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85" firstSheet="5" activeTab="7"/>
  </bookViews>
  <sheets>
    <sheet name="城步县2024年一般公共预算收入决算总表" sheetId="33" r:id="rId1"/>
    <sheet name="城步县2024年一般公共预算收入决算明细表" sheetId="1" r:id="rId2"/>
    <sheet name="城步县2024年一般公共预算支出决算总表" sheetId="34" r:id="rId3"/>
    <sheet name="城步县2024年一般公共预算支出决算功能分类明细表" sheetId="17" r:id="rId4"/>
    <sheet name="城步县本级2024年一般公共预算收入决算总表" sheetId="35" r:id="rId5"/>
    <sheet name="城步县本级2024年一般公共预算收入决算明细表 " sheetId="36" r:id="rId6"/>
    <sheet name="城步县本级2024年一般公共预算支出决算总表" sheetId="37" r:id="rId7"/>
    <sheet name="城步县本级2024年一般公共预算支出决算功能分类明细表 " sheetId="38" r:id="rId8"/>
    <sheet name="城步县本级2024年一般公共预算基本支出决算经济分类明细表" sheetId="6" r:id="rId9"/>
    <sheet name="城步县2024年一般公共财政收支决算平衡表" sheetId="27" r:id="rId10"/>
    <sheet name="城步县2024年一般公共预算对下税收返还和转移支付决算分项目表" sheetId="7" r:id="rId11"/>
    <sheet name="城步县2024年一般公共预算对下税收返还和转移支付决算分地区表" sheetId="52" r:id="rId12"/>
    <sheet name="城步县2024年“三公”经费情况表" sheetId="48" r:id="rId13"/>
    <sheet name="城步县2024年政府性基金收入决算表" sheetId="8" r:id="rId14"/>
    <sheet name="城步县2024年政府性基金支出决算表" sheetId="13" r:id="rId15"/>
    <sheet name="城步县本级2024年政府性基金收入决算表" sheetId="39" r:id="rId16"/>
    <sheet name="城步县本级2024年政府性基金支出决算表 " sheetId="40" r:id="rId17"/>
    <sheet name="城步县2024年政府性基金转移支付预算分项目决算表" sheetId="29" r:id="rId18"/>
    <sheet name="城步县2024年政府性基金转移支付预算分地区决算表" sheetId="53" r:id="rId19"/>
    <sheet name="城步县2024年社会保险基金收入决算表" sheetId="11" r:id="rId20"/>
    <sheet name="城步县2024年社会保险基金支出决算表" sheetId="30" r:id="rId21"/>
    <sheet name="城步县本级2024年社会保险基金收入决算表 " sheetId="42" r:id="rId22"/>
    <sheet name="城步县本级2024年社会保险基金支出决算表 " sheetId="43" r:id="rId23"/>
    <sheet name="城步县2024年国有资本经营收入决算表" sheetId="20" r:id="rId24"/>
    <sheet name="城步县2024年国有资本经营支出决算表" sheetId="22" r:id="rId25"/>
    <sheet name="城步县本级2024年国有资本经营收入决算表 " sheetId="44" r:id="rId26"/>
    <sheet name="城步县本级2024年国有资本经营支出决算表 " sheetId="45" r:id="rId27"/>
    <sheet name="城步县2024年国有资本经营预算对下安排转移支付表 " sheetId="54" r:id="rId28"/>
    <sheet name="城步县2024年政府一般债务限额和余额情况表 " sheetId="49" r:id="rId29"/>
    <sheet name="城步县2024年政府专项债务限额和余额情况表" sheetId="23" r:id="rId30"/>
    <sheet name="城步县2024年地方政府债券使用情况表" sheetId="50" r:id="rId31"/>
    <sheet name="城步县2024年政府债务发行及还本付息情况表" sheetId="41" r:id="rId32"/>
    <sheet name="城步县2024年重大投资安排情况表" sheetId="55" r:id="rId33"/>
    <sheet name="城步县2024年衔接资金项目情况明细表" sheetId="46" r:id="rId34"/>
  </sheets>
  <definedNames>
    <definedName name="_xlnm.Print_Titles" localSheetId="23">城步县2024年国有资本经营收入决算表!$2:$3</definedName>
    <definedName name="_xlnm.Print_Titles" localSheetId="24">城步县2024年国有资本经营支出决算表!$2:$3</definedName>
    <definedName name="_xlnm.Print_Titles" localSheetId="19">城步县2024年社会保险基金收入决算表!#REF!</definedName>
    <definedName name="_xlnm.Print_Titles" localSheetId="20">城步县2024年社会保险基金支出决算表!#REF!</definedName>
    <definedName name="_xlnm.Print_Titles" localSheetId="9">城步县2024年一般公共财政收支决算平衡表!$2:$3</definedName>
    <definedName name="_xlnm.Print_Titles" localSheetId="10">城步县2024年一般公共预算对下税收返还和转移支付决算分项目表!$2:$4</definedName>
    <definedName name="_xlnm.Print_Titles" localSheetId="3">城步县2024年一般公共预算支出决算功能分类明细表!$1:$4</definedName>
    <definedName name="_xlnm.Print_Titles" localSheetId="13">城步县2024年政府性基金收入决算表!$1:$2</definedName>
    <definedName name="_xlnm.Print_Titles" localSheetId="14">城步县2024年政府性基金支出决算表!$2:$4</definedName>
    <definedName name="_xlnm.Print_Titles" localSheetId="17">城步县2024年政府性基金转移支付预算分项目决算表!$2:$2</definedName>
    <definedName name="_xlnm.Print_Titles" localSheetId="28">'城步县2024年政府一般债务限额和余额情况表 '!$2:$3</definedName>
    <definedName name="_xlnm.Print_Titles" localSheetId="29">城步县2024年政府专项债务限额和余额情况表!$2:$3</definedName>
    <definedName name="_xlnm.Print_Titles" localSheetId="25">'城步县本级2024年国有资本经营收入决算表 '!$2:$3</definedName>
    <definedName name="_xlnm.Print_Titles" localSheetId="26">'城步县本级2024年国有资本经营支出决算表 '!$2:$3</definedName>
    <definedName name="_xlnm.Print_Titles" localSheetId="21">'城步县本级2024年社会保险基金收入决算表 '!$2:$2</definedName>
    <definedName name="_xlnm.Print_Titles" localSheetId="22">'城步县本级2024年社会保险基金支出决算表 '!$2:$2</definedName>
    <definedName name="_xlnm.Print_Titles" localSheetId="8">城步县本级2024年一般公共预算基本支出决算经济分类明细表!$3:$6</definedName>
    <definedName name="_xlnm.Print_Titles" localSheetId="7">'城步县本级2024年一般公共预算支出决算功能分类明细表 '!$1:$4</definedName>
    <definedName name="_xlnm.Print_Titles" localSheetId="15">城步县本级2024年政府性基金收入决算表!$1:$2</definedName>
    <definedName name="_xlnm.Print_Titles" localSheetId="16">'城步县本级2024年政府性基金支出决算表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<sst xmlns="http://schemas.openxmlformats.org/spreadsheetml/2006/main" count="5837" uniqueCount="2079">
  <si>
    <t>附表一：</t>
  </si>
  <si>
    <t>城步县2024年一般公共预算收入决算总表</t>
  </si>
  <si>
    <t>单位：万元</t>
  </si>
  <si>
    <t>项目</t>
  </si>
  <si>
    <t>决算数</t>
  </si>
  <si>
    <t>一、一般公共预算收入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</si>
  <si>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</si>
  <si>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</si>
  <si>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</si>
  <si>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</si>
  <si>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</si>
  <si>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</si>
  <si>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</si>
  <si>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六、动用预算稳定调节基金</t>
  </si>
  <si>
    <t>收  入  总  计</t>
  </si>
  <si>
    <t>附表二：</t>
  </si>
  <si>
    <t>城步县2024年一般公共预算收入决算明细表</t>
  </si>
  <si>
    <r>
      <rPr>
        <sz val="12"/>
        <rFont val="宋体"/>
        <charset val="134"/>
      </rPr>
      <t>项</t>
    </r>
    <r>
      <rPr>
        <sz val="12"/>
        <rFont val="Times New Roman"/>
        <charset val="0"/>
      </rPr>
      <t xml:space="preserve">             </t>
    </r>
    <r>
      <rPr>
        <sz val="12"/>
        <rFont val="宋体"/>
        <charset val="134"/>
      </rPr>
      <t>目</t>
    </r>
  </si>
  <si>
    <r>
      <rPr>
        <sz val="12"/>
        <rFont val="Times New Roman"/>
        <charset val="0"/>
      </rPr>
      <t>2024</t>
    </r>
    <r>
      <rPr>
        <sz val="12"/>
        <rFont val="方正书宋_GBK"/>
        <charset val="0"/>
      </rPr>
      <t>年预算数</t>
    </r>
  </si>
  <si>
    <r>
      <rPr>
        <sz val="12"/>
        <rFont val="Times New Roman"/>
        <charset val="0"/>
      </rPr>
      <t>2024</t>
    </r>
    <r>
      <rPr>
        <sz val="12"/>
        <rFont val="方正书宋_GBK"/>
        <charset val="0"/>
      </rPr>
      <t>年决算数</t>
    </r>
  </si>
  <si>
    <t>决算数为预算数的%</t>
  </si>
  <si>
    <t>决算数为上年 决算数的％</t>
  </si>
  <si>
    <t>一、税收收入</t>
  </si>
  <si>
    <r>
      <rPr>
        <sz val="12"/>
        <rFont val="Times New Roman"/>
        <charset val="0"/>
      </rPr>
      <t xml:space="preserve"> </t>
    </r>
    <r>
      <rPr>
        <sz val="12"/>
        <rFont val="宋体"/>
        <charset val="134"/>
      </rPr>
      <t>增值税</t>
    </r>
  </si>
  <si>
    <r>
      <rPr>
        <sz val="12"/>
        <rFont val="Times New Roman"/>
        <charset val="0"/>
      </rPr>
      <t xml:space="preserve"> </t>
    </r>
    <r>
      <rPr>
        <sz val="12"/>
        <rFont val="宋体"/>
        <charset val="134"/>
      </rPr>
      <t>营业税</t>
    </r>
  </si>
  <si>
    <t>个人所得税</t>
  </si>
  <si>
    <t xml:space="preserve"> 其中：国税</t>
  </si>
  <si>
    <t xml:space="preserve">      地税</t>
  </si>
  <si>
    <t>城市维护建设税</t>
  </si>
  <si>
    <t>城镇土地使用税</t>
  </si>
  <si>
    <t>土地增值税</t>
  </si>
  <si>
    <r>
      <rPr>
        <sz val="12"/>
        <rFont val="Times New Roman"/>
        <charset val="0"/>
      </rPr>
      <t xml:space="preserve"> </t>
    </r>
    <r>
      <rPr>
        <sz val="12"/>
        <rFont val="宋体"/>
        <charset val="134"/>
      </rPr>
      <t>资源税</t>
    </r>
  </si>
  <si>
    <t>车船税</t>
  </si>
  <si>
    <t>印花税</t>
  </si>
  <si>
    <t>房产税</t>
  </si>
  <si>
    <t>企业所得税</t>
  </si>
  <si>
    <r>
      <rPr>
        <sz val="12"/>
        <rFont val="Times New Roman"/>
        <charset val="0"/>
      </rPr>
      <t xml:space="preserve"> </t>
    </r>
    <r>
      <rPr>
        <sz val="12"/>
        <rFont val="宋体"/>
        <charset val="134"/>
      </rPr>
      <t>耕地占用税</t>
    </r>
  </si>
  <si>
    <t>契税</t>
  </si>
  <si>
    <t>烟叶税</t>
  </si>
  <si>
    <t>环境保护税</t>
  </si>
  <si>
    <t>其他税收</t>
  </si>
  <si>
    <t>二、非税收入</t>
  </si>
  <si>
    <t>专项收入</t>
  </si>
  <si>
    <t>行政性收费</t>
  </si>
  <si>
    <t>罚没收入</t>
  </si>
  <si>
    <t>国有资产使用收入</t>
  </si>
  <si>
    <t>捐赠收入</t>
  </si>
  <si>
    <t>政府住房基金收入</t>
  </si>
  <si>
    <t>其他收入</t>
  </si>
  <si>
    <t>一般公共预算收入地方合计</t>
  </si>
  <si>
    <t>附表三：</t>
  </si>
  <si>
    <t xml:space="preserve">城步县2024年一般公共预算支出决算总表 </t>
  </si>
  <si>
    <t>一、一般公共预算支出</t>
  </si>
  <si>
    <r>
      <rPr>
        <sz val="12"/>
        <rFont val="宋体"/>
        <charset val="134"/>
      </rPr>
      <t>一般公共服务支出</t>
    </r>
  </si>
  <si>
    <r>
      <rPr>
        <sz val="12"/>
        <rFont val="宋体"/>
        <charset val="134"/>
      </rPr>
      <t>国防支出</t>
    </r>
  </si>
  <si>
    <r>
      <rPr>
        <sz val="12"/>
        <rFont val="宋体"/>
        <charset val="134"/>
      </rPr>
      <t>公共安全支出</t>
    </r>
  </si>
  <si>
    <r>
      <rPr>
        <sz val="12"/>
        <rFont val="宋体"/>
        <charset val="134"/>
      </rPr>
      <t>教育支出</t>
    </r>
  </si>
  <si>
    <r>
      <rPr>
        <sz val="12"/>
        <rFont val="宋体"/>
        <charset val="134"/>
      </rPr>
      <t>科学技术支出</t>
    </r>
  </si>
  <si>
    <r>
      <rPr>
        <sz val="12"/>
        <rFont val="宋体"/>
        <charset val="134"/>
      </rPr>
      <t>文化旅游体育与传媒支出</t>
    </r>
  </si>
  <si>
    <r>
      <rPr>
        <sz val="12"/>
        <rFont val="宋体"/>
        <charset val="134"/>
      </rPr>
      <t>社会保障和就业支出</t>
    </r>
  </si>
  <si>
    <r>
      <rPr>
        <sz val="12"/>
        <rFont val="宋体"/>
        <charset val="134"/>
      </rPr>
      <t>卫生健康支出</t>
    </r>
  </si>
  <si>
    <r>
      <rPr>
        <sz val="12"/>
        <rFont val="宋体"/>
        <charset val="134"/>
      </rPr>
      <t>节能环保支出</t>
    </r>
  </si>
  <si>
    <r>
      <rPr>
        <sz val="12"/>
        <rFont val="宋体"/>
        <charset val="134"/>
      </rPr>
      <t>城乡社区支出</t>
    </r>
  </si>
  <si>
    <r>
      <rPr>
        <sz val="12"/>
        <rFont val="宋体"/>
        <charset val="134"/>
      </rPr>
      <t>农林水支出</t>
    </r>
  </si>
  <si>
    <r>
      <rPr>
        <sz val="12"/>
        <rFont val="宋体"/>
        <charset val="134"/>
      </rPr>
      <t>交通运输支出</t>
    </r>
  </si>
  <si>
    <r>
      <rPr>
        <sz val="12"/>
        <rFont val="宋体"/>
        <charset val="134"/>
      </rPr>
      <t>资源勘探工业信息等支出</t>
    </r>
  </si>
  <si>
    <r>
      <rPr>
        <sz val="12"/>
        <rFont val="宋体"/>
        <charset val="134"/>
      </rPr>
      <t>商业服务业等支出</t>
    </r>
  </si>
  <si>
    <r>
      <rPr>
        <sz val="12"/>
        <rFont val="宋体"/>
        <charset val="134"/>
      </rPr>
      <t>金融支出</t>
    </r>
  </si>
  <si>
    <r>
      <rPr>
        <sz val="12"/>
        <rFont val="宋体"/>
        <charset val="134"/>
      </rPr>
      <t>自然资源海洋气象等支出</t>
    </r>
  </si>
  <si>
    <r>
      <rPr>
        <sz val="12"/>
        <rFont val="宋体"/>
        <charset val="134"/>
      </rPr>
      <t>住房保障支出</t>
    </r>
  </si>
  <si>
    <r>
      <rPr>
        <sz val="12"/>
        <rFont val="宋体"/>
        <charset val="134"/>
      </rPr>
      <t>粮油物资储备支出</t>
    </r>
  </si>
  <si>
    <r>
      <rPr>
        <sz val="12"/>
        <rFont val="宋体"/>
        <charset val="134"/>
      </rPr>
      <t>灾害防治及应急管理支出</t>
    </r>
  </si>
  <si>
    <r>
      <rPr>
        <sz val="12"/>
        <rFont val="宋体"/>
        <charset val="134"/>
      </rPr>
      <t>其他支出</t>
    </r>
  </si>
  <si>
    <r>
      <rPr>
        <sz val="12"/>
        <rFont val="宋体"/>
        <charset val="134"/>
      </rPr>
      <t>债务付息支出</t>
    </r>
  </si>
  <si>
    <t>二、上解上级支出</t>
  </si>
  <si>
    <t xml:space="preserve">  体制上解支出</t>
  </si>
  <si>
    <t xml:space="preserve">  专项上解支出</t>
  </si>
  <si>
    <t>三、调出资金</t>
  </si>
  <si>
    <t>四、债务还本支出</t>
  </si>
  <si>
    <t>五、安排预算稳定调节基金</t>
  </si>
  <si>
    <t>六、年终结余</t>
  </si>
  <si>
    <t>支  出  总  计</t>
  </si>
  <si>
    <t>注：1、全县一般公共预算支出305486万元，同比增长7.09%。</t>
  </si>
  <si>
    <t xml:space="preserve">    2、2024年全县一般公共预算支出分科目情况详见附表四。</t>
  </si>
  <si>
    <t>附表四:</t>
  </si>
  <si>
    <t>城步县2024年一般公共预算支出决算功能分类明细表</t>
  </si>
  <si>
    <t>科目编码</t>
  </si>
  <si>
    <t>科目名称</t>
  </si>
  <si>
    <t>2024决算数</t>
  </si>
  <si>
    <t>2023年决算数</t>
  </si>
  <si>
    <t>决算数为上年决算数的%</t>
  </si>
  <si>
    <t>一般公共预算支出</t>
  </si>
  <si>
    <t>一般公共服务支出</t>
  </si>
  <si>
    <t xml:space="preserve">  人大事务</t>
  </si>
  <si>
    <t xml:space="preserve">    行政运行</t>
  </si>
  <si>
    <t xml:space="preserve">    一般行政管理事务</t>
  </si>
  <si>
    <t xml:space="preserve">    人大会议</t>
  </si>
  <si>
    <t xml:space="preserve">    人大立法</t>
  </si>
  <si>
    <t xml:space="preserve">    人大监督</t>
  </si>
  <si>
    <t xml:space="preserve">    人大代表履职能力提升</t>
  </si>
  <si>
    <t xml:space="preserve">    代表工作</t>
  </si>
  <si>
    <t xml:space="preserve">    事业运行</t>
  </si>
  <si>
    <t xml:space="preserve">    其他人大事务支出</t>
  </si>
  <si>
    <t xml:space="preserve">  政协事务</t>
  </si>
  <si>
    <t xml:space="preserve">    政协会议</t>
  </si>
  <si>
    <t xml:space="preserve">    其他政协事务支出</t>
  </si>
  <si>
    <t xml:space="preserve">  政府办公厅(室)及相关机构事务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</si>
  <si>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</si>
  <si>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</si>
  <si>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</si>
  <si>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</si>
  <si>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</si>
  <si>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</si>
  <si>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其他发展与改革事务支出</t>
  </si>
  <si>
    <t xml:space="preserve">  统计信息事务</t>
  </si>
  <si>
    <t xml:space="preserve">    专项普查活动</t>
  </si>
  <si>
    <t xml:space="preserve">    统计抽样调查</t>
  </si>
  <si>
    <t xml:space="preserve">    其他统计信息事务支出</t>
  </si>
  <si>
    <t xml:space="preserve">  财政事务</t>
  </si>
  <si>
    <t xml:space="preserve">    财政国库业务</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</si>
  <si>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</si>
  <si>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</si>
  <si>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</si>
  <si>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</si>
  <si>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</si>
  <si>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</si>
  <si>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</si>
  <si>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</si>
  <si>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其他审计事务支出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</si>
  <si>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</si>
  <si>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</si>
  <si>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</si>
  <si>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</si>
  <si>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</si>
  <si>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</si>
  <si>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招商引资</t>
  </si>
  <si>
    <t xml:space="preserve">  知识产权事务</t>
  </si>
  <si>
    <t xml:space="preserve">  民族事务</t>
  </si>
  <si>
    <t xml:space="preserve">    民族工作专项</t>
  </si>
  <si>
    <t xml:space="preserve">    其他民族事务支出</t>
  </si>
  <si>
    <t xml:space="preserve">  档案事务</t>
  </si>
  <si>
    <t xml:space="preserve">    机关服务</t>
  </si>
  <si>
    <t xml:space="preserve">    档案馆</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</si>
  <si>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</si>
  <si>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</si>
  <si>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</si>
  <si>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</si>
  <si>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</si>
  <si>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</si>
  <si>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</si>
  <si>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</si>
  <si>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</si>
  <si>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</si>
  <si>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</si>
  <si>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</si>
  <si>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</si>
  <si>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</si>
  <si>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</si>
  <si>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其他统战事务支出</t>
  </si>
  <si>
    <t xml:space="preserve">  其他共产党事务支出(款)</t>
  </si>
  <si>
    <t xml:space="preserve">  网信事务</t>
  </si>
  <si>
    <t xml:space="preserve">    信息安全事务</t>
  </si>
  <si>
    <t xml:space="preserve">    其他网信事务支出</t>
  </si>
  <si>
    <t xml:space="preserve">  市场监督管理事务</t>
  </si>
  <si>
    <t xml:space="preserve">    市场秩序执法</t>
  </si>
  <si>
    <t xml:space="preserve">    质量基础</t>
  </si>
  <si>
    <t xml:space="preserve">    药品事务</t>
  </si>
  <si>
    <t xml:space="preserve">    食品安全监管</t>
  </si>
  <si>
    <t xml:space="preserve">    其他市场监督管理事务</t>
  </si>
  <si>
    <t xml:space="preserve">  社会工作事务</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</si>
  <si>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</si>
  <si>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</si>
  <si>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</si>
  <si>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</si>
  <si>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</si>
  <si>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</si>
  <si>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国防支出</t>
  </si>
  <si>
    <t xml:space="preserve">  国防动员</t>
  </si>
  <si>
    <t xml:space="preserve">    兵役征集</t>
  </si>
  <si>
    <t xml:space="preserve">    人民防空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</si>
  <si>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</si>
  <si>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</si>
  <si>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</si>
  <si>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</si>
  <si>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</si>
  <si>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</si>
  <si>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</si>
  <si>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</si>
  <si>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</si>
  <si>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</si>
  <si>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</si>
  <si>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</si>
  <si>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</si>
  <si>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</si>
  <si>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司法</t>
  </si>
  <si>
    <t xml:space="preserve">    基层司法业务</t>
  </si>
  <si>
    <t xml:space="preserve">    其他司法支出</t>
  </si>
  <si>
    <t xml:space="preserve">  监狱</t>
  </si>
  <si>
    <t xml:space="preserve">    罪犯生活及医疗卫生</t>
  </si>
  <si>
    <t xml:space="preserve">  强制隔离戒毒</t>
  </si>
  <si>
    <t xml:space="preserve">    强制隔离戒毒人员教育</t>
  </si>
  <si>
    <t xml:space="preserve">    其他强制隔离戒毒支出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</si>
  <si>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</si>
  <si>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</si>
  <si>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</si>
  <si>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</si>
  <si>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</si>
  <si>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</si>
  <si>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</si>
  <si>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</si>
  <si>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</si>
  <si>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</si>
  <si>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</si>
  <si>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</si>
  <si>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</si>
  <si>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</si>
  <si>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</si>
  <si>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其他职业教育支出</t>
  </si>
  <si>
    <t xml:space="preserve">  特殊教育</t>
  </si>
  <si>
    <t xml:space="preserve">    特殊学校教育</t>
  </si>
  <si>
    <t xml:space="preserve">  进修及培训</t>
  </si>
  <si>
    <t xml:space="preserve">    教师进修</t>
  </si>
  <si>
    <t xml:space="preserve">    干部教育</t>
  </si>
  <si>
    <t xml:space="preserve">    其他进修及培训</t>
  </si>
  <si>
    <t xml:space="preserve">  教育费附加安排的支出</t>
  </si>
  <si>
    <t xml:space="preserve">    农村中小学校舍建设</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</si>
  <si>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</si>
  <si>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</si>
  <si>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</si>
  <si>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</si>
  <si>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</si>
  <si>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</si>
  <si>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</si>
  <si>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</si>
  <si>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科技人才队伍建设</t>
  </si>
  <si>
    <t xml:space="preserve">    其他基础研究支出</t>
  </si>
  <si>
    <t xml:space="preserve">  技术研究与开发</t>
  </si>
  <si>
    <t xml:space="preserve">    科技成果转化与扩散</t>
  </si>
  <si>
    <t xml:space="preserve">  科技条件与服务</t>
  </si>
  <si>
    <t xml:space="preserve">    其他科技条件与服务支出</t>
  </si>
  <si>
    <t xml:space="preserve">  科学技术普及</t>
  </si>
  <si>
    <t xml:space="preserve">    机构运行</t>
  </si>
  <si>
    <t xml:space="preserve">    科普活动</t>
  </si>
  <si>
    <t xml:space="preserve">    其他科学技术普及支出</t>
  </si>
  <si>
    <t xml:space="preserve">  科技重大项目</t>
  </si>
  <si>
    <t xml:space="preserve">    其他科技重大项目</t>
  </si>
  <si>
    <t xml:space="preserve">  其他科学技术支出(款)</t>
  </si>
  <si>
    <t xml:space="preserve">    其他科学技术支出(项)</t>
  </si>
  <si>
    <t>文化旅游体育与传媒支出</t>
  </si>
  <si>
    <t xml:space="preserve">  文化和旅游</t>
  </si>
  <si>
    <t xml:space="preserve">    图书馆</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</si>
  <si>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</si>
  <si>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</si>
  <si>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</si>
  <si>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</si>
  <si>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</si>
  <si>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</si>
  <si>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</si>
  <si>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</si>
  <si>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</si>
  <si>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体育</t>
  </si>
  <si>
    <t xml:space="preserve">    体育场馆</t>
  </si>
  <si>
    <t xml:space="preserve">    群众体育</t>
  </si>
  <si>
    <t xml:space="preserve">    其他体育支出</t>
  </si>
  <si>
    <t xml:space="preserve">  新闻出版电影</t>
  </si>
  <si>
    <t xml:space="preserve">    新闻通讯</t>
  </si>
  <si>
    <t xml:space="preserve">    电影</t>
  </si>
  <si>
    <t xml:space="preserve">  广播电视</t>
  </si>
  <si>
    <t xml:space="preserve">    广播电视事务</t>
  </si>
  <si>
    <t xml:space="preserve">    其他广播电视支出</t>
  </si>
  <si>
    <t xml:space="preserve">  其他文化旅游体育与传媒支出(款)</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</si>
  <si>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</si>
  <si>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</si>
  <si>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</si>
  <si>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</si>
  <si>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</si>
  <si>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</si>
  <si>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</si>
  <si>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</si>
  <si>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</si>
  <si>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劳动人事争议调解仲裁</t>
  </si>
  <si>
    <t xml:space="preserve">    其他人力资源和社会保障管理事务支出</t>
  </si>
  <si>
    <t xml:space="preserve">  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</si>
  <si>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</si>
  <si>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</si>
  <si>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</si>
  <si>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</si>
  <si>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</si>
  <si>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</si>
  <si>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</si>
  <si>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</si>
  <si>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</si>
  <si>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</si>
  <si>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就业补助</t>
  </si>
  <si>
    <t xml:space="preserve">    其他就业补助支出</t>
  </si>
  <si>
    <t xml:space="preserve">  抚恤</t>
  </si>
  <si>
    <t xml:space="preserve">    死亡抚恤</t>
  </si>
  <si>
    <t xml:space="preserve">    伤残抚恤</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</si>
  <si>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</si>
  <si>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</si>
  <si>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</si>
  <si>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</si>
  <si>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</si>
  <si>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</si>
  <si>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</si>
  <si>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</si>
  <si>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</si>
  <si>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</si>
  <si>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</si>
  <si>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</si>
  <si>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</si>
  <si>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</si>
  <si>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</si>
  <si>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</si>
  <si>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</si>
  <si>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</si>
  <si>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</si>
  <si>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</si>
  <si>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</si>
  <si>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</si>
  <si>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</si>
  <si>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</si>
  <si>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</si>
  <si>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</si>
  <si>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</si>
  <si>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</si>
  <si>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</si>
  <si>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</si>
  <si>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</si>
  <si>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</si>
  <si>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</si>
  <si>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</si>
  <si>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</si>
  <si>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</si>
  <si>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</si>
  <si>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</si>
  <si>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</si>
  <si>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</si>
  <si>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</si>
  <si>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</si>
  <si>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</si>
  <si>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</si>
  <si>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</si>
  <si>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</si>
  <si>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</si>
  <si>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</si>
  <si>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</si>
  <si>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</si>
  <si>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</si>
  <si>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</si>
  <si>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妇幼保健医院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</si>
  <si>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</si>
  <si>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</si>
  <si>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</si>
  <si>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</si>
  <si>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</si>
  <si>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</si>
  <si>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</si>
  <si>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</si>
  <si>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</si>
  <si>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</si>
  <si>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</si>
  <si>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</si>
  <si>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</si>
  <si>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</si>
  <si>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</si>
  <si>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</si>
  <si>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</si>
  <si>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</si>
  <si>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</si>
  <si>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</si>
  <si>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</si>
  <si>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</si>
  <si>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</si>
  <si>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</si>
  <si>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</si>
  <si>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</si>
  <si>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</si>
  <si>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</si>
  <si>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</si>
  <si>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医疗保障政策管理</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</si>
  <si>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</si>
  <si>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</si>
  <si>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</si>
  <si>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</si>
  <si>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</si>
  <si>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</si>
  <si>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</si>
  <si>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</si>
  <si>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</si>
  <si>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</si>
  <si>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</si>
  <si>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</si>
  <si>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</si>
  <si>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</si>
  <si>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</si>
  <si>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</si>
  <si>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</si>
  <si>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</si>
  <si>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</si>
  <si>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</si>
  <si>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</si>
  <si>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森林保护修复</t>
  </si>
  <si>
    <t xml:space="preserve">    森林管护</t>
  </si>
  <si>
    <t xml:space="preserve">    停伐补助</t>
  </si>
  <si>
    <t xml:space="preserve">    其他森林保护支出</t>
  </si>
  <si>
    <t xml:space="preserve">  能源节约利用(款)</t>
  </si>
  <si>
    <t xml:space="preserve">    能源节约利用(项)</t>
  </si>
  <si>
    <t xml:space="preserve">  污染减排</t>
  </si>
  <si>
    <t xml:space="preserve">    其他污染减排支出</t>
  </si>
  <si>
    <t xml:space="preserve">  可再生能源(款)</t>
  </si>
  <si>
    <t xml:space="preserve">    可再生能源(项)</t>
  </si>
  <si>
    <t xml:space="preserve">  其他节能环保支出(款)</t>
  </si>
  <si>
    <t xml:space="preserve">    其他节能环保支出(项)</t>
  </si>
  <si>
    <t>城乡社区支出</t>
  </si>
  <si>
    <t xml:space="preserve">  城乡社区管理事务</t>
  </si>
  <si>
    <t xml:space="preserve">    城管执法</t>
  </si>
  <si>
    <t xml:space="preserve">    市政公用行业市场监管</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</si>
  <si>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</si>
  <si>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</si>
  <si>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</si>
  <si>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</si>
  <si>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</si>
  <si>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</si>
  <si>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</si>
  <si>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</si>
  <si>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</si>
  <si>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</si>
  <si>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</si>
  <si>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</si>
  <si>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</si>
  <si>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</si>
  <si>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</si>
  <si>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</si>
  <si>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</si>
  <si>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</si>
  <si>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</si>
  <si>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</si>
  <si>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防灾救灾</t>
  </si>
  <si>
    <t xml:space="preserve">    稳定农民收入补贴</t>
  </si>
  <si>
    <t xml:space="preserve">    农业结构调整补贴</t>
  </si>
  <si>
    <t xml:space="preserve">    农业生产发展</t>
  </si>
  <si>
    <t xml:space="preserve">    农村合作经济</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</si>
  <si>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</si>
  <si>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</si>
  <si>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</si>
  <si>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</si>
  <si>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</si>
  <si>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</si>
  <si>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</si>
  <si>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</si>
  <si>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</si>
  <si>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</si>
  <si>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森林生态效益补偿</t>
  </si>
  <si>
    <t xml:space="preserve">    动植物保护</t>
  </si>
  <si>
    <t xml:space="preserve">    执法与监督</t>
  </si>
  <si>
    <t xml:space="preserve">    产业化管理</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</si>
  <si>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</si>
  <si>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</si>
  <si>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</si>
  <si>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</si>
  <si>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</si>
  <si>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</si>
  <si>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</si>
  <si>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</si>
  <si>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水资源节约管理与保护</t>
  </si>
  <si>
    <t xml:space="preserve">    防汛</t>
  </si>
  <si>
    <t xml:space="preserve">    抗旱</t>
  </si>
  <si>
    <t xml:space="preserve">    农村水利</t>
  </si>
  <si>
    <t xml:space="preserve">    江河湖库水系综合整治</t>
  </si>
  <si>
    <t xml:space="preserve">    大中型水库移民后期扶持专项支出</t>
  </si>
  <si>
    <t xml:space="preserve">    农村人畜饮水</t>
  </si>
  <si>
    <t xml:space="preserve">    其他水利支出</t>
  </si>
  <si>
    <t xml:space="preserve">  巩固脱贫衔接乡村振兴</t>
  </si>
  <si>
    <t xml:space="preserve">    农村基础设施建设</t>
  </si>
  <si>
    <t xml:space="preserve">    生产发展</t>
  </si>
  <si>
    <t xml:space="preserve">    社会发展</t>
  </si>
  <si>
    <t xml:space="preserve">    其他巩固脱贫衔接乡村振兴支出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</si>
  <si>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</si>
  <si>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</si>
  <si>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</si>
  <si>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</si>
  <si>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</si>
  <si>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</si>
  <si>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</si>
  <si>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</si>
  <si>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</si>
  <si>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</si>
  <si>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</si>
  <si>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其他目标价格补贴</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</si>
  <si>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</si>
  <si>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</si>
  <si>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</si>
  <si>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</si>
  <si>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</si>
  <si>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</si>
  <si>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公路和运输安全</t>
  </si>
  <si>
    <t xml:space="preserve">    公路运输管理</t>
  </si>
  <si>
    <t xml:space="preserve">    其他公路水路运输支出</t>
  </si>
  <si>
    <t xml:space="preserve">  铁路运输</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</si>
  <si>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</si>
  <si>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</si>
  <si>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</si>
  <si>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</si>
  <si>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</si>
  <si>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</si>
  <si>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</si>
  <si>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</si>
  <si>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</si>
  <si>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其他资源勘探业支出</t>
  </si>
  <si>
    <t xml:space="preserve">  制造业</t>
  </si>
  <si>
    <t xml:space="preserve">    其他制造业支出</t>
  </si>
  <si>
    <t xml:space="preserve">  工业和信息产业监管</t>
  </si>
  <si>
    <t xml:space="preserve">    其他工业和信息产业监管支出</t>
  </si>
  <si>
    <t xml:space="preserve">  支持中小企业发展和管理支出</t>
  </si>
  <si>
    <t xml:space="preserve">    科技型中小企业技术创新基金</t>
  </si>
  <si>
    <t xml:space="preserve">    中小企业发展专项</t>
  </si>
  <si>
    <t xml:space="preserve">  其他资源勘探工业信息等支出(款)</t>
  </si>
  <si>
    <t xml:space="preserve">    其他资源勘探工业信息等支出(项)</t>
  </si>
  <si>
    <t>商业服务业等支出</t>
  </si>
  <si>
    <t xml:space="preserve">  商业流通事务</t>
  </si>
  <si>
    <t xml:space="preserve">    市场监测及信息管理</t>
  </si>
  <si>
    <t xml:space="preserve">    民贸民品贷款贴息</t>
  </si>
  <si>
    <t xml:space="preserve">    其他商业流通事务支出</t>
  </si>
  <si>
    <t xml:space="preserve">  涉外发展服务支出</t>
  </si>
  <si>
    <t xml:space="preserve">    其他涉外发展服务支出</t>
  </si>
  <si>
    <t>金融支出</t>
  </si>
  <si>
    <t xml:space="preserve">  金融部门行政支出</t>
  </si>
  <si>
    <t xml:space="preserve">    金融部门其他行政支出</t>
  </si>
  <si>
    <t xml:space="preserve">  金融部门监管支出</t>
  </si>
  <si>
    <t xml:space="preserve">    金融部门其他监管支出</t>
  </si>
  <si>
    <t xml:space="preserve">  金融发展支出</t>
  </si>
  <si>
    <t xml:space="preserve">    利息费用补贴支出</t>
  </si>
  <si>
    <t xml:space="preserve">    其他金融发展支出</t>
  </si>
  <si>
    <t>自然资源海洋气象等支出</t>
  </si>
  <si>
    <t xml:space="preserve">  自然资源事务</t>
  </si>
  <si>
    <t xml:space="preserve">    自然资源规划及管理</t>
  </si>
  <si>
    <t xml:space="preserve">    自然资源利用与保护</t>
  </si>
  <si>
    <t xml:space="preserve">    自然资源调查与确权登记</t>
  </si>
  <si>
    <t xml:space="preserve">    其他自然资源事务支出</t>
  </si>
  <si>
    <t xml:space="preserve">  气象事务</t>
  </si>
  <si>
    <t xml:space="preserve">    气象服务</t>
  </si>
  <si>
    <t xml:space="preserve">    其他气象事务支出</t>
  </si>
  <si>
    <t>住房保障支出</t>
  </si>
  <si>
    <t xml:space="preserve">  保障性安居工程支出</t>
  </si>
  <si>
    <t xml:space="preserve">    棚户区改造</t>
  </si>
  <si>
    <t xml:space="preserve">    农村危房改造</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</si>
  <si>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</si>
  <si>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</si>
  <si>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</si>
  <si>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</si>
  <si>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</si>
  <si>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</si>
  <si>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</si>
  <si>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</si>
  <si>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</si>
  <si>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</si>
  <si>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</si>
  <si>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专项业务活动</t>
  </si>
  <si>
    <t xml:space="preserve">    粮食财务挂账利息补贴</t>
  </si>
  <si>
    <t xml:space="preserve">    粮食风险基金</t>
  </si>
  <si>
    <t xml:space="preserve">    设施安全</t>
  </si>
  <si>
    <t xml:space="preserve">    其他粮油物资事务支出</t>
  </si>
  <si>
    <t>灾害防治及应急管理支出</t>
  </si>
  <si>
    <t xml:space="preserve">  应急管理事务</t>
  </si>
  <si>
    <t xml:space="preserve">    灾害风险防治</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</si>
  <si>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</si>
  <si>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</si>
  <si>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</si>
  <si>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</si>
  <si>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</si>
  <si>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</si>
  <si>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地震事务</t>
  </si>
  <si>
    <t xml:space="preserve">    地震监测</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</si>
  <si>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</si>
  <si>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</si>
  <si>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</si>
  <si>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</si>
  <si>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</si>
  <si>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</si>
  <si>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</si>
  <si>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</si>
  <si>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</si>
  <si>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</si>
  <si>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</si>
  <si>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</si>
  <si>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</si>
  <si>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</si>
  <si>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</si>
  <si>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</si>
  <si>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附表五：</t>
  </si>
  <si>
    <t>城步县本级2024年一般公共预算收入决算总表</t>
  </si>
  <si>
    <t>附表六：</t>
  </si>
  <si>
    <t>城步县本级2024年一般公共预算收入决算明细表</t>
  </si>
  <si>
    <t>附表七：</t>
  </si>
  <si>
    <t xml:space="preserve">城步县本级2024年一般公共预算支出决算总表 </t>
  </si>
  <si>
    <t>项  目</t>
  </si>
  <si>
    <t>附表八:</t>
  </si>
  <si>
    <t>城步县本级2024年一般公共预算支出决算功能分类明细表</t>
  </si>
  <si>
    <t>附表九：</t>
  </si>
  <si>
    <t>城步县本级2024年一般公共预算基本支出决算经济分类明细表</t>
  </si>
  <si>
    <t>单位:万元</t>
  </si>
  <si>
    <t>2024年决算数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</si>
  <si>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</si>
  <si>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</si>
  <si>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</si>
  <si>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</si>
  <si>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</si>
  <si>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</si>
  <si>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</si>
  <si>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</si>
  <si>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</si>
  <si>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</si>
  <si>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</si>
  <si>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</si>
  <si>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</si>
  <si>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</si>
  <si>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</si>
  <si>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</si>
  <si>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</si>
  <si>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</si>
  <si>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</si>
  <si>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</si>
  <si>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</si>
  <si>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</si>
  <si>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</si>
  <si>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</si>
  <si>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</si>
  <si>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</si>
  <si>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</si>
  <si>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</si>
  <si>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</si>
  <si>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</si>
  <si>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</si>
  <si>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</si>
  <si>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</si>
  <si>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</si>
  <si>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</si>
  <si>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</si>
  <si>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</si>
  <si>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</si>
  <si>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</si>
  <si>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</si>
  <si>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</si>
  <si>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</si>
  <si>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</si>
  <si>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</si>
  <si>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</si>
  <si>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</si>
  <si>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</si>
  <si>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</si>
  <si>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</si>
  <si>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</si>
  <si>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</si>
  <si>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</si>
  <si>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</si>
  <si>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</si>
  <si>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</si>
  <si>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</si>
  <si>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</si>
  <si>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</si>
  <si>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</si>
  <si>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</si>
  <si>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</si>
  <si>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</si>
  <si>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附表十：</t>
  </si>
  <si>
    <t>城步县2024年一般公共财政收支决算平衡表</t>
  </si>
  <si>
    <t>决 算 数</t>
  </si>
  <si>
    <t>一般公共预算收入</t>
  </si>
  <si>
    <t>上级补助收入</t>
  </si>
  <si>
    <t>上解上级支出</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</si>
  <si>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</si>
  <si>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</si>
  <si>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</si>
  <si>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</si>
  <si>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</si>
  <si>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</si>
  <si>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</si>
  <si>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</si>
  <si>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</si>
  <si>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</si>
  <si>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</si>
  <si>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</si>
  <si>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</si>
  <si>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</si>
  <si>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</si>
  <si>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</si>
  <si>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</si>
  <si>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</si>
  <si>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</si>
  <si>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</si>
  <si>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</si>
  <si>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</si>
  <si>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</si>
  <si>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</si>
  <si>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</si>
  <si>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</si>
  <si>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</si>
  <si>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</si>
  <si>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</si>
  <si>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</si>
  <si>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</si>
  <si>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</si>
  <si>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</si>
  <si>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</si>
  <si>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</si>
  <si>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</si>
  <si>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</si>
  <si>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</si>
  <si>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</si>
  <si>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</si>
  <si>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</si>
  <si>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</si>
  <si>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</si>
  <si>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</si>
  <si>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上年结余收入</t>
  </si>
  <si>
    <t xml:space="preserve">调入资金   </t>
  </si>
  <si>
    <t xml:space="preserve">  从政府性基金预算调入</t>
  </si>
  <si>
    <t xml:space="preserve">  从国有资本经营预算调入</t>
  </si>
  <si>
    <t xml:space="preserve">  从其他资金调入</t>
  </si>
  <si>
    <t>债务转贷收入</t>
  </si>
  <si>
    <t>调出资金</t>
  </si>
  <si>
    <t xml:space="preserve">  地方政府一般债务转贷收入</t>
  </si>
  <si>
    <t>债务还本支出</t>
  </si>
  <si>
    <t xml:space="preserve">    地方政府一般债券转贷收入</t>
  </si>
  <si>
    <t xml:space="preserve">  地方政府一般债务还本支出</t>
  </si>
  <si>
    <t xml:space="preserve">    地方政府向外国政府借款转贷收入</t>
  </si>
  <si>
    <t xml:space="preserve">    地方政府一般债券还本支出</t>
  </si>
  <si>
    <t xml:space="preserve">    地方政府向国际组织借款转贷收入</t>
  </si>
  <si>
    <t>安排预算稳定调节基金</t>
  </si>
  <si>
    <t xml:space="preserve">    地方政府其他一般债务转贷收入</t>
  </si>
  <si>
    <t>年终结余</t>
  </si>
  <si>
    <t>动用预算稳定调节基金</t>
  </si>
  <si>
    <t>减:结转下年的支出</t>
  </si>
  <si>
    <t>净结余</t>
  </si>
  <si>
    <t>附表十一:</t>
  </si>
  <si>
    <t>城步县2024年一般公共预算对下税收返还和转移支付决算分项目表</t>
  </si>
  <si>
    <t>0</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</si>
  <si>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</si>
  <si>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</si>
  <si>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</si>
  <si>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</si>
  <si>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</si>
  <si>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</si>
  <si>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</si>
  <si>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</si>
  <si>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</si>
  <si>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</si>
  <si>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</si>
  <si>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</si>
  <si>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</si>
  <si>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</si>
  <si>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</si>
  <si>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</si>
  <si>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</si>
  <si>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</si>
  <si>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</si>
  <si>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</si>
  <si>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</si>
  <si>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注:2024年我县无一般公共预算对下税收返还和转移支付</t>
  </si>
  <si>
    <t>附表十二:</t>
  </si>
  <si>
    <t>城步县2024年一般公共预算对下税收返还和转移支付决算分地区表</t>
  </si>
  <si>
    <t>地  区</t>
  </si>
  <si>
    <t>小计</t>
  </si>
  <si>
    <t>税收返还</t>
  </si>
  <si>
    <t>一般性转移支付</t>
  </si>
  <si>
    <t>专项转移支付</t>
  </si>
  <si>
    <t>邵阳市城步县</t>
  </si>
  <si>
    <t>合计</t>
  </si>
  <si>
    <t>附表十三:</t>
  </si>
  <si>
    <t>城步县2024年“三公”经费决算情况表</t>
  </si>
  <si>
    <t>2024年预算数</t>
  </si>
  <si>
    <t>占预算%</t>
  </si>
  <si>
    <t>因公出国（境）支出</t>
  </si>
  <si>
    <t>公务用车支出</t>
  </si>
  <si>
    <t>.</t>
  </si>
  <si>
    <t>公务用车购置支出</t>
  </si>
  <si>
    <t>公务用车运行维护支出</t>
  </si>
  <si>
    <t>公务接待支出</t>
  </si>
  <si>
    <t>备注：城步县2024年“三公”经费年初预算为1084万元，2024年决算数为944.84万元，决算数占预算数的87.16%。其中：因公出国（境）支出年初预算70万元，决算数8.46万元，决算数占预算数的12.09%；公务用车购置支出预算数90万元，决算数144.13万元，决算数占预算数的160.14%；公务用车运行维护费预算数631万元，决算数535.04万元，决算数占预算数的84.79%；公务接待支出预算数293万元，决算数257.20万元，决算数占预算的87.78%。</t>
  </si>
  <si>
    <t>附表十四:</t>
  </si>
  <si>
    <t>城步县2024年政府性基金收入决算表</t>
  </si>
  <si>
    <t>项目名称</t>
  </si>
  <si>
    <t>一、政府性基金收入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</si>
  <si>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</si>
  <si>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</si>
  <si>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</si>
  <si>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</si>
  <si>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</si>
  <si>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</si>
  <si>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国有土地收益基金收入</t>
  </si>
  <si>
    <t>农业土地开发资金收入</t>
  </si>
  <si>
    <t>城市基础设施配套费收入</t>
  </si>
  <si>
    <t>污水处理费收入</t>
  </si>
  <si>
    <t>二、政府性基金预算上级补助收入</t>
  </si>
  <si>
    <t xml:space="preserve">  政府性基金转移支付收入</t>
  </si>
  <si>
    <t>三、债务转贷收入</t>
  </si>
  <si>
    <t>四、调入资金</t>
  </si>
  <si>
    <t>一般公共预算调入</t>
  </si>
  <si>
    <t>其他调入</t>
  </si>
  <si>
    <t>五、上年结转</t>
  </si>
  <si>
    <t>合  计</t>
  </si>
  <si>
    <t>附表十五：</t>
  </si>
  <si>
    <t>城步县2024年政府性基金支出决算表</t>
  </si>
  <si>
    <t>政府性基金预算支出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</si>
  <si>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</si>
  <si>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</si>
  <si>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</si>
  <si>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</si>
  <si>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</si>
  <si>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</si>
  <si>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</si>
  <si>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</si>
  <si>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</si>
  <si>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</si>
  <si>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</si>
  <si>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</si>
  <si>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</si>
  <si>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</si>
  <si>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</si>
  <si>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</si>
  <si>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</si>
  <si>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</si>
  <si>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</si>
  <si>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</si>
  <si>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</si>
  <si>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</si>
  <si>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</si>
  <si>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</si>
  <si>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</si>
  <si>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</si>
  <si>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</si>
  <si>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</si>
  <si>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</si>
  <si>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</si>
  <si>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</si>
  <si>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</si>
  <si>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</si>
  <si>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</si>
  <si>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</si>
  <si>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</si>
  <si>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</si>
  <si>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</si>
  <si>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</si>
  <si>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</si>
  <si>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</si>
  <si>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</si>
  <si>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</si>
  <si>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</si>
  <si>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</si>
  <si>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</si>
  <si>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</si>
  <si>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</si>
  <si>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</si>
  <si>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</si>
  <si>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</si>
  <si>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超长期特别国债安排的支出</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</si>
  <si>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</si>
  <si>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</si>
  <si>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</si>
  <si>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</si>
  <si>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</si>
  <si>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</si>
  <si>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</si>
  <si>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</si>
  <si>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</si>
  <si>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</si>
  <si>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</si>
  <si>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</si>
  <si>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</si>
  <si>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</si>
  <si>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</si>
  <si>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</si>
  <si>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</si>
  <si>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</si>
  <si>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</si>
  <si>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</si>
  <si>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</si>
  <si>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</si>
  <si>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</si>
  <si>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</si>
  <si>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</si>
  <si>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</si>
  <si>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</si>
  <si>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</si>
  <si>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</si>
  <si>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</si>
  <si>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</si>
  <si>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</si>
  <si>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</si>
  <si>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</si>
  <si>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</si>
  <si>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</si>
  <si>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</si>
  <si>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</si>
  <si>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</si>
  <si>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</si>
  <si>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</si>
  <si>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</si>
  <si>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</si>
  <si>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</si>
  <si>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</si>
  <si>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</si>
  <si>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</si>
  <si>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</si>
  <si>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</si>
  <si>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</si>
  <si>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</si>
  <si>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</si>
  <si>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</si>
  <si>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</si>
  <si>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</si>
  <si>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</si>
  <si>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</si>
  <si>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</si>
  <si>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</si>
  <si>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</si>
  <si>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</si>
  <si>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</si>
  <si>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</si>
  <si>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</si>
  <si>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</si>
  <si>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</si>
  <si>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</si>
  <si>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</si>
  <si>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</si>
  <si>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</si>
  <si>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</si>
  <si>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</si>
  <si>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</si>
  <si>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</si>
  <si>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</si>
  <si>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</si>
  <si>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</si>
  <si>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</si>
  <si>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</si>
  <si>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</si>
  <si>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</si>
  <si>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</si>
  <si>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</si>
  <si>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</si>
  <si>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</si>
  <si>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金融调控支出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</si>
  <si>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</si>
  <si>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</si>
  <si>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</si>
  <si>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</si>
  <si>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</si>
  <si>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</si>
  <si>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设施建设</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</si>
  <si>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</si>
  <si>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</si>
  <si>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</si>
  <si>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</si>
  <si>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</si>
  <si>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</si>
  <si>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</si>
  <si>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</si>
  <si>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</si>
  <si>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</si>
  <si>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</si>
  <si>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</si>
  <si>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</si>
  <si>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</si>
  <si>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</si>
  <si>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</si>
  <si>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</si>
  <si>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</si>
  <si>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</si>
  <si>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</si>
  <si>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</si>
  <si>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</si>
  <si>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</si>
  <si>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</si>
  <si>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</si>
  <si>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</si>
  <si>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</si>
  <si>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</si>
  <si>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</si>
  <si>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</si>
  <si>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</si>
  <si>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</si>
  <si>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</si>
  <si>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</si>
  <si>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</si>
  <si>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</si>
  <si>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</si>
  <si>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</si>
  <si>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</si>
  <si>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</si>
  <si>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</si>
  <si>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</si>
  <si>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</si>
  <si>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</si>
  <si>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</si>
  <si>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</si>
  <si>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</si>
  <si>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</si>
  <si>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</si>
  <si>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</si>
  <si>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</si>
  <si>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</si>
  <si>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</si>
  <si>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</si>
  <si>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</si>
  <si>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</si>
  <si>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</si>
  <si>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</si>
  <si>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</si>
  <si>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</si>
  <si>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</si>
  <si>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</si>
  <si>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</si>
  <si>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</si>
  <si>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</si>
  <si>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</si>
  <si>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</si>
  <si>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</si>
  <si>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</si>
  <si>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</si>
  <si>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</si>
  <si>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</si>
  <si>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</si>
  <si>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</si>
  <si>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</si>
  <si>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</si>
  <si>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</si>
  <si>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</si>
  <si>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</si>
  <si>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</si>
  <si>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</si>
  <si>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</si>
  <si>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</si>
  <si>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</si>
  <si>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</si>
  <si>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</si>
  <si>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</si>
  <si>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</si>
  <si>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</si>
  <si>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附表十六:</t>
  </si>
  <si>
    <t>城步县本级2024年政府性基金收入决算表</t>
  </si>
  <si>
    <t>预算数</t>
  </si>
  <si>
    <t>预算调整数</t>
  </si>
  <si>
    <t>政府性基金收入</t>
  </si>
  <si>
    <t>其他政府性基金收入</t>
  </si>
  <si>
    <t>附表十七：</t>
  </si>
  <si>
    <t>城步县本级2024年政府性基金支出决算表</t>
  </si>
  <si>
    <t>调整预算数</t>
  </si>
  <si>
    <t>附表十八;</t>
  </si>
  <si>
    <t>城步县2024年政府性基金转移支付预算分项目决算表</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</si>
  <si>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</si>
  <si>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</si>
  <si>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</si>
  <si>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</si>
  <si>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</si>
  <si>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</si>
  <si>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</si>
  <si>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</si>
  <si>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金融支出</t>
  </si>
  <si>
    <t>注:2024年我县无政府性基金转移支付</t>
  </si>
  <si>
    <t>附表十九;</t>
  </si>
  <si>
    <t>城步县2024年政府性基金转移支付预算分地区决算表</t>
  </si>
  <si>
    <t>小  计</t>
  </si>
  <si>
    <t>转移支付</t>
  </si>
  <si>
    <t>附表二十：</t>
  </si>
  <si>
    <t>城步县2024年社会保险基金收入决算表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</si>
  <si>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</si>
  <si>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</si>
  <si>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</si>
  <si>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</si>
  <si>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</si>
  <si>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</si>
  <si>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</si>
  <si>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</si>
  <si>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一、本年收入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</si>
  <si>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</si>
  <si>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</si>
  <si>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</si>
  <si>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</si>
  <si>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</si>
  <si>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</si>
  <si>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</si>
  <si>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二、上年结余</t>
  </si>
  <si>
    <t>三、合  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</si>
  <si>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</si>
  <si>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 xml:space="preserve"> 附表二十一：</t>
  </si>
  <si>
    <t>城步县2024年社会保险基金支出决算总表</t>
  </si>
  <si>
    <t>一、支出</t>
  </si>
  <si>
    <t xml:space="preserve">   其中:社会保险待遇支出</t>
  </si>
  <si>
    <t xml:space="preserve">        转移支出</t>
  </si>
  <si>
    <t xml:space="preserve">        其他支出</t>
  </si>
  <si>
    <t xml:space="preserve">        中央调剂资金支出</t>
  </si>
  <si>
    <t>二、本年收支结余</t>
  </si>
  <si>
    <t>三、年末滚存结余</t>
  </si>
  <si>
    <t>四、合  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</si>
  <si>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</si>
  <si>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附表二十二：</t>
  </si>
  <si>
    <t>城步县本级2024年社会保险基金收入决算表</t>
  </si>
  <si>
    <t xml:space="preserve"> 附表二十三：</t>
  </si>
  <si>
    <t>城步县本级2024年社会保险基金支出决算总表</t>
  </si>
  <si>
    <t>附表二十四:</t>
  </si>
  <si>
    <r>
      <rPr>
        <b/>
        <sz val="18"/>
        <rFont val="宋体"/>
        <charset val="134"/>
      </rPr>
      <t>城步县</t>
    </r>
    <r>
      <rPr>
        <b/>
        <sz val="18"/>
        <rFont val="Times New Roman"/>
        <charset val="134"/>
      </rPr>
      <t>2024</t>
    </r>
    <r>
      <rPr>
        <b/>
        <sz val="18"/>
        <rFont val="宋体"/>
        <charset val="134"/>
      </rPr>
      <t>年国有资本经营收入决算表</t>
    </r>
  </si>
  <si>
    <t>一、利润收入</t>
  </si>
  <si>
    <r>
      <rPr>
        <sz val="12"/>
        <rFont val="Times New Roman"/>
        <charset val="0"/>
      </rPr>
      <t xml:space="preserve">         </t>
    </r>
    <r>
      <rPr>
        <sz val="12"/>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</si>
  <si>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</si>
  <si>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</si>
  <si>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</si>
  <si>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</si>
  <si>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</si>
  <si>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t>其他国有资本经营收入</t>
  </si>
  <si>
    <t>本年收入合计</t>
  </si>
  <si>
    <t>上年结转</t>
  </si>
  <si>
    <t>收入总计</t>
  </si>
  <si>
    <t>附表二十五:</t>
  </si>
  <si>
    <r>
      <rPr>
        <b/>
        <sz val="18"/>
        <rFont val="宋体"/>
        <charset val="134"/>
      </rPr>
      <t>城步县</t>
    </r>
    <r>
      <rPr>
        <b/>
        <sz val="18"/>
        <rFont val="Times New Roman"/>
        <charset val="134"/>
      </rPr>
      <t>2024</t>
    </r>
    <r>
      <rPr>
        <b/>
        <sz val="18"/>
        <rFont val="宋体"/>
        <charset val="134"/>
      </rPr>
      <t>年国有资本经营支出决算表</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</si>
  <si>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</si>
  <si>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</si>
  <si>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</si>
  <si>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</si>
  <si>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</si>
  <si>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</si>
  <si>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</si>
  <si>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t>本年支出合计</t>
  </si>
  <si>
    <r>
      <rPr>
        <sz val="12"/>
        <rFont val="Times New Roman"/>
        <charset val="0"/>
      </rPr>
      <t xml:space="preserve">    </t>
    </r>
    <r>
      <rPr>
        <sz val="12"/>
        <rFont val="宋体"/>
        <charset val="134"/>
      </rPr>
      <t>调出资金</t>
    </r>
  </si>
  <si>
    <t>支出总计</t>
  </si>
  <si>
    <t>附表二十三:</t>
  </si>
  <si>
    <t>附表二十六:</t>
  </si>
  <si>
    <r>
      <rPr>
        <b/>
        <sz val="18"/>
        <rFont val="宋体"/>
        <charset val="134"/>
      </rPr>
      <t>隆回县</t>
    </r>
    <r>
      <rPr>
        <b/>
        <sz val="18"/>
        <rFont val="宋体"/>
        <charset val="134"/>
      </rPr>
      <t>本级</t>
    </r>
    <r>
      <rPr>
        <b/>
        <sz val="18"/>
        <rFont val="Times New Roman"/>
        <charset val="0"/>
      </rPr>
      <t>2018</t>
    </r>
    <r>
      <rPr>
        <b/>
        <sz val="18"/>
        <rFont val="宋体"/>
        <charset val="134"/>
      </rPr>
      <t>年国有资本经营收入决算表</t>
    </r>
  </si>
  <si>
    <r>
      <rPr>
        <b/>
        <sz val="18"/>
        <rFont val="宋体"/>
        <charset val="134"/>
      </rPr>
      <t>城步县本级</t>
    </r>
    <r>
      <rPr>
        <b/>
        <sz val="18"/>
        <rFont val="Times New Roman"/>
        <charset val="134"/>
      </rPr>
      <t>2024</t>
    </r>
    <r>
      <rPr>
        <b/>
        <sz val="18"/>
        <rFont val="宋体"/>
        <charset val="134"/>
      </rPr>
      <t>年国有资本经营收入决算表</t>
    </r>
  </si>
  <si>
    <r>
      <rPr>
        <sz val="10"/>
        <rFont val="宋体"/>
        <charset val="134"/>
      </rPr>
      <t>收</t>
    </r>
    <r>
      <rPr>
        <sz val="10"/>
        <rFont val="Times New Roman"/>
        <charset val="0"/>
      </rPr>
      <t xml:space="preserve">  </t>
    </r>
    <r>
      <rPr>
        <sz val="10"/>
        <rFont val="宋体"/>
        <charset val="134"/>
      </rPr>
      <t>入</t>
    </r>
  </si>
  <si>
    <r>
      <rPr>
        <sz val="10"/>
        <rFont val="宋体"/>
        <charset val="134"/>
      </rPr>
      <t>金额</t>
    </r>
  </si>
  <si>
    <r>
      <rPr>
        <sz val="10"/>
        <rFont val="Times New Roman"/>
        <charset val="0"/>
      </rPr>
      <t xml:space="preserve">         </t>
    </r>
    <r>
      <rPr>
        <sz val="10"/>
        <rFont val="宋体"/>
        <charset val="134"/>
      </rPr>
      <t>有色冶金采掘企业利润收入</t>
    </r>
  </si>
  <si>
    <t>五、其他国有资本经营收入</t>
  </si>
  <si>
    <r>
      <rPr>
        <b/>
        <sz val="10"/>
        <rFont val="宋体"/>
        <charset val="134"/>
      </rPr>
      <t>收入总计</t>
    </r>
  </si>
  <si>
    <r>
      <rPr>
        <sz val="10"/>
        <rFont val="宋体"/>
        <charset val="134"/>
      </rPr>
      <t>注:201</t>
    </r>
    <r>
      <rPr>
        <sz val="10"/>
        <rFont val="宋体"/>
        <charset val="134"/>
      </rPr>
      <t>8</t>
    </r>
    <r>
      <rPr>
        <sz val="10"/>
        <rFont val="宋体"/>
        <charset val="134"/>
      </rPr>
      <t>年没有国有资本经营收入</t>
    </r>
  </si>
  <si>
    <t>附表二十七:</t>
  </si>
  <si>
    <r>
      <rPr>
        <b/>
        <sz val="18"/>
        <rFont val="宋体"/>
        <charset val="134"/>
      </rPr>
      <t>城步县本级</t>
    </r>
    <r>
      <rPr>
        <b/>
        <sz val="18"/>
        <rFont val="Times New Roman"/>
        <charset val="134"/>
      </rPr>
      <t>2024</t>
    </r>
    <r>
      <rPr>
        <b/>
        <sz val="18"/>
        <rFont val="宋体"/>
        <charset val="134"/>
      </rPr>
      <t>年国有资本经营支出决算表</t>
    </r>
  </si>
  <si>
    <t>预算科目</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</si>
  <si>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</si>
  <si>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</si>
  <si>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</si>
  <si>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</si>
  <si>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</si>
  <si>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</si>
  <si>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</si>
  <si>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</si>
  <si>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</si>
  <si>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</si>
  <si>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</si>
  <si>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</si>
  <si>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</si>
  <si>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</si>
  <si>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</si>
  <si>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</si>
  <si>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</si>
  <si>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</si>
  <si>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</si>
  <si>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</si>
  <si>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</si>
  <si>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</si>
  <si>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</si>
  <si>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</si>
  <si>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</si>
  <si>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</si>
  <si>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附表二十八:</t>
  </si>
  <si>
    <t xml:space="preserve">城步县2024年国有资本经营预算对下安排转移支付表 </t>
  </si>
  <si>
    <r>
      <rPr>
        <sz val="10"/>
        <rFont val="宋体"/>
        <charset val="134"/>
      </rPr>
      <t>支</t>
    </r>
    <r>
      <rPr>
        <sz val="10"/>
        <rFont val="Times New Roman"/>
        <charset val="0"/>
      </rPr>
      <t xml:space="preserve">  </t>
    </r>
    <r>
      <rPr>
        <sz val="10"/>
        <rFont val="宋体"/>
        <charset val="134"/>
      </rPr>
      <t>出</t>
    </r>
  </si>
  <si>
    <t>金额</t>
  </si>
  <si>
    <r>
      <rPr>
        <sz val="10"/>
        <rFont val="Times New Roman"/>
        <charset val="0"/>
      </rPr>
      <t xml:space="preserve">    </t>
    </r>
    <r>
      <rPr>
        <sz val="10"/>
        <rFont val="宋体"/>
        <charset val="134"/>
      </rPr>
      <t>调出资金</t>
    </r>
  </si>
  <si>
    <t>注:2024年我县无国有资本经营预算对下安排转移支付。</t>
  </si>
  <si>
    <t>附表二十九:</t>
  </si>
  <si>
    <r>
      <rPr>
        <b/>
        <sz val="18"/>
        <rFont val="宋体"/>
        <charset val="134"/>
      </rPr>
      <t>城步县</t>
    </r>
    <r>
      <rPr>
        <b/>
        <sz val="18"/>
        <rFont val="Times New Roman"/>
        <charset val="0"/>
      </rPr>
      <t>2024</t>
    </r>
    <r>
      <rPr>
        <b/>
        <sz val="18"/>
        <rFont val="宋体"/>
        <charset val="134"/>
      </rPr>
      <t>年政府一般债务限额和余额情况表</t>
    </r>
  </si>
  <si>
    <t>地区</t>
  </si>
  <si>
    <t>地方政府债务限额</t>
  </si>
  <si>
    <t>地方政府债务余额</t>
  </si>
  <si>
    <t>一般债务</t>
  </si>
  <si>
    <t>城步县</t>
  </si>
  <si>
    <t>附表三十:</t>
  </si>
  <si>
    <r>
      <rPr>
        <b/>
        <sz val="18"/>
        <rFont val="宋体"/>
        <charset val="134"/>
      </rPr>
      <t>城步县</t>
    </r>
    <r>
      <rPr>
        <b/>
        <sz val="18"/>
        <rFont val="Times New Roman"/>
        <charset val="134"/>
      </rPr>
      <t>2024</t>
    </r>
    <r>
      <rPr>
        <b/>
        <sz val="18"/>
        <rFont val="宋体"/>
        <charset val="134"/>
      </rPr>
      <t>年政府专项债务限额和余额情况表</t>
    </r>
  </si>
  <si>
    <t>专项债务</t>
  </si>
  <si>
    <t>DEBT_T_XXGK_ZQSY</t>
  </si>
  <si>
    <t xml:space="preserve"> AND T.AD_CODE_GK=430529 AND T.SET_YEAR_GK=2024</t>
  </si>
  <si>
    <t>AD_CODE_GK#430529</t>
  </si>
  <si>
    <t>AD_CODE#430529</t>
  </si>
  <si>
    <t>AD_NAME#430529 城步苗族自治县</t>
  </si>
  <si>
    <t>SET_YEAR_GK#2024</t>
  </si>
  <si>
    <t>SET_YEAR#2023</t>
  </si>
  <si>
    <t>XM_NAME#</t>
  </si>
  <si>
    <t>XM_CODE#</t>
  </si>
  <si>
    <t>XMLX_NAME#</t>
  </si>
  <si>
    <t>ZGBM_NAME#</t>
  </si>
  <si>
    <t>AG_NAME#</t>
  </si>
  <si>
    <t>ZWLB_NAME#</t>
  </si>
  <si>
    <t>ZQGM_AMT#</t>
  </si>
  <si>
    <t>FX_DATE#</t>
  </si>
  <si>
    <t>XM_ID#</t>
  </si>
  <si>
    <t>XMLX_ID#</t>
  </si>
  <si>
    <t>ZGBM_CODE#</t>
  </si>
  <si>
    <t>AG_CODE#</t>
  </si>
  <si>
    <t>ZWLB_ID#</t>
  </si>
  <si>
    <t>附表三十一：</t>
  </si>
  <si>
    <t>城步县2024年地方政府债券使用情况表</t>
  </si>
  <si>
    <t>单位：亿元</t>
  </si>
  <si>
    <t>项目编号</t>
  </si>
  <si>
    <t>项目领域</t>
  </si>
  <si>
    <t>项目主管部门</t>
  </si>
  <si>
    <t>项目实施单位</t>
  </si>
  <si>
    <t>债券性质</t>
  </si>
  <si>
    <t>债券规模</t>
  </si>
  <si>
    <t>发行时间（年/月）</t>
  </si>
  <si>
    <t>VALID#</t>
  </si>
  <si>
    <t>城步苗族自治县人民医院传染病综合楼建设项目</t>
  </si>
  <si>
    <t>P23430529-0008</t>
  </si>
  <si>
    <t>公立医院</t>
  </si>
  <si>
    <t>卫生</t>
  </si>
  <si>
    <t>城步苗族自治县卫生健康局</t>
  </si>
  <si>
    <t>其他领域专项债券</t>
  </si>
  <si>
    <t>2024-08-06</t>
  </si>
  <si>
    <t>EDCEEEFEDA4B76E3E0534209680A76EB</t>
  </si>
  <si>
    <t>81801</t>
  </si>
  <si>
    <t>999</t>
  </si>
  <si>
    <t>999193</t>
  </si>
  <si>
    <t>020299</t>
  </si>
  <si>
    <t>城步苗族自治县医共体建设项目</t>
  </si>
  <si>
    <t>P23430529-0011</t>
  </si>
  <si>
    <t>EDCEAD82A03542AEE0534209680A606A</t>
  </si>
  <si>
    <t>1201</t>
  </si>
  <si>
    <t>361</t>
  </si>
  <si>
    <t>361014</t>
  </si>
  <si>
    <t>城步苗族自治县白云洞景区创4A提质改造</t>
  </si>
  <si>
    <t>P23430529-0010</t>
  </si>
  <si>
    <t>文化旅游</t>
  </si>
  <si>
    <t>其他部门</t>
  </si>
  <si>
    <t>城步苗族自治县文化旅游广电体育局</t>
  </si>
  <si>
    <t>2024-08-30</t>
  </si>
  <si>
    <t>EDCEB459880778BAE0534209680AA6C7</t>
  </si>
  <si>
    <t>040407</t>
  </si>
  <si>
    <t>999194</t>
  </si>
  <si>
    <t>城步苗族自治县白水洞保障性住房工程</t>
  </si>
  <si>
    <t>P19430529-1622</t>
  </si>
  <si>
    <t>公租房</t>
  </si>
  <si>
    <t>城步苗族自治县住房和城乡建设局</t>
  </si>
  <si>
    <t>EDCE339B13FD013EE0534209680AAF93</t>
  </si>
  <si>
    <t>1599</t>
  </si>
  <si>
    <t>333</t>
  </si>
  <si>
    <t>333001</t>
  </si>
  <si>
    <t>城步苗族自治县智慧粮食仓储物流（军供）项目</t>
  </si>
  <si>
    <t>P22430529-0020</t>
  </si>
  <si>
    <t>粮食仓储物流设施</t>
  </si>
  <si>
    <t>城步苗族自治县发展和改革委员会</t>
  </si>
  <si>
    <t>城步县省级工业园区标准化厂房及配套基础设施建设项目</t>
  </si>
  <si>
    <t>P19430529-0032</t>
  </si>
  <si>
    <t>其他产业园区基础设施</t>
  </si>
  <si>
    <t>建设</t>
  </si>
  <si>
    <t>城步产业开发区管理委员会</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</si>
  <si>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</si>
  <si>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</si>
  <si>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</si>
  <si>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</si>
  <si>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</si>
  <si>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</si>
  <si>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附表三十二：</t>
  </si>
  <si>
    <t>城步县2024年政府债务发行及还本付息情况表</t>
  </si>
  <si>
    <t>本地区</t>
  </si>
  <si>
    <t>本级</t>
  </si>
  <si>
    <t>YE_Y2</t>
  </si>
  <si>
    <t>一、2023年末地方政府债务余额</t>
  </si>
  <si>
    <t>YBYE_Y2</t>
  </si>
  <si>
    <t xml:space="preserve">  其中：一般债务</t>
  </si>
  <si>
    <t>ZXYE_Y2</t>
  </si>
  <si>
    <t xml:space="preserve">       专项债务</t>
  </si>
  <si>
    <t>XE_Y2</t>
  </si>
  <si>
    <t>二、2023年地方政府债务限额</t>
  </si>
  <si>
    <t>YBXE_Y2</t>
  </si>
  <si>
    <t>ZXXE_Y2</t>
  </si>
  <si>
    <t xml:space="preserve">        专项债务</t>
  </si>
  <si>
    <t>FXYB</t>
  </si>
  <si>
    <t>三、2024年地方政府债务发行决算数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</si>
  <si>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</si>
  <si>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</si>
  <si>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</si>
  <si>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</si>
  <si>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</si>
  <si>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</si>
  <si>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</si>
  <si>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</si>
  <si>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</si>
  <si>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</si>
  <si>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</si>
  <si>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</si>
  <si>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</si>
  <si>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</si>
  <si>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四、2024年地方政府债务还本决算数</t>
  </si>
  <si>
    <t>YBHB_Y1</t>
  </si>
  <si>
    <t xml:space="preserve">     一般债务</t>
  </si>
  <si>
    <t>ZXHB_Y1</t>
  </si>
  <si>
    <t xml:space="preserve">     专项债务</t>
  </si>
  <si>
    <t>FX_Y1</t>
  </si>
  <si>
    <t>五、2024年地方政府债务付息决算数</t>
  </si>
  <si>
    <t>YBFX_Y1</t>
  </si>
  <si>
    <t>ZXFX_Y1</t>
  </si>
  <si>
    <t>YE_Y1</t>
  </si>
  <si>
    <t>六、2024年末地方政府债务余额决算数</t>
  </si>
  <si>
    <t>YBYE_Y1</t>
  </si>
  <si>
    <t>ZXYE_Y1</t>
  </si>
  <si>
    <t>XE_Y1</t>
  </si>
  <si>
    <t>七、2024年地方政府债务限额</t>
  </si>
  <si>
    <t>YBXE_Y1</t>
  </si>
  <si>
    <t>ZXXE_Y1</t>
  </si>
  <si>
    <t>注：本表由县级以上地方各级财政部门在同级人民代表大会常务委员会批准决算后二十日内公开，反映上一年度本地区、本级地方政府债务限额及余额决算数。</t>
  </si>
  <si>
    <t>附表三十三:</t>
  </si>
  <si>
    <t>城步县2024年重大投资安排情况表</t>
  </si>
  <si>
    <t>项目说明</t>
  </si>
  <si>
    <t>2023年专项安排</t>
  </si>
  <si>
    <t>备注</t>
  </si>
  <si>
    <t>旅游产业引导资金</t>
  </si>
  <si>
    <t>园区工业发展资金预安排</t>
  </si>
  <si>
    <t>科技专项（含奶业发展基金168.13万）</t>
  </si>
  <si>
    <t>公路水毁修复、危桥改造和道路养护等公路建设县级配套资金</t>
  </si>
  <si>
    <t>生态建设支出（含污水处理费1752万元，垃圾无害化运营费550万元，垃圾清扫清运和环卫经费909.2436万元,南山、丹口等乡镇污水处理厂污水处理运行费及管理费800元）</t>
  </si>
  <si>
    <t>城市建设支出</t>
  </si>
  <si>
    <t>重点项目工程款</t>
  </si>
  <si>
    <t>附表三十四：</t>
  </si>
  <si>
    <r>
      <rPr>
        <b/>
        <sz val="18"/>
        <color theme="1"/>
        <rFont val="方正书宋_GBK"/>
        <charset val="134"/>
      </rPr>
      <t>城步</t>
    </r>
    <r>
      <rPr>
        <b/>
        <sz val="18"/>
        <color theme="1"/>
        <rFont val="宋体"/>
        <charset val="134"/>
      </rPr>
      <t>县</t>
    </r>
    <r>
      <rPr>
        <b/>
        <sz val="18"/>
        <color theme="1"/>
        <rFont val="Times New Roman"/>
        <charset val="134"/>
      </rPr>
      <t>2024</t>
    </r>
    <r>
      <rPr>
        <b/>
        <sz val="18"/>
        <color theme="1"/>
        <rFont val="宋体"/>
        <charset val="134"/>
      </rPr>
      <t>年衔接资金项目情况明细表</t>
    </r>
  </si>
  <si>
    <t>序号</t>
  </si>
  <si>
    <t>项目批准
文号</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</si>
  <si>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</si>
  <si>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</si>
  <si>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</si>
  <si>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</si>
  <si>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</si>
  <si>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</si>
  <si>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</si>
  <si>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</si>
  <si>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</si>
  <si>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</si>
  <si>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</si>
  <si>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</si>
  <si>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</si>
  <si>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</si>
  <si>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</si>
  <si>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</si>
  <si>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中央</t>
  </si>
  <si>
    <t>省级</t>
  </si>
  <si>
    <t>市级</t>
  </si>
  <si>
    <t>县级</t>
  </si>
  <si>
    <r>
      <rPr>
        <sz val="12"/>
        <color theme="1"/>
        <rFont val="宋体"/>
        <charset val="134"/>
      </rPr>
      <t>城财联（</t>
    </r>
    <r>
      <rPr>
        <sz val="12"/>
        <color theme="1"/>
        <rFont val="Times New Roman"/>
        <charset val="134"/>
      </rPr>
      <t>2024</t>
    </r>
    <r>
      <rPr>
        <sz val="12"/>
        <color theme="1"/>
        <rFont val="宋体"/>
        <charset val="134"/>
      </rPr>
      <t>）</t>
    </r>
    <r>
      <rPr>
        <sz val="12"/>
        <color theme="1"/>
        <rFont val="Times New Roman"/>
        <charset val="134"/>
      </rPr>
      <t>5</t>
    </r>
    <r>
      <rPr>
        <sz val="12"/>
        <color theme="1"/>
        <rFont val="宋体"/>
        <charset val="134"/>
      </rPr>
      <t>号</t>
    </r>
  </si>
  <si>
    <t>雨露计划</t>
  </si>
  <si>
    <t>巩固脱贫成果和乡村振兴</t>
  </si>
  <si>
    <t>县乡村振兴局</t>
  </si>
  <si>
    <t>全县</t>
  </si>
  <si>
    <t>全县脱贫户、监测户子女职业学历教育补助</t>
  </si>
  <si>
    <t>提高脱贫户、监测户子女技能素质</t>
  </si>
  <si>
    <r>
      <rPr>
        <sz val="12"/>
        <color theme="1"/>
        <rFont val="Times New Roman"/>
        <charset val="134"/>
      </rPr>
      <t>1596</t>
    </r>
    <r>
      <rPr>
        <sz val="12"/>
        <color theme="1"/>
        <rFont val="宋体"/>
        <charset val="134"/>
      </rPr>
      <t>户</t>
    </r>
    <r>
      <rPr>
        <sz val="12"/>
        <color theme="1"/>
        <rFont val="Times New Roman"/>
        <charset val="134"/>
      </rPr>
      <t>1596</t>
    </r>
    <r>
      <rPr>
        <sz val="12"/>
        <color theme="1"/>
        <rFont val="宋体"/>
        <charset val="134"/>
      </rPr>
      <t>人</t>
    </r>
  </si>
  <si>
    <t>直接受益</t>
  </si>
  <si>
    <t>第一批</t>
  </si>
  <si>
    <t>城财联（2024）5号</t>
  </si>
  <si>
    <t>技能培训</t>
  </si>
  <si>
    <t>全县致富带头人、农户技能培训</t>
  </si>
  <si>
    <r>
      <rPr>
        <sz val="12"/>
        <color rgb="FF000000"/>
        <rFont val="Times New Roman"/>
        <charset val="134"/>
      </rPr>
      <t>30</t>
    </r>
    <r>
      <rPr>
        <sz val="12"/>
        <color rgb="FF000000"/>
        <rFont val="宋体"/>
        <charset val="134"/>
      </rPr>
      <t>户</t>
    </r>
    <r>
      <rPr>
        <sz val="12"/>
        <color rgb="FF000000"/>
        <rFont val="Times New Roman"/>
        <charset val="134"/>
      </rPr>
      <t>30</t>
    </r>
    <r>
      <rPr>
        <sz val="12"/>
        <color rgb="FF000000"/>
        <rFont val="宋体"/>
        <charset val="134"/>
      </rPr>
      <t>人</t>
    </r>
  </si>
  <si>
    <t>贷款贴息</t>
  </si>
  <si>
    <t>产业发展</t>
  </si>
  <si>
    <t>全县脱贫人口、监测对象小额信贷贷款贴息</t>
  </si>
  <si>
    <t>为脱贫户、监测户发展产业增收提供保障</t>
  </si>
  <si>
    <r>
      <rPr>
        <sz val="12"/>
        <color rgb="FF000000"/>
        <rFont val="Times New Roman"/>
        <charset val="134"/>
      </rPr>
      <t>4599</t>
    </r>
    <r>
      <rPr>
        <sz val="12"/>
        <color rgb="FF000000"/>
        <rFont val="宋体"/>
        <charset val="134"/>
      </rPr>
      <t>户</t>
    </r>
    <r>
      <rPr>
        <sz val="12"/>
        <color rgb="FF000000"/>
        <rFont val="Times New Roman"/>
        <charset val="134"/>
      </rPr>
      <t>4599</t>
    </r>
    <r>
      <rPr>
        <sz val="12"/>
        <color rgb="FF000000"/>
        <rFont val="宋体"/>
        <charset val="134"/>
      </rPr>
      <t>人</t>
    </r>
  </si>
  <si>
    <t>农村改厕</t>
  </si>
  <si>
    <t>基础设施</t>
  </si>
  <si>
    <t>全县农村改厕项目</t>
  </si>
  <si>
    <t>完成农村厕所改造任务，提高卫生厕所使用率</t>
  </si>
  <si>
    <r>
      <rPr>
        <sz val="12"/>
        <color rgb="FF000000"/>
        <rFont val="Times New Roman"/>
        <charset val="134"/>
      </rPr>
      <t>300</t>
    </r>
    <r>
      <rPr>
        <sz val="12"/>
        <color rgb="FF000000"/>
        <rFont val="宋体"/>
        <charset val="134"/>
      </rPr>
      <t>户</t>
    </r>
    <r>
      <rPr>
        <sz val="12"/>
        <color rgb="FF000000"/>
        <rFont val="Times New Roman"/>
        <charset val="134"/>
      </rPr>
      <t>1680</t>
    </r>
    <r>
      <rPr>
        <sz val="12"/>
        <color rgb="FF000000"/>
        <rFont val="宋体"/>
        <charset val="134"/>
      </rPr>
      <t>人</t>
    </r>
  </si>
  <si>
    <t>产业奖补</t>
  </si>
  <si>
    <t>全县监测对象产业发展、庭院经济发展奖补</t>
  </si>
  <si>
    <t>解决脱贫户产业发展资金困难</t>
  </si>
  <si>
    <r>
      <rPr>
        <sz val="12"/>
        <color rgb="FF000000"/>
        <rFont val="Times New Roman"/>
        <charset val="134"/>
      </rPr>
      <t>1340</t>
    </r>
    <r>
      <rPr>
        <sz val="12"/>
        <color rgb="FF000000"/>
        <rFont val="宋体"/>
        <charset val="134"/>
      </rPr>
      <t>户</t>
    </r>
    <r>
      <rPr>
        <sz val="12"/>
        <color rgb="FF000000"/>
        <rFont val="Times New Roman"/>
        <charset val="134"/>
      </rPr>
      <t>3639</t>
    </r>
    <r>
      <rPr>
        <sz val="12"/>
        <color rgb="FF000000"/>
        <rFont val="宋体"/>
        <charset val="134"/>
      </rPr>
      <t>人</t>
    </r>
  </si>
  <si>
    <t>公益性岗位</t>
  </si>
  <si>
    <t>全县监测对象院落环境卫生管护员补助</t>
  </si>
  <si>
    <t>解决监测对象劳动力就业</t>
  </si>
  <si>
    <t>光伏发电</t>
  </si>
  <si>
    <t>全县村级光伏电站集中联建点围栏维修</t>
  </si>
  <si>
    <t>提高村级光伏电站效率</t>
  </si>
  <si>
    <r>
      <rPr>
        <sz val="12"/>
        <color rgb="FF000000"/>
        <rFont val="Times New Roman"/>
        <charset val="134"/>
      </rPr>
      <t>12000</t>
    </r>
    <r>
      <rPr>
        <sz val="12"/>
        <color rgb="FF000000"/>
        <rFont val="宋体"/>
        <charset val="134"/>
      </rPr>
      <t>户</t>
    </r>
    <r>
      <rPr>
        <sz val="12"/>
        <color rgb="FF000000"/>
        <rFont val="Times New Roman"/>
        <charset val="134"/>
      </rPr>
      <t>36000</t>
    </r>
    <r>
      <rPr>
        <sz val="12"/>
        <color rgb="FF000000"/>
        <rFont val="宋体"/>
        <charset val="134"/>
      </rPr>
      <t>人</t>
    </r>
  </si>
  <si>
    <t>集体经济</t>
  </si>
  <si>
    <t>县委组织部</t>
  </si>
  <si>
    <t>威溪乡长佃村</t>
  </si>
  <si>
    <t>发展楠竹、竹笋、竹炭一条龙加工</t>
  </si>
  <si>
    <t>发展发展壮大村级集体经济</t>
  </si>
  <si>
    <t>353户1768人</t>
  </si>
  <si>
    <t>71户281人</t>
  </si>
  <si>
    <t>间接受益</t>
  </si>
  <si>
    <t>威溪乡雪花村</t>
  </si>
  <si>
    <t>购买一台300kw发电机及相关配套</t>
  </si>
  <si>
    <t>300户1523人</t>
  </si>
  <si>
    <t>15户70人</t>
  </si>
  <si>
    <t>儒林镇罗家水村</t>
  </si>
  <si>
    <t>一组修建一处占地2500平方米楠竹加工厂</t>
  </si>
  <si>
    <t>230户1026人</t>
  </si>
  <si>
    <t>20户93人</t>
  </si>
  <si>
    <t>茅坪镇土桥社区</t>
  </si>
  <si>
    <t>入股城步茅坪宏发新型环保砖厂</t>
  </si>
  <si>
    <t>590户2368人</t>
  </si>
  <si>
    <t>179户763人</t>
  </si>
  <si>
    <t>金紫乡金山社区</t>
  </si>
  <si>
    <t>入股城步三江红美人柑橘种植专业合作社</t>
  </si>
  <si>
    <t>78户312人</t>
  </si>
  <si>
    <t>6户28人</t>
  </si>
  <si>
    <t>汀坪乡大水村</t>
  </si>
  <si>
    <t>村集体合作社与村内恒永种植合作社合作种植百香果130亩罗汉果60亩，购买罗汉果烘干设备2台</t>
  </si>
  <si>
    <t>120户486人</t>
  </si>
  <si>
    <t>12户42人</t>
  </si>
  <si>
    <t>汀坪乡杨梅村</t>
  </si>
  <si>
    <t>租农户农田种植石菖蒲、五香等中药材</t>
  </si>
  <si>
    <t>590户2451人</t>
  </si>
  <si>
    <t>153户763人</t>
  </si>
  <si>
    <t>五团镇金树社区</t>
  </si>
  <si>
    <t>茶叶、油茶种植，新建茶叶加工厂</t>
  </si>
  <si>
    <t>300户1600人</t>
  </si>
  <si>
    <t>13户80人</t>
  </si>
  <si>
    <t>五团镇恒洲村</t>
  </si>
  <si>
    <t>新种植油茶林200亩</t>
  </si>
  <si>
    <t>213户1032人</t>
  </si>
  <si>
    <t>10户45人</t>
  </si>
  <si>
    <t>兰蓉乡黔峰村</t>
  </si>
  <si>
    <t>新建山羊养殖基地，新建2个羊舍完善配套，占地1亩</t>
  </si>
  <si>
    <t>120户600人</t>
  </si>
  <si>
    <t>9户54人</t>
  </si>
  <si>
    <t>儒林镇龙凤冲村</t>
  </si>
  <si>
    <t>扩建油茶经济林开发项目基地200亩（原700亩）</t>
  </si>
  <si>
    <t>258户1037人</t>
  </si>
  <si>
    <t>20户100人</t>
  </si>
  <si>
    <t>西岩镇落水村</t>
  </si>
  <si>
    <t>100户520人</t>
  </si>
  <si>
    <t>8户40人</t>
  </si>
  <si>
    <t>种植业</t>
  </si>
  <si>
    <t>欠发达农场</t>
  </si>
  <si>
    <t>土桥农场管理区</t>
  </si>
  <si>
    <t>土桥农场</t>
  </si>
  <si>
    <t>柑橘种植基地提质改造。包括土地平整提质、树种改良、园区病虫害综合防治、产业配套基础设施建设包括产业路修建、钢架大棚新建与维修等，对现有柑橘加工生产线进行提质改造。</t>
  </si>
  <si>
    <t>带动群众发展产业增收</t>
  </si>
  <si>
    <t>350户1800人</t>
  </si>
  <si>
    <t>23户110人</t>
  </si>
  <si>
    <t>林业产业</t>
  </si>
  <si>
    <t>欠发达林场</t>
  </si>
  <si>
    <t>县林业局</t>
  </si>
  <si>
    <t>南洞国有林场</t>
  </si>
  <si>
    <t>维修改造防火道 9.5 公里</t>
  </si>
  <si>
    <t>消除森林火灾危险</t>
  </si>
  <si>
    <t>燕子山国有林场</t>
  </si>
  <si>
    <t>野鸡坪工区建设</t>
  </si>
  <si>
    <t>发展生态产业增收</t>
  </si>
  <si>
    <t>人居环境</t>
  </si>
  <si>
    <t>金紫乡</t>
  </si>
  <si>
    <t>三江村</t>
  </si>
  <si>
    <t>金紫乡三江村</t>
  </si>
  <si>
    <t>全村人居环境整治、美丽屋场建设</t>
  </si>
  <si>
    <t>改善全村人居环境，提升村容村貌</t>
  </si>
  <si>
    <t>金山村</t>
  </si>
  <si>
    <t>金紫乡金山村</t>
  </si>
  <si>
    <t>西岩镇</t>
  </si>
  <si>
    <t>资江村</t>
  </si>
  <si>
    <t>西岩镇资江村</t>
  </si>
  <si>
    <t>金石社区</t>
  </si>
  <si>
    <t>西岩镇金石社区</t>
  </si>
  <si>
    <t>蒋坊乡</t>
  </si>
  <si>
    <t>枧坪村</t>
  </si>
  <si>
    <t>蒋坊乡枧坪村</t>
  </si>
  <si>
    <t>儒林镇</t>
  </si>
  <si>
    <t>白云湖村</t>
  </si>
  <si>
    <t>儒林镇白云湖村</t>
  </si>
  <si>
    <t>丹口镇</t>
  </si>
  <si>
    <t>青桐村</t>
  </si>
  <si>
    <t>丹口镇青桐村</t>
  </si>
  <si>
    <t>五团镇</t>
  </si>
  <si>
    <t>金童山村</t>
  </si>
  <si>
    <t>五团镇金童山村</t>
  </si>
  <si>
    <t>兰蓉乡</t>
  </si>
  <si>
    <t>尖头田村</t>
  </si>
  <si>
    <t>兰蓉乡尖头田村</t>
  </si>
  <si>
    <t>会龙村</t>
  </si>
  <si>
    <t>兰蓉乡会龙村</t>
  </si>
  <si>
    <t>汀坪乡</t>
  </si>
  <si>
    <t>高桥村</t>
  </si>
  <si>
    <t>汀坪乡高桥村</t>
  </si>
  <si>
    <t>产业道路</t>
  </si>
  <si>
    <t>茅坪镇</t>
  </si>
  <si>
    <t>双桥村</t>
  </si>
  <si>
    <t>茅坪镇双桥村</t>
  </si>
  <si>
    <t>产业道路硬化1500米</t>
  </si>
  <si>
    <t>方便群众日常生产生活，解决1400人出行不便，解决竹木资源的运输</t>
  </si>
  <si>
    <t>桥梁建设</t>
  </si>
  <si>
    <t>双龙村</t>
  </si>
  <si>
    <t>丹口镇双龙村</t>
  </si>
  <si>
    <t>魁山桥三组桥一座长12米，宽4.5米</t>
  </si>
  <si>
    <t>解决252人口的出行困难</t>
  </si>
  <si>
    <t>七组奔塘桥一座长12米，宽3米</t>
  </si>
  <si>
    <t>村组道路</t>
  </si>
  <si>
    <t>儒林镇大桥村</t>
  </si>
  <si>
    <t>六、七组道路硬化3公里</t>
  </si>
  <si>
    <t>改善800群众出行</t>
  </si>
  <si>
    <t>乡村旅游</t>
  </si>
  <si>
    <t>金水村</t>
  </si>
  <si>
    <t>儒林镇金水村</t>
  </si>
  <si>
    <t>千年紫薇王生态保护项目</t>
  </si>
  <si>
    <t>改善旅游基础设施，带动乡村旅游发展</t>
  </si>
  <si>
    <t>金水至哨洞公路建设1公里</t>
  </si>
  <si>
    <t>改善300群众出行</t>
  </si>
  <si>
    <t>农田水利</t>
  </si>
  <si>
    <t>玉屏村</t>
  </si>
  <si>
    <t>儒林镇玉屏村</t>
  </si>
  <si>
    <t>河堤修建1000米</t>
  </si>
  <si>
    <t>改善300亩稻田灌溉困难</t>
  </si>
  <si>
    <t>公共服务</t>
  </si>
  <si>
    <t>楠木村</t>
  </si>
  <si>
    <t>儒林镇楠木村</t>
  </si>
  <si>
    <t>太阳能路灯安装80盏</t>
  </si>
  <si>
    <t>改善群众生产生活条件</t>
  </si>
  <si>
    <t>白蓼洲村</t>
  </si>
  <si>
    <t>儒林镇白蓼洲村</t>
  </si>
  <si>
    <t>太阳能路灯安装50盏</t>
  </si>
  <si>
    <t>罗家水村</t>
  </si>
  <si>
    <t>银杏景区游步道安全设施建设</t>
  </si>
  <si>
    <t>田塘村</t>
  </si>
  <si>
    <t>儒林镇田塘村</t>
  </si>
  <si>
    <t>太阳能路灯安装70盏</t>
  </si>
  <si>
    <t>100户400人</t>
  </si>
  <si>
    <t>9户45人</t>
  </si>
  <si>
    <t>养殖业</t>
  </si>
  <si>
    <t>七里坪社区</t>
  </si>
  <si>
    <t>金紫乡七里坪社区</t>
  </si>
  <si>
    <t>蛋鸡养殖场建设</t>
  </si>
  <si>
    <t>带动150群众增收</t>
  </si>
  <si>
    <t>130户600人</t>
  </si>
  <si>
    <t>12户75人</t>
  </si>
  <si>
    <t>永平村</t>
  </si>
  <si>
    <t>丹口镇永平村</t>
  </si>
  <si>
    <t>永平村三组麻塘道路建设2400m</t>
  </si>
  <si>
    <t>改善400群众出行</t>
  </si>
  <si>
    <t>296户1286人</t>
  </si>
  <si>
    <t>10户58人</t>
  </si>
  <si>
    <t>丹口镇太平村</t>
  </si>
  <si>
    <t>4—9组至供电所道路建设2公里</t>
  </si>
  <si>
    <t>480户2228人</t>
  </si>
  <si>
    <t>70户280人</t>
  </si>
  <si>
    <t>共和村</t>
  </si>
  <si>
    <t>丹口镇共和村</t>
  </si>
  <si>
    <t>1/2组道路建设1.8公里</t>
  </si>
  <si>
    <t>改善120群众出行</t>
  </si>
  <si>
    <t>100户500人</t>
  </si>
  <si>
    <t>10户63人</t>
  </si>
  <si>
    <t>丹口镇下团居委会</t>
  </si>
  <si>
    <t>沿江大道建设2000米</t>
  </si>
  <si>
    <t>改善1500群众出行</t>
  </si>
  <si>
    <t>320户2100人</t>
  </si>
  <si>
    <t>长安营镇</t>
  </si>
  <si>
    <t>南山社区</t>
  </si>
  <si>
    <t>长安营镇南山社区</t>
  </si>
  <si>
    <t>大茅坪路基塌方维修</t>
  </si>
  <si>
    <t>改善200群众出行</t>
  </si>
  <si>
    <t>80户400人</t>
  </si>
  <si>
    <t>8户46人</t>
  </si>
  <si>
    <t>长安营村</t>
  </si>
  <si>
    <t>长安营镇长安营村</t>
  </si>
  <si>
    <t>太阳能路灯安装100盏</t>
  </si>
  <si>
    <t>人安饮水</t>
  </si>
  <si>
    <t>鸡爪坪片区自来水</t>
  </si>
  <si>
    <t>改善全村饮水困难</t>
  </si>
  <si>
    <t>便桥建设</t>
  </si>
  <si>
    <t>德胜村</t>
  </si>
  <si>
    <t>长安营镇德胜村</t>
  </si>
  <si>
    <t>布义冲便桥建设与5组河堤建设</t>
  </si>
  <si>
    <t>杨家团、李家湾、严家坳水圳建设2100米</t>
  </si>
  <si>
    <t>改善200亩稻田灌溉困难</t>
  </si>
  <si>
    <t>基地建设</t>
  </si>
  <si>
    <t>桐龙村</t>
  </si>
  <si>
    <t>茅坪镇桐龙村</t>
  </si>
  <si>
    <t>产业道路硬化、猕猴桃基地水圳改造</t>
  </si>
  <si>
    <t>威溪乡</t>
  </si>
  <si>
    <t>威溪乡复兴村</t>
  </si>
  <si>
    <t>6组何家湾至向家冲组道硬化1000米、7组长孙田至周立界组道硬化800米</t>
  </si>
  <si>
    <t>带动600群众增收</t>
  </si>
  <si>
    <t>苗香梨产业基地道路建设1.7公里</t>
  </si>
  <si>
    <t>带动村级集体经济发展</t>
  </si>
  <si>
    <t>苗岭村</t>
  </si>
  <si>
    <t>儒林镇苗岭村</t>
  </si>
  <si>
    <t>4个水池维修</t>
  </si>
  <si>
    <t>改善50亩稻田灌溉困难</t>
  </si>
  <si>
    <t>龙凤冲村</t>
  </si>
  <si>
    <t>儒林镇龙凤村</t>
  </si>
  <si>
    <t>峒茶产业基地扩建100亩</t>
  </si>
  <si>
    <t>带动200群众增收</t>
  </si>
  <si>
    <t>白毛坪镇</t>
  </si>
  <si>
    <t>壮团园村</t>
  </si>
  <si>
    <t>白毛坪镇壮团园村</t>
  </si>
  <si>
    <t>壮团园至柴喜弯道路建设3公里</t>
  </si>
  <si>
    <t>大岔坪村</t>
  </si>
  <si>
    <t>白毛坪镇大岔坪村</t>
  </si>
  <si>
    <t>白毛坪镇大岔坪村产业道路维修工程</t>
  </si>
  <si>
    <t>带动100群众增收</t>
  </si>
  <si>
    <t>陈石村</t>
  </si>
  <si>
    <t>西岩镇陈石村</t>
  </si>
  <si>
    <t>石山片4-9组自来水</t>
  </si>
  <si>
    <t>改善300群众饮水困难</t>
  </si>
  <si>
    <t>村组公路</t>
  </si>
  <si>
    <t>大桥村</t>
  </si>
  <si>
    <t>四组道路垮方维修建设</t>
  </si>
  <si>
    <t>改善600群众出行</t>
  </si>
  <si>
    <t>S219主道太阳能路灯安装110盏</t>
  </si>
  <si>
    <t>茅坪社区</t>
  </si>
  <si>
    <t>土桥农场茅坪社区</t>
  </si>
  <si>
    <t>太阳能路灯安装130盏</t>
  </si>
  <si>
    <t>巡头村</t>
  </si>
  <si>
    <t>五团镇巡头村</t>
  </si>
  <si>
    <t>七组道路水毁维修（七处）</t>
  </si>
  <si>
    <t>玺盆水村</t>
  </si>
  <si>
    <t>茅坪镇玺盆水村</t>
  </si>
  <si>
    <t>14—16组道路建设2公里</t>
  </si>
  <si>
    <t>带动300群众增收</t>
  </si>
  <si>
    <t>县农业农村水利局</t>
  </si>
  <si>
    <t>标准化奶牛、奶山羊养殖场建设</t>
  </si>
  <si>
    <t>带动2000群众增收</t>
  </si>
  <si>
    <t>城统通〔2024〕8 号</t>
  </si>
  <si>
    <t>种殖业基地</t>
  </si>
  <si>
    <t>少数民族发展</t>
  </si>
  <si>
    <t>县委统战部</t>
  </si>
  <si>
    <t>儒林镇政府</t>
  </si>
  <si>
    <t>产业发展项目</t>
  </si>
  <si>
    <t>儒林镇金水村7组产业路硬化（笋竹林基地）1700x3.5米</t>
  </si>
  <si>
    <t>2024.01</t>
  </si>
  <si>
    <t>2024.08</t>
  </si>
  <si>
    <t>改善村民交通生产出行</t>
  </si>
  <si>
    <t>少数民族第一批</t>
  </si>
  <si>
    <t>休闲农业和乡村旅游</t>
  </si>
  <si>
    <t>罗家水村旅游场地改造600平方和游步道建设300米</t>
  </si>
  <si>
    <t>增加村民收入</t>
  </si>
  <si>
    <t>230户1028人</t>
  </si>
  <si>
    <t>25户56人</t>
  </si>
  <si>
    <t>养殖业基地</t>
  </si>
  <si>
    <t>城西村</t>
  </si>
  <si>
    <t>儒林镇城西村</t>
  </si>
  <si>
    <t>城西村黄牛养殖场产业路硬化和堡圹修建320米</t>
  </si>
  <si>
    <t>2024.02</t>
  </si>
  <si>
    <t>产业路建设</t>
  </si>
  <si>
    <t>杨家将村</t>
  </si>
  <si>
    <t>儒林镇杨家将村</t>
  </si>
  <si>
    <t>杨家将村大竹坪八组（朱家坳）道路硬化500米</t>
  </si>
  <si>
    <t>102户450人</t>
  </si>
  <si>
    <t>金兴村</t>
  </si>
  <si>
    <t>茅坪镇金兴村</t>
  </si>
  <si>
    <t>金兴村旅游观光道600米、步道400米</t>
  </si>
  <si>
    <t>改善农村旅游交通设施及生产出行</t>
  </si>
  <si>
    <t>300户2455人</t>
  </si>
  <si>
    <t>其它</t>
  </si>
  <si>
    <t>腊里村</t>
  </si>
  <si>
    <t>五团镇腊里村</t>
  </si>
  <si>
    <t>腊里村民族手工艺融合创新</t>
  </si>
  <si>
    <t>2024.06</t>
  </si>
  <si>
    <t>200户1042人</t>
  </si>
  <si>
    <t>小型农田水利设施建设</t>
  </si>
  <si>
    <t>茶园村</t>
  </si>
  <si>
    <t>五团镇茶园村</t>
  </si>
  <si>
    <t>茶园村石林头片农田水圳灌溉设施建设1500米</t>
  </si>
  <si>
    <t>2024.07</t>
  </si>
  <si>
    <t>解决农田灌溉问题</t>
  </si>
  <si>
    <t>260户1298人</t>
  </si>
  <si>
    <t>34户342人</t>
  </si>
  <si>
    <t>金山社区</t>
  </si>
  <si>
    <t>金山社区11至13组产业路硬化500米×3.5米</t>
  </si>
  <si>
    <t>解决全村生产和出行问题</t>
  </si>
  <si>
    <t>农用物资和农产品仓储</t>
  </si>
  <si>
    <t>仙鹅村</t>
  </si>
  <si>
    <t>丹口镇仙鹅村</t>
  </si>
  <si>
    <t>仙鹅村秋月梨基地仓储设施建设</t>
  </si>
  <si>
    <t>2024.03</t>
  </si>
  <si>
    <t>解决仙鹅村仓储问题</t>
  </si>
  <si>
    <t>沙洲岩门村</t>
  </si>
  <si>
    <t>丹口镇沙洲岩门村</t>
  </si>
  <si>
    <t>沙洲岩门村优质稻基地翻修水圳739米</t>
  </si>
  <si>
    <t>洞头山</t>
  </si>
  <si>
    <t>丹口镇洞头山</t>
  </si>
  <si>
    <t>洞头山新修水圳1500米</t>
  </si>
  <si>
    <t>村容村貌提升</t>
  </si>
  <si>
    <t>横板桥村</t>
  </si>
  <si>
    <t>白毛坪镇横板桥村</t>
  </si>
  <si>
    <t>横板桥村便民场地硬化及排水设施</t>
  </si>
  <si>
    <t>改善全村人居环境</t>
  </si>
  <si>
    <t>太平村</t>
  </si>
  <si>
    <t>白毛坪镇太平村</t>
  </si>
  <si>
    <t>太平村产业路硬化346米</t>
  </si>
  <si>
    <t>大横村</t>
  </si>
  <si>
    <t>白毛坪镇大横村</t>
  </si>
  <si>
    <t>大横村产业路硬化520米</t>
  </si>
  <si>
    <t>青云村</t>
  </si>
  <si>
    <t>兰蓉乡青云村</t>
  </si>
  <si>
    <t>青云村新建防护堤200米</t>
  </si>
  <si>
    <t>防止水土流失</t>
  </si>
  <si>
    <t>水源村</t>
  </si>
  <si>
    <t>兰蓉乡水源村</t>
  </si>
  <si>
    <t>水源村苗乡梨基地道路扩改700米</t>
  </si>
  <si>
    <t>解决苗乡梨基地生产和出行问题</t>
  </si>
  <si>
    <t>太塘村</t>
  </si>
  <si>
    <t>西岩镇太塘村</t>
  </si>
  <si>
    <t>太塘村旅游场地改造640㎡，护栏112m</t>
  </si>
  <si>
    <t>杨田村</t>
  </si>
  <si>
    <t>西岩镇杨田村</t>
  </si>
  <si>
    <t>杨田村产业路硬化390米</t>
  </si>
  <si>
    <t>隘上村</t>
  </si>
  <si>
    <t>汀坪乡隘上村</t>
  </si>
  <si>
    <t>隘上村产业道路硬化260米</t>
  </si>
  <si>
    <t>高桥村产业道路1000米×3.5米</t>
  </si>
  <si>
    <t>蓬瀛村</t>
  </si>
  <si>
    <t>汀坪乡蓬瀛村</t>
  </si>
  <si>
    <t>蓬瀛村5、6组产业路扩宽防护</t>
  </si>
  <si>
    <t>太阳村</t>
  </si>
  <si>
    <t>汀坪乡太阳村</t>
  </si>
  <si>
    <t>太阳村道路维修改造</t>
  </si>
  <si>
    <t>大同村</t>
  </si>
  <si>
    <t>蒋坊乡大同村</t>
  </si>
  <si>
    <t>大同村10组产业路硬化450米</t>
  </si>
  <si>
    <t>竹联村</t>
  </si>
  <si>
    <t>蒋坊乡竹联村</t>
  </si>
  <si>
    <t>竹联村奶山羊基地道路硬化200米</t>
  </si>
  <si>
    <t>解决竹联村奶山羊基地生产和出行问题</t>
  </si>
  <si>
    <r>
      <rPr>
        <sz val="12"/>
        <color theme="1"/>
        <rFont val="宋体"/>
        <charset val="134"/>
      </rPr>
      <t>城财联（</t>
    </r>
    <r>
      <rPr>
        <sz val="12"/>
        <color theme="1"/>
        <rFont val="Times New Roman"/>
        <charset val="134"/>
      </rPr>
      <t>2024</t>
    </r>
    <r>
      <rPr>
        <sz val="12"/>
        <color theme="1"/>
        <rFont val="宋体"/>
        <charset val="134"/>
      </rPr>
      <t>）8号</t>
    </r>
  </si>
  <si>
    <t>六组道路水毁维修（六处）</t>
  </si>
  <si>
    <t>改善500群众出行</t>
  </si>
  <si>
    <t>第二批</t>
  </si>
  <si>
    <t>城财联（2024）8号</t>
  </si>
  <si>
    <t>易地搬迁后扶</t>
  </si>
  <si>
    <t>五团镇木瓜安置点周边河堤改造150米</t>
  </si>
  <si>
    <t>改善安置群众居住环境</t>
  </si>
  <si>
    <t>6.5洪灾水毁水利设施维修</t>
  </si>
  <si>
    <t>改善120亩稻田灌溉困难</t>
  </si>
  <si>
    <t>初水村</t>
  </si>
  <si>
    <t>五团镇初水村</t>
  </si>
  <si>
    <t>初水至茶园道路硬化600米，挡土墙建设</t>
  </si>
  <si>
    <t>顺利农林专业合作社油茶林基地作业道路建设6公里，安装供水管6千米。</t>
  </si>
  <si>
    <t>和平村</t>
  </si>
  <si>
    <t>白毛坪镇和平村</t>
  </si>
  <si>
    <t>白毛坪村</t>
  </si>
  <si>
    <t>白毛坪镇白毛坪村</t>
  </si>
  <si>
    <t>大寨社区</t>
  </si>
  <si>
    <t>S341 K29+600—K30+360760米及大寨社区9/10/11组道路建设</t>
  </si>
  <si>
    <t>汀坪乡团心寨安置点化粪池厕所改造，人安饮水维修，设置门禁等</t>
  </si>
  <si>
    <t>清溪村</t>
  </si>
  <si>
    <t>清溪至兰蓉公路文理贝垮方路段建设500米</t>
  </si>
  <si>
    <t>改善3000群众出行</t>
  </si>
  <si>
    <t>长安营镇大寨社区</t>
  </si>
  <si>
    <t>岩寨拦河坝维修改造</t>
  </si>
  <si>
    <t>改善100亩稻田灌溉困难</t>
  </si>
  <si>
    <t>曾家榜至村部路段马路安装马路牙子，安装垃圾分类站，花坛美化绿化</t>
  </si>
  <si>
    <t>提升全村村容村貌，改善全村人居环境</t>
  </si>
  <si>
    <t>7组道路扩改、修建挡土墙及围墙等</t>
  </si>
  <si>
    <t>接决全村128户群众出行困难</t>
  </si>
  <si>
    <t>三江村山口院落（14、15、16组）美丽屋场建设</t>
  </si>
  <si>
    <t>提升全村村容村貌</t>
  </si>
  <si>
    <t>汀坪乡横水村</t>
  </si>
  <si>
    <t>梨子坪旅游道路2千米硬化</t>
  </si>
  <si>
    <t>带动500群众增收</t>
  </si>
  <si>
    <t>西岩镇七里坪安置点周边人居环境整治，住户房前屋后卫生整治，花坛建设，备用水源至安置点道路硬化150米等。</t>
  </si>
  <si>
    <t>汀坪乡汀坪村</t>
  </si>
  <si>
    <t>西岩镇碧云社区</t>
  </si>
  <si>
    <t>碧云社区连接三中学校桥梁建设</t>
  </si>
  <si>
    <t>改善1000学生上学条件</t>
  </si>
  <si>
    <t>帮扶车间</t>
  </si>
  <si>
    <t>农产品加工车间建设</t>
  </si>
  <si>
    <t>带动全村集体经济发展、解决群众就近就业</t>
  </si>
  <si>
    <t>粮食烘干车间建设</t>
  </si>
  <si>
    <t>红薯加工车间建设</t>
  </si>
  <si>
    <t>全村人安饮水建设</t>
  </si>
  <si>
    <t>五团镇中山社区安置点亮化工程300米，排水沟维修300米，周边道路维修300米</t>
  </si>
  <si>
    <t>大寨村</t>
  </si>
  <si>
    <t>长安营镇大寨村</t>
  </si>
  <si>
    <t>制鞋车间建设</t>
  </si>
  <si>
    <t>长佃村</t>
  </si>
  <si>
    <t>楠竹加工帮扶车间建设</t>
  </si>
  <si>
    <t>水土保持</t>
  </si>
  <si>
    <t>全县水土保持项目</t>
  </si>
  <si>
    <t>交通补助</t>
  </si>
  <si>
    <t>县农业农村局</t>
  </si>
  <si>
    <t>县农业农村局（乡村振兴局）</t>
  </si>
  <si>
    <t>就业帮扶</t>
  </si>
  <si>
    <t>全县交通补助项目</t>
  </si>
  <si>
    <t>解决全县交通补助</t>
  </si>
  <si>
    <t>第三批</t>
  </si>
  <si>
    <t>其他</t>
  </si>
  <si>
    <t>项目管理费</t>
  </si>
  <si>
    <t>乡村振兴指挥部</t>
  </si>
  <si>
    <t>县畜牧水产中心</t>
  </si>
  <si>
    <t>城农联〔2024〕5号</t>
  </si>
  <si>
    <t>县发改局</t>
  </si>
  <si>
    <t>易地搬迁后续帮扶</t>
  </si>
  <si>
    <t>解决易地搬迁后续帮扶建设</t>
  </si>
  <si>
    <r>
      <rPr>
        <sz val="12"/>
        <color rgb="FF000000"/>
        <rFont val="Times New Roman"/>
        <charset val="134"/>
      </rPr>
      <t>3000</t>
    </r>
    <r>
      <rPr>
        <sz val="12"/>
        <color rgb="FF000000"/>
        <rFont val="宋体"/>
        <charset val="134"/>
      </rPr>
      <t>户</t>
    </r>
    <r>
      <rPr>
        <sz val="12"/>
        <color rgb="FF000000"/>
        <rFont val="Times New Roman"/>
        <charset val="134"/>
      </rPr>
      <t>6500</t>
    </r>
    <r>
      <rPr>
        <sz val="12"/>
        <color rgb="FF000000"/>
        <rFont val="宋体"/>
        <charset val="134"/>
      </rPr>
      <t>人</t>
    </r>
  </si>
  <si>
    <r>
      <rPr>
        <sz val="12"/>
        <color theme="1"/>
        <rFont val="方正书宋_GBK"/>
        <charset val="134"/>
      </rPr>
      <t>城统通〔</t>
    </r>
    <r>
      <rPr>
        <sz val="12"/>
        <color theme="1"/>
        <rFont val="Times New Roman"/>
        <charset val="134"/>
      </rPr>
      <t>2024</t>
    </r>
    <r>
      <rPr>
        <sz val="12"/>
        <color theme="1"/>
        <rFont val="方正书宋_GBK"/>
        <charset val="134"/>
      </rPr>
      <t>〕</t>
    </r>
    <r>
      <rPr>
        <sz val="12"/>
        <color theme="1"/>
        <rFont val="Times New Roman"/>
        <charset val="134"/>
      </rPr>
      <t xml:space="preserve">12 </t>
    </r>
    <r>
      <rPr>
        <sz val="12"/>
        <color theme="1"/>
        <rFont val="方正书宋_GBK"/>
        <charset val="134"/>
      </rPr>
      <t>号</t>
    </r>
  </si>
  <si>
    <t>秋月梨基地电商推广及仓储用房一座</t>
  </si>
  <si>
    <t>解决水源村生产销售仓储问题</t>
  </si>
  <si>
    <t>265户1178人</t>
  </si>
  <si>
    <t>28户90人</t>
  </si>
  <si>
    <t>少数民族第二批</t>
  </si>
  <si>
    <t>虫茶基地防护堤500X3米</t>
  </si>
  <si>
    <t>解决虫茶基地蓄水和防汛问题</t>
  </si>
  <si>
    <t>100户320</t>
  </si>
  <si>
    <t>20户80人</t>
  </si>
  <si>
    <t>茅坪镇长乐村</t>
  </si>
  <si>
    <t>项目为扩大油茶林种植面积项目，拟利用扶持资金扩建50亩左右，年收入预计达5万元以上。</t>
  </si>
  <si>
    <t>白毛坪镇卡田村</t>
  </si>
  <si>
    <t>项目为发展肉狗养殖和黄鳝养殖产业。项目租用卡田村7组的空养猪场地用于肉狗养殖，分两个批次，一个批次养殖200只，半年可产出，年内计划养殖400只肉狗，年收入5万元；计划将卡田村岩背抛荒的一亩田地休整后用于黄鳝养殖，预计今年可以产生收益，年收入3万元。</t>
  </si>
  <si>
    <t>白毛坪镇坳岭村</t>
  </si>
  <si>
    <t>项目为打造生态养鱼基地。项目计划在坳岭村建设10亩养鱼基地，完善场地硬化，预计年收入10万元。</t>
  </si>
  <si>
    <t>项目为入股南山牧业有限公司。项目计划用于增加生产线扩大生产，每年按投入资金8%比例分红，为社区集体经济每年增收4万元。</t>
  </si>
  <si>
    <t>项目为入股城步灿城竹木有限公司。将扶持村集体经济补助资金50万元投入村级本土企业城步灿城竹木有限公司，购买机器设备扩大产值，预计年收入可达5万元以上。</t>
  </si>
  <si>
    <t>西岩镇三合村</t>
  </si>
  <si>
    <t>项目为入股城步湘莲生态农业有限公司。将扶持村集体经济补助资金50万元投入城步湘莲生态农业有限公司扩大莲花种植规模，预计年收入可达5万元以上。</t>
  </si>
  <si>
    <t>高标准农田</t>
  </si>
  <si>
    <r>
      <rPr>
        <sz val="12"/>
        <color theme="1"/>
        <rFont val="方正书宋_GBK"/>
        <charset val="134"/>
      </rPr>
      <t>城统通〔</t>
    </r>
    <r>
      <rPr>
        <sz val="12"/>
        <color theme="1"/>
        <rFont val="Times New Roman"/>
        <charset val="134"/>
      </rPr>
      <t>2024</t>
    </r>
    <r>
      <rPr>
        <sz val="12"/>
        <color theme="1"/>
        <rFont val="方正书宋_GBK"/>
        <charset val="134"/>
      </rPr>
      <t>〕</t>
    </r>
    <r>
      <rPr>
        <sz val="12"/>
        <color theme="1"/>
        <rFont val="Times New Roman"/>
        <charset val="134"/>
      </rPr>
      <t>13</t>
    </r>
    <r>
      <rPr>
        <sz val="12"/>
        <color theme="1"/>
        <rFont val="方正书宋_GBK"/>
        <charset val="134"/>
      </rPr>
      <t>号</t>
    </r>
  </si>
  <si>
    <t>农村道路建设</t>
  </si>
  <si>
    <t>乡村建设行动</t>
  </si>
  <si>
    <t>水毁道路维修20米</t>
  </si>
  <si>
    <t>改善村民交通生产出行和游客旅游行驶</t>
  </si>
  <si>
    <t>585户2451人</t>
  </si>
  <si>
    <t>3户15人</t>
  </si>
  <si>
    <t>省级少数民族发展任务</t>
  </si>
  <si>
    <r>
      <rPr>
        <sz val="12"/>
        <color theme="1"/>
        <rFont val="Times New Roman"/>
        <charset val="134"/>
      </rPr>
      <t>城统通〔</t>
    </r>
    <r>
      <rPr>
        <sz val="12"/>
        <color theme="1"/>
        <rFont val="Times New Roman"/>
        <charset val="134"/>
      </rPr>
      <t>2024</t>
    </r>
    <r>
      <rPr>
        <sz val="12"/>
        <color theme="1"/>
        <rFont val="方正书宋_GBK"/>
        <charset val="134"/>
      </rPr>
      <t>〕</t>
    </r>
    <r>
      <rPr>
        <sz val="12"/>
        <color theme="1"/>
        <rFont val="Times New Roman"/>
        <charset val="134"/>
      </rPr>
      <t>13</t>
    </r>
    <r>
      <rPr>
        <sz val="12"/>
        <color theme="1"/>
        <rFont val="方正书宋_GBK"/>
        <charset val="134"/>
      </rPr>
      <t>号</t>
    </r>
  </si>
  <si>
    <t>7组牛验塘至叉路口组道硬化320米</t>
  </si>
  <si>
    <t>改善村民生产及交通出行</t>
  </si>
  <si>
    <t>冷水坪村</t>
  </si>
  <si>
    <t>儒林镇冷水坪村</t>
  </si>
  <si>
    <t>冷芭公路耦塘路段扩改500米</t>
  </si>
  <si>
    <t>长乐村</t>
  </si>
  <si>
    <t>水毁产业路维修铺沙1.5公里</t>
  </si>
  <si>
    <t>改善村民交通生产出行问题</t>
  </si>
  <si>
    <t>太和村</t>
  </si>
  <si>
    <t>蒋坊乡太和村</t>
  </si>
  <si>
    <t>茅台丘至陈家坊水圳改造硬化950米</t>
  </si>
  <si>
    <t>解决村民饮水和农田灌溉</t>
  </si>
  <si>
    <t>232户1100人</t>
  </si>
  <si>
    <t>丹口村</t>
  </si>
  <si>
    <t>丹口镇丹口村</t>
  </si>
  <si>
    <t>9组农田水圳改造硬化1500米</t>
  </si>
  <si>
    <t>232户1160人</t>
  </si>
  <si>
    <t>宋溪江渠道清淤及水毁维修5000米</t>
  </si>
  <si>
    <t>1200户6000人</t>
  </si>
  <si>
    <t>30户150人</t>
  </si>
  <si>
    <t>生产救灾</t>
  </si>
  <si>
    <t>蒋坊乡柳林村</t>
  </si>
  <si>
    <t>修复河坝长度15米、修复水毁河堤缺口40余米</t>
  </si>
  <si>
    <t>救灾抢险，恢复生产生活</t>
  </si>
  <si>
    <t>汀坪乡水毁救灾项目</t>
  </si>
  <si>
    <t>蒋坊乡杉坊村</t>
  </si>
  <si>
    <t>杉坊村河堤水毁维修</t>
  </si>
  <si>
    <t>西岩镇长康村</t>
  </si>
  <si>
    <t>长康村水毁维修</t>
  </si>
  <si>
    <t>水毁道路维修</t>
  </si>
  <si>
    <t>河堤水毁修复</t>
  </si>
  <si>
    <t>白毛坪镇小寨村</t>
  </si>
  <si>
    <t>水渠灾后维修</t>
  </si>
  <si>
    <t>以工代赈</t>
  </si>
  <si>
    <t>新建道路长300米，宽3.5米（面层200mm，级配碎石基层100mm）</t>
  </si>
  <si>
    <t>解决全村出行困难</t>
  </si>
  <si>
    <t>新建道路长350米，宽3.5米（面层120mm，级配碎石基层80mm）</t>
  </si>
  <si>
    <t>儒林镇双井社区</t>
  </si>
  <si>
    <t>新建道路长275米，宽4米（面层200mm，级配碎石基层100mm）</t>
  </si>
  <si>
    <t>西岩镇永丰村</t>
  </si>
  <si>
    <t>永丰村双桥岭通组公路扩改项目</t>
  </si>
  <si>
    <t>双江口人居环境整治与提升</t>
  </si>
  <si>
    <t>提升整村村容村貌</t>
  </si>
  <si>
    <t>永丰村竹笋高效培育与加工示范基地建设</t>
  </si>
  <si>
    <t>带动村集体经济发展</t>
  </si>
  <si>
    <t>罗家水村村居环境提质改造项目</t>
  </si>
  <si>
    <t>罗家水村村居环境美化、绿化</t>
  </si>
  <si>
    <t>罗家水村林道建设项目</t>
  </si>
  <si>
    <t>罗家水村林道建设7公里</t>
  </si>
  <si>
    <t>解决全村林道建设</t>
  </si>
  <si>
    <t>罗家水村组道硬化项目</t>
  </si>
  <si>
    <t>罗家水村8组、11组道路硬化1400米</t>
  </si>
  <si>
    <t>种植基地</t>
  </si>
  <si>
    <t>购置搭建食用菌种植恒温；购置安装食用菌基地空调，新建食用菌保鲜冷库；完善配电设施建设；新建食用菌种植钢架等</t>
  </si>
  <si>
    <t>蒋坊乡大同村丁界学校食用菌种植项目产业道路硬化200米×5米，场地硬化500平米</t>
  </si>
  <si>
    <t>蒋坊乡大同村背子江产业道路硬化320米×4.5米及配套停车车道及护栏建设</t>
  </si>
  <si>
    <t>道路建设</t>
  </si>
  <si>
    <t>汀坪村16、17组组道硬化长1300米、宽3.5米、厚18cm</t>
  </si>
  <si>
    <t>汀坪村9、11组新建0.3*0.3m现浇砼渠道1150米，厚10cm</t>
  </si>
  <si>
    <t>解决全村生产用水困难</t>
  </si>
  <si>
    <t>汀坪村洪水冲毁段河堤河坝水圳修复</t>
  </si>
  <si>
    <t>生产厂房、辅助厂房及基础设施；6亩奶山羊养殖基地，养殖奶山羊400头</t>
  </si>
  <si>
    <t>生产性临时便桥</t>
  </si>
  <si>
    <t>水毁维修</t>
  </si>
  <si>
    <t>自来水维修</t>
  </si>
  <si>
    <t>解决全村生活用水困难</t>
  </si>
  <si>
    <t>蜘蛛行到金家道路修建200米</t>
  </si>
  <si>
    <t>修建木家坊至堂上李家组道1.1 公里。</t>
  </si>
  <si>
    <t>县供销联社</t>
  </si>
  <si>
    <t>农业社会化服务项目</t>
  </si>
  <si>
    <t>带动全县农业社会服务化</t>
  </si>
  <si>
    <t>县人社局</t>
  </si>
  <si>
    <t>帮扶车间补助项目</t>
  </si>
  <si>
    <t>解决全县帮扶车间发展资金</t>
  </si>
  <si>
    <t>就业发展</t>
  </si>
  <si>
    <t>改厕管护员补助项目</t>
  </si>
  <si>
    <t>解决全县改厕管护员补助</t>
  </si>
  <si>
    <r>
      <rPr>
        <sz val="12"/>
        <color rgb="FF000000"/>
        <rFont val="Times New Roman"/>
        <charset val="134"/>
      </rPr>
      <t>3000</t>
    </r>
    <r>
      <rPr>
        <sz val="12"/>
        <color rgb="FF000000"/>
        <rFont val="宋体"/>
        <charset val="134"/>
      </rPr>
      <t>户</t>
    </r>
    <r>
      <rPr>
        <sz val="12"/>
        <color rgb="FF000000"/>
        <rFont val="Times New Roman"/>
        <charset val="134"/>
      </rPr>
      <t>6652</t>
    </r>
    <r>
      <rPr>
        <sz val="12"/>
        <color rgb="FF000000"/>
        <rFont val="宋体"/>
        <charset val="134"/>
      </rPr>
      <t>人</t>
    </r>
  </si>
  <si>
    <t>城步红薯妹农业科技有限公司</t>
  </si>
  <si>
    <t>产业基地建设（消费帮扶馆建设）</t>
  </si>
  <si>
    <t>解决产业基地建设</t>
  </si>
  <si>
    <r>
      <rPr>
        <sz val="12"/>
        <color rgb="FF000000"/>
        <rFont val="Times New Roman"/>
        <charset val="134"/>
      </rPr>
      <t>1500</t>
    </r>
    <r>
      <rPr>
        <sz val="12"/>
        <color rgb="FF000000"/>
        <rFont val="宋体"/>
        <charset val="134"/>
      </rPr>
      <t>户</t>
    </r>
    <r>
      <rPr>
        <sz val="12"/>
        <color rgb="FF000000"/>
        <rFont val="Times New Roman"/>
        <charset val="134"/>
      </rPr>
      <t>3500</t>
    </r>
    <r>
      <rPr>
        <sz val="12"/>
        <color rgb="FF000000"/>
        <rFont val="宋体"/>
        <charset val="134"/>
      </rPr>
      <t>人</t>
    </r>
  </si>
  <si>
    <t>美丽乡村建设</t>
  </si>
  <si>
    <t>儒林塔溪村</t>
  </si>
  <si>
    <t>和美湘村建设</t>
  </si>
  <si>
    <t>打造和美乡村建设</t>
  </si>
  <si>
    <t>新型经营主体贷款贴息</t>
  </si>
  <si>
    <t>保障新型经营主体贷款贴息</t>
  </si>
  <si>
    <t>人居环境整理</t>
  </si>
  <si>
    <t>革命老区发展</t>
  </si>
  <si>
    <t>农村垃圾治理、村容村貌提升</t>
  </si>
  <si>
    <t>丹口镇平南寨村</t>
  </si>
  <si>
    <t>村组道路建设</t>
  </si>
  <si>
    <t>九组道路建设</t>
  </si>
  <si>
    <t>产业道路建设</t>
  </si>
  <si>
    <t>长安营镇长坪村</t>
  </si>
  <si>
    <t>长坪红色革命教育基地红军烈士墓旁边木架风雨桥修建，同时为河对面几十亩稻田生产便民道</t>
  </si>
  <si>
    <t>100户501人</t>
  </si>
  <si>
    <t>10户64人</t>
  </si>
  <si>
    <t>奶业发展</t>
  </si>
  <si>
    <t>奶业示范园项目发展</t>
  </si>
  <si>
    <t>带动全县奶业发展</t>
  </si>
  <si>
    <t>320户2101人</t>
  </si>
  <si>
    <t>15户71人</t>
  </si>
  <si>
    <t>汀坪乡横水村村组道路</t>
  </si>
  <si>
    <t>解决横水村300人出行困难</t>
  </si>
  <si>
    <t>80户401人</t>
  </si>
  <si>
    <t>8户47人</t>
  </si>
  <si>
    <t>邵财农指（2024）50号</t>
  </si>
  <si>
    <t>驻村帮扶资金</t>
  </si>
  <si>
    <t>白毛坪镇袁家山村</t>
  </si>
  <si>
    <t>2024年市派工作队驻村帮扶资金</t>
  </si>
  <si>
    <t>推进整村发展</t>
  </si>
  <si>
    <t>296户1287人</t>
  </si>
  <si>
    <t>10户59人</t>
  </si>
  <si>
    <t>480户2229人</t>
  </si>
  <si>
    <t>70户281人</t>
  </si>
  <si>
    <t>丹口镇龙寨村</t>
  </si>
  <si>
    <t>100户502人</t>
  </si>
  <si>
    <t>10户65人</t>
  </si>
  <si>
    <t>320户2102人</t>
  </si>
  <si>
    <t>15户72人</t>
  </si>
  <si>
    <t>80户402人</t>
  </si>
  <si>
    <t>8户48人</t>
  </si>
  <si>
    <t>296户1288人</t>
  </si>
  <si>
    <t>10户60人</t>
  </si>
  <si>
    <t>汀坪乡古田村</t>
  </si>
  <si>
    <t>480户2230人</t>
  </si>
  <si>
    <t>70户282人</t>
  </si>
  <si>
    <t>威溪乡安福村</t>
  </si>
  <si>
    <t>西岩镇联塘村</t>
  </si>
  <si>
    <t>100户503人</t>
  </si>
  <si>
    <t>10户66人</t>
  </si>
  <si>
    <t>长安营镇横坡村</t>
  </si>
  <si>
    <t>320户2103人</t>
  </si>
  <si>
    <t>15户73人</t>
  </si>
  <si>
    <t>汀坪乡长滩村</t>
  </si>
  <si>
    <t>2024年市派党组织软弱涣散村工作队驻村帮扶资金</t>
  </si>
  <si>
    <t>80户403人</t>
  </si>
  <si>
    <t>8户49人</t>
  </si>
  <si>
    <t>丹口镇边溪村</t>
  </si>
  <si>
    <t>296户1289人</t>
  </si>
  <si>
    <t>10户61人</t>
  </si>
  <si>
    <t>西岩镇江石村</t>
  </si>
  <si>
    <t>480户2231人</t>
  </si>
  <si>
    <t>70户283人</t>
  </si>
  <si>
    <t>城农联〔2024〕9号</t>
  </si>
  <si>
    <t>杨家山村</t>
  </si>
  <si>
    <t>西岩镇杨家山村</t>
  </si>
  <si>
    <t>人安饮水（打井）</t>
  </si>
  <si>
    <t>改善全村安全饮水条件</t>
  </si>
  <si>
    <t>第四批</t>
  </si>
  <si>
    <t>边溪村</t>
  </si>
  <si>
    <t>边溪村河堤建设150米</t>
  </si>
  <si>
    <t>苗岭村大竹山水圳水毁维修</t>
  </si>
  <si>
    <t>蓬瀛村河堤水圳修复</t>
  </si>
  <si>
    <t>南山社区（紫阳峰）960米道路建设</t>
  </si>
  <si>
    <t>牧草补贴</t>
  </si>
  <si>
    <t>全县奶业产业发展</t>
  </si>
  <si>
    <t>带动全县奶业产业发展</t>
  </si>
  <si>
    <t>金紫乡和平村</t>
  </si>
  <si>
    <t>金紫乡和平村木子塘等5口山塘维修清淤工程</t>
  </si>
  <si>
    <t>新增蓄水能力1800方</t>
  </si>
  <si>
    <t>丹口镇双龙村小坳子左等4口山塘维修清淤工程</t>
  </si>
  <si>
    <t>新增蓄水能力1100方</t>
  </si>
  <si>
    <t>儒林镇冷水坪村袁家塘等3口山塘维修清淤工程</t>
  </si>
  <si>
    <t>新增蓄水能力900方</t>
  </si>
  <si>
    <t>茅坪镇土桥社区香家祖等3口山塘维修清淤工程</t>
  </si>
  <si>
    <t>新增蓄水能力800方</t>
  </si>
  <si>
    <t>蒋坊乡铺头村</t>
  </si>
  <si>
    <t>蒋坊乡铺头村天堂塘等5口山塘维修清淤工程</t>
  </si>
  <si>
    <t>新增蓄水能力1000方</t>
  </si>
  <si>
    <t>西岩镇杨家山村背点山塘等5口山塘维修清淤工程</t>
  </si>
  <si>
    <t>新增蓄水能力1300方</t>
  </si>
  <si>
    <t>金紫乡金山社区邓家冲塘等3口山塘维修清淤工程</t>
  </si>
  <si>
    <t>新增蓄水能力700方</t>
  </si>
  <si>
    <t>西岩镇联合村</t>
  </si>
  <si>
    <t>西岩镇联合村老塘等5口山塘维修清淤工程</t>
  </si>
  <si>
    <t>新增蓄水能力1400方</t>
  </si>
  <si>
    <t>西岩镇兴松村</t>
  </si>
  <si>
    <t>西岩镇兴松村盘上塘等5口山塘维修清淤工程</t>
  </si>
  <si>
    <t>重点产业</t>
  </si>
  <si>
    <t>城步峒红生态茶业有限公司</t>
  </si>
  <si>
    <t>茶业基地建设</t>
  </si>
  <si>
    <t>巩固脱贫攻坚成果，发展产业</t>
  </si>
  <si>
    <t>城步三江红红美人柑橘种植专业合作社</t>
  </si>
  <si>
    <t>新品种培育</t>
  </si>
  <si>
    <t>城步苗族自治县蒋坊延季蔬菜种植专业合作社</t>
  </si>
  <si>
    <t>水果基地建设</t>
  </si>
  <si>
    <t>城步资江悦丰农业种植专业合作社</t>
  </si>
  <si>
    <t>蔬菜基地建设</t>
  </si>
  <si>
    <t>100户521人</t>
  </si>
  <si>
    <t>8户41人</t>
  </si>
  <si>
    <t>城步苗族自治县长安虫茶专业合作社</t>
  </si>
  <si>
    <t>品种改良，互联网平台建设</t>
  </si>
  <si>
    <t>350户1801人</t>
  </si>
  <si>
    <t>23户111人</t>
  </si>
  <si>
    <t>城步南山阿牛哥生态种植养殖专业合作社</t>
  </si>
  <si>
    <t>冷链物流</t>
  </si>
  <si>
    <t>100户401人</t>
  </si>
  <si>
    <t>9户46人</t>
  </si>
  <si>
    <t>设施农业</t>
  </si>
  <si>
    <t>设施农业建项目建设</t>
  </si>
  <si>
    <t>带动全县产业农业发展</t>
  </si>
  <si>
    <t>130户601人</t>
  </si>
  <si>
    <t>12户76人</t>
  </si>
  <si>
    <t>新建款溪河山口至阳家沿岸河堤1.7公里。</t>
  </si>
  <si>
    <t>修复款溪河21组石门冲段河堤0.35公里。</t>
  </si>
  <si>
    <t>维修黄家塘2、3、12组水渠1公里。</t>
  </si>
  <si>
    <t>100户300人</t>
  </si>
  <si>
    <t>县农业农村局对标对表项目（特殊事项）</t>
  </si>
  <si>
    <t>全县牛羊产业补贴项目</t>
  </si>
  <si>
    <t>保障全县低收入群收入</t>
  </si>
  <si>
    <t>100户200人</t>
  </si>
  <si>
    <t>县农业农村局、蒋坊乡</t>
  </si>
  <si>
    <t>美丽乡村示范村奖补</t>
  </si>
  <si>
    <t>县农业农村局、威溪乡</t>
  </si>
  <si>
    <t>新贷款贴息</t>
  </si>
  <si>
    <t>新型经营主体贷款贴息21</t>
  </si>
  <si>
    <t>解决产业发展补贴困难</t>
  </si>
  <si>
    <t>城财农（2024）5号</t>
  </si>
  <si>
    <t>县财政局</t>
  </si>
  <si>
    <t>威溪乡正冲村</t>
  </si>
  <si>
    <t>正冲村6组大漕里道路硬化0.4公里*3.5*0.18</t>
  </si>
  <si>
    <t>解决群众出行困难</t>
  </si>
  <si>
    <r>
      <rPr>
        <sz val="12"/>
        <color rgb="FF000000"/>
        <rFont val="Times New Roman"/>
        <charset val="134"/>
      </rPr>
      <t>160</t>
    </r>
    <r>
      <rPr>
        <sz val="12"/>
        <color rgb="FF000000"/>
        <rFont val="方正书宋_GBK"/>
        <charset val="134"/>
      </rPr>
      <t>户</t>
    </r>
    <r>
      <rPr>
        <sz val="12"/>
        <color rgb="FF000000"/>
        <rFont val="Times New Roman"/>
        <charset val="134"/>
      </rPr>
      <t>240</t>
    </r>
    <r>
      <rPr>
        <sz val="12"/>
        <color rgb="FF000000"/>
        <rFont val="方正书宋_GBK"/>
        <charset val="134"/>
      </rPr>
      <t>人</t>
    </r>
  </si>
  <si>
    <t>农综改第二批</t>
  </si>
  <si>
    <t>威溪乡江坪村</t>
  </si>
  <si>
    <t>安装太阳能路灯</t>
  </si>
  <si>
    <t>方便群众日常生产生活</t>
  </si>
  <si>
    <r>
      <rPr>
        <sz val="12"/>
        <color rgb="FF000000"/>
        <rFont val="Times New Roman"/>
        <charset val="134"/>
      </rPr>
      <t>120</t>
    </r>
    <r>
      <rPr>
        <sz val="12"/>
        <color rgb="FF000000"/>
        <rFont val="方正书宋_GBK"/>
        <charset val="134"/>
      </rPr>
      <t>户</t>
    </r>
    <r>
      <rPr>
        <sz val="12"/>
        <color rgb="FF000000"/>
        <rFont val="Times New Roman"/>
        <charset val="134"/>
      </rPr>
      <t>350</t>
    </r>
    <r>
      <rPr>
        <sz val="12"/>
        <color rgb="FF000000"/>
        <rFont val="方正书宋_GBK"/>
        <charset val="134"/>
      </rPr>
      <t>人</t>
    </r>
  </si>
  <si>
    <t>长安营</t>
  </si>
  <si>
    <t>长安营镇大寨社区灌溉河堤、水圳维修建设项目，拟建河堤基础长45米*宽1.7米*高0.7米=53.55m³；墙身长45米*宽1.25米*高4米=225m³；水圳宽30cm*30cm，长200米。</t>
  </si>
  <si>
    <r>
      <rPr>
        <sz val="12"/>
        <color rgb="FF000000"/>
        <rFont val="Times New Roman"/>
        <charset val="134"/>
      </rPr>
      <t>120</t>
    </r>
    <r>
      <rPr>
        <sz val="12"/>
        <color rgb="FF000000"/>
        <rFont val="方正书宋_GBK"/>
        <charset val="134"/>
      </rPr>
      <t>户</t>
    </r>
    <r>
      <rPr>
        <sz val="12"/>
        <color rgb="FF000000"/>
        <rFont val="Times New Roman"/>
        <charset val="134"/>
      </rPr>
      <t>450</t>
    </r>
    <r>
      <rPr>
        <sz val="12"/>
        <color rgb="FF000000"/>
        <rFont val="方正书宋_GBK"/>
        <charset val="134"/>
      </rPr>
      <t>人</t>
    </r>
  </si>
  <si>
    <t xml:space="preserve">产业道路 </t>
  </si>
  <si>
    <t>白毛坪镇白毛坪社区</t>
  </si>
  <si>
    <t>白毛坪社区温水片雷塘溪组道硬化300米</t>
  </si>
  <si>
    <r>
      <rPr>
        <sz val="12"/>
        <color rgb="FF000000"/>
        <rFont val="Times New Roman"/>
        <charset val="134"/>
      </rPr>
      <t>80</t>
    </r>
    <r>
      <rPr>
        <sz val="12"/>
        <color rgb="FF000000"/>
        <rFont val="方正书宋_GBK"/>
        <charset val="134"/>
      </rPr>
      <t>户</t>
    </r>
    <r>
      <rPr>
        <sz val="12"/>
        <color rgb="FF000000"/>
        <rFont val="Times New Roman"/>
        <charset val="134"/>
      </rPr>
      <t>350</t>
    </r>
    <r>
      <rPr>
        <sz val="12"/>
        <color rgb="FF000000"/>
        <rFont val="方正书宋_GBK"/>
        <charset val="134"/>
      </rPr>
      <t>人</t>
    </r>
  </si>
  <si>
    <r>
      <rPr>
        <sz val="12"/>
        <color rgb="FF000000"/>
        <rFont val="Times New Roman"/>
        <charset val="134"/>
      </rPr>
      <t>276户</t>
    </r>
    <r>
      <rPr>
        <sz val="12"/>
        <color rgb="FF000000"/>
        <rFont val="Times New Roman"/>
        <charset val="134"/>
      </rPr>
      <t>1156</t>
    </r>
    <r>
      <rPr>
        <sz val="12"/>
        <color rgb="FF000000"/>
        <rFont val="方正书宋_GBK"/>
        <charset val="134"/>
      </rPr>
      <t>人</t>
    </r>
  </si>
  <si>
    <t>公共服务设施建设</t>
  </si>
  <si>
    <t>新建蒋坊乡竹联村文化活动广场1个，主要包含文化活动广场场地地面硬化2500平方左右，配套文化活动广场公厕、给排水等设施建设。</t>
  </si>
  <si>
    <r>
      <rPr>
        <sz val="12"/>
        <color rgb="FF000000"/>
        <rFont val="Times New Roman"/>
        <charset val="134"/>
      </rPr>
      <t>400</t>
    </r>
    <r>
      <rPr>
        <sz val="12"/>
        <color rgb="FF000000"/>
        <rFont val="方正书宋_GBK"/>
        <charset val="134"/>
      </rPr>
      <t>户</t>
    </r>
    <r>
      <rPr>
        <sz val="12"/>
        <color rgb="FF000000"/>
        <rFont val="Times New Roman"/>
        <charset val="134"/>
      </rPr>
      <t>2000</t>
    </r>
    <r>
      <rPr>
        <sz val="12"/>
        <color rgb="FF000000"/>
        <rFont val="方正书宋_GBK"/>
        <charset val="134"/>
      </rPr>
      <t>人</t>
    </r>
  </si>
  <si>
    <t xml:space="preserve">农田水利 </t>
  </si>
  <si>
    <t>水圳修建1000米*0.3*0.3</t>
  </si>
  <si>
    <r>
      <rPr>
        <sz val="12"/>
        <color rgb="FF000000"/>
        <rFont val="Times New Roman"/>
        <charset val="134"/>
      </rPr>
      <t>261户</t>
    </r>
    <r>
      <rPr>
        <sz val="12"/>
        <color rgb="FF000000"/>
        <rFont val="Times New Roman"/>
        <charset val="134"/>
      </rPr>
      <t>1032</t>
    </r>
    <r>
      <rPr>
        <sz val="12"/>
        <color rgb="FF000000"/>
        <rFont val="方正书宋_GBK"/>
        <charset val="134"/>
      </rPr>
      <t>人</t>
    </r>
  </si>
  <si>
    <t>水圳硬化1500米*0.2*0.2</t>
  </si>
  <si>
    <r>
      <rPr>
        <sz val="12"/>
        <color rgb="FF000000"/>
        <rFont val="Times New Roman"/>
        <charset val="134"/>
      </rPr>
      <t>110户</t>
    </r>
    <r>
      <rPr>
        <sz val="12"/>
        <color rgb="FF000000"/>
        <rFont val="Times New Roman"/>
        <charset val="134"/>
      </rPr>
      <t>463</t>
    </r>
    <r>
      <rPr>
        <sz val="12"/>
        <color rgb="FF000000"/>
        <rFont val="方正书宋_GBK"/>
        <charset val="134"/>
      </rPr>
      <t>人</t>
    </r>
  </si>
  <si>
    <t>水圳820米*0.4米*0.4米</t>
  </si>
  <si>
    <r>
      <rPr>
        <sz val="12"/>
        <color rgb="FF000000"/>
        <rFont val="Times New Roman"/>
        <charset val="134"/>
      </rPr>
      <t>31户</t>
    </r>
    <r>
      <rPr>
        <sz val="12"/>
        <color rgb="FF000000"/>
        <rFont val="Times New Roman"/>
        <charset val="134"/>
      </rPr>
      <t>176</t>
    </r>
    <r>
      <rPr>
        <sz val="12"/>
        <color rgb="FF000000"/>
        <rFont val="方正书宋_GBK"/>
        <charset val="134"/>
      </rPr>
      <t>人</t>
    </r>
  </si>
  <si>
    <t>2024年全县人安饮水维修养护项目</t>
  </si>
  <si>
    <t>确保全县农村居民饮水安全</t>
  </si>
  <si>
    <t>竹产业发展</t>
  </si>
  <si>
    <t>竹产业发展资金</t>
  </si>
  <si>
    <t>推动全县竹产业发展</t>
  </si>
  <si>
    <r>
      <rPr>
        <sz val="12"/>
        <color theme="1"/>
        <rFont val="仿宋_GB2312"/>
        <charset val="134"/>
      </rPr>
      <t>县市区财政部门盖章</t>
    </r>
    <r>
      <rPr>
        <sz val="12"/>
        <color theme="1"/>
        <rFont val="Times New Roman"/>
        <charset val="134"/>
      </rPr>
      <t xml:space="preserve">:                                                      </t>
    </r>
    <r>
      <rPr>
        <sz val="12"/>
        <color theme="1"/>
        <rFont val="仿宋_GB2312"/>
        <charset val="134"/>
      </rPr>
      <t>县市区农业农村部门盖章：</t>
    </r>
    <r>
      <rPr>
        <sz val="12"/>
        <color theme="1"/>
        <rFont val="Times New Roman"/>
        <charset val="134"/>
      </rPr>
      <t xml:space="preserve">                                                             </t>
    </r>
    <r>
      <rPr>
        <sz val="12"/>
        <color theme="1"/>
        <rFont val="仿宋_GB2312"/>
        <charset val="134"/>
      </rPr>
      <t>县市区发改部门盖章：</t>
    </r>
    <r>
      <rPr>
        <sz val="12"/>
        <color theme="1"/>
        <rFont val="Times New Roman"/>
        <charset val="134"/>
      </rPr>
      <t xml:space="preserve">                                                                     </t>
    </r>
    <r>
      <rPr>
        <sz val="12"/>
        <color theme="1"/>
        <rFont val="仿宋_GB2312"/>
        <charset val="134"/>
      </rPr>
      <t>县市区民宗部门盖章：</t>
    </r>
    <r>
      <rPr>
        <sz val="12"/>
        <color theme="1"/>
        <rFont val="Times New Roman"/>
        <charset val="134"/>
      </rPr>
      <t xml:space="preserve">                                                 
</t>
    </r>
    <r>
      <rPr>
        <sz val="12"/>
        <color theme="1"/>
        <rFont val="仿宋_GB2312"/>
        <charset val="134"/>
      </rPr>
      <t>：</t>
    </r>
    <r>
      <rPr>
        <sz val="12"/>
        <color theme="1"/>
        <rFont val="Times New Roman"/>
        <charset val="134"/>
      </rPr>
      <t xml:space="preserve">                                                                                      </t>
    </r>
  </si>
  <si>
    <r>
      <rPr>
        <sz val="12"/>
        <color theme="1"/>
        <rFont val="仿宋_GB2312"/>
        <charset val="134"/>
      </rPr>
      <t xml:space="preserve">                                                                                                                                                                     
县市区民政部门盖章：</t>
    </r>
    <r>
      <rPr>
        <sz val="12"/>
        <color theme="1"/>
        <rFont val="Times New Roman"/>
        <charset val="134"/>
      </rPr>
      <t xml:space="preserve">                                                           </t>
    </r>
    <r>
      <rPr>
        <sz val="12"/>
        <color theme="1"/>
        <rFont val="仿宋_GB2312"/>
        <charset val="134"/>
      </rPr>
      <t>县市区林业部门盖章：</t>
    </r>
    <r>
      <rPr>
        <sz val="12"/>
        <color theme="1"/>
        <rFont val="Times New Roman"/>
        <charset val="134"/>
      </rPr>
      <t xml:space="preserve">                                                           </t>
    </r>
    <r>
      <rPr>
        <sz val="12"/>
        <color theme="1"/>
        <rFont val="仿宋_GB2312"/>
        <charset val="134"/>
      </rPr>
      <t>县市区组织部盖章：</t>
    </r>
  </si>
  <si>
    <r>
      <rPr>
        <sz val="12"/>
        <color theme="1"/>
        <rFont val="仿宋_GB2312"/>
        <charset val="134"/>
      </rPr>
      <t>注：此表数据同表</t>
    </r>
    <r>
      <rPr>
        <sz val="12"/>
        <color theme="1"/>
        <rFont val="Times New Roman"/>
        <charset val="134"/>
      </rPr>
      <t>1</t>
    </r>
    <r>
      <rPr>
        <sz val="12"/>
        <color theme="1"/>
        <rFont val="仿宋_GB2312"/>
        <charset val="134"/>
      </rPr>
      <t>公告公示表的数据一致。</t>
    </r>
    <r>
      <rPr>
        <sz val="12"/>
        <color theme="1"/>
        <rFont val="Times New Roman"/>
        <charset val="134"/>
      </rPr>
      <t>“</t>
    </r>
    <r>
      <rPr>
        <sz val="12"/>
        <color theme="1"/>
        <rFont val="仿宋_GB2312"/>
        <charset val="134"/>
      </rPr>
      <t>项目所属任务方向</t>
    </r>
    <r>
      <rPr>
        <sz val="12"/>
        <color theme="1"/>
        <rFont val="Times New Roman"/>
        <charset val="134"/>
      </rPr>
      <t>”</t>
    </r>
    <r>
      <rPr>
        <sz val="12"/>
        <color theme="1"/>
        <rFont val="仿宋_GB2312"/>
        <charset val="134"/>
      </rPr>
      <t>填巩固脱贫成果和乡村振兴、以工代赈、少数民族发展、革命老区发展、欠发达农场、欠发达林场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</si>
</sst>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_ "/>
    <numFmt numFmtId="180" formatCode=";;"/>
    <numFmt numFmtId="181" formatCode="#,##0.00##"/>
    <numFmt numFmtId="182" formatCode="#,##0.000000"/>
    <numFmt numFmtId="183" formatCode="0_ "/>
    <numFmt numFmtId="184" formatCode="#,##0_ "/>
  </numFmts>
  <fonts count="81">
    <font>
      <sz val="12"/>
      <name val="宋体"/>
      <charset val="134"/>
    </font>
    <font>
      <sz val="12"/>
      <color theme="1"/>
      <name val="宋体"/>
      <charset val="134"/>
      <scheme val="minor"/>
    </font>
    <font>
      <sz val="10"/>
      <color theme="1"/>
      <name val="宋体"/>
      <charset val="134"/>
      <scheme val="minor"/>
    </font>
    <font>
      <sz val="11"/>
      <color theme="1"/>
      <name val="宋体"/>
      <charset val="134"/>
      <scheme val="minor"/>
    </font>
    <font>
      <sz val="10"/>
      <name val="宋体"/>
      <charset val="134"/>
      <scheme val="minor"/>
    </font>
    <font>
      <sz val="12"/>
      <color theme="1"/>
      <name val="仿宋_GB2312"/>
      <charset val="134"/>
    </font>
    <font>
      <sz val="12"/>
      <color theme="1"/>
      <name val="黑体"/>
      <charset val="134"/>
    </font>
    <font>
      <b/>
      <sz val="18"/>
      <color theme="1"/>
      <name val="方正书宋_GBK"/>
      <charset val="134"/>
    </font>
    <font>
      <b/>
      <sz val="18"/>
      <color theme="1"/>
      <name val="Times New Roman"/>
      <charset val="134"/>
    </font>
    <font>
      <b/>
      <sz val="12"/>
      <color theme="1"/>
      <name val="仿宋_GB2312"/>
      <charset val="134"/>
    </font>
    <font>
      <b/>
      <sz val="12"/>
      <color theme="1"/>
      <name val="Times New Roman"/>
      <charset val="134"/>
    </font>
    <font>
      <sz val="12"/>
      <color theme="1"/>
      <name val="Times New Roman"/>
      <charset val="134"/>
    </font>
    <font>
      <sz val="12"/>
      <color theme="1"/>
      <name val="宋体"/>
      <charset val="134"/>
    </font>
    <font>
      <sz val="12"/>
      <color indexed="8"/>
      <name val="Times New Roman"/>
      <charset val="134"/>
    </font>
    <font>
      <sz val="12"/>
      <color theme="1"/>
      <name val="方正书宋_GBK"/>
      <charset val="134"/>
    </font>
    <font>
      <sz val="12"/>
      <name val="宋体"/>
      <charset val="134"/>
      <scheme val="minor"/>
    </font>
    <font>
      <b/>
      <sz val="18"/>
      <name val="Times New Roman"/>
      <charset val="134"/>
    </font>
    <font>
      <sz val="12"/>
      <name val="黑体"/>
      <charset val="134"/>
    </font>
    <font>
      <b/>
      <sz val="12"/>
      <name val="Times New Roman"/>
      <charset val="134"/>
    </font>
    <font>
      <sz val="12"/>
      <color rgb="FF000000"/>
      <name val="Times New Roman"/>
      <charset val="134"/>
    </font>
    <font>
      <sz val="12"/>
      <color rgb="FF000000"/>
      <name val="方正书宋_GBK"/>
      <charset val="134"/>
    </font>
    <font>
      <b/>
      <sz val="10"/>
      <color theme="1"/>
      <name val="方正书宋_GBK"/>
      <charset val="134"/>
    </font>
    <font>
      <b/>
      <sz val="12"/>
      <color theme="1"/>
      <name val="CESI仿宋-GB2312"/>
      <charset val="134"/>
    </font>
    <font>
      <sz val="12"/>
      <name val="Times New Roman"/>
      <charset val="134"/>
    </font>
    <font>
      <sz val="12"/>
      <color rgb="FF000000"/>
      <name val="宋体"/>
      <charset val="134"/>
    </font>
    <font>
      <sz val="18"/>
      <color rgb="FF000000"/>
      <name val="宋体"/>
      <charset val="134"/>
    </font>
    <font>
      <sz val="11"/>
      <color rgb="FF000000"/>
      <name val="宋体"/>
      <charset val="134"/>
    </font>
    <font>
      <sz val="9"/>
      <color rgb="FF000000"/>
      <name val="宋体"/>
      <charset val="134"/>
    </font>
    <font>
      <sz val="11"/>
      <color indexed="8"/>
      <name val="宋体"/>
      <charset val="134"/>
      <scheme val="minor"/>
    </font>
    <font>
      <sz val="9"/>
      <name val="SimSun"/>
      <charset val="134"/>
    </font>
    <font>
      <sz val="11"/>
      <name val="SimSun"/>
      <charset val="134"/>
    </font>
    <font>
      <b/>
      <sz val="15"/>
      <name val="SimSun"/>
      <charset val="134"/>
    </font>
    <font>
      <b/>
      <sz val="11"/>
      <name val="SimSun"/>
      <charset val="134"/>
    </font>
    <font>
      <sz val="11"/>
      <name val="宋体"/>
      <charset val="134"/>
    </font>
    <font>
      <sz val="11"/>
      <name val="Times New Roman"/>
      <charset val="0"/>
    </font>
    <font>
      <b/>
      <sz val="18"/>
      <name val="宋体"/>
      <charset val="134"/>
    </font>
    <font>
      <sz val="10"/>
      <name val="宋体"/>
      <charset val="134"/>
    </font>
    <font>
      <b/>
      <sz val="12"/>
      <name val="宋体"/>
      <charset val="134"/>
    </font>
    <font>
      <sz val="10"/>
      <name val="Times New Roman"/>
      <charset val="0"/>
    </font>
    <font>
      <sz val="12"/>
      <name val="Times New Roman"/>
      <charset val="0"/>
    </font>
    <font>
      <b/>
      <sz val="10"/>
      <name val="宋体"/>
      <charset val="134"/>
    </font>
    <font>
      <b/>
      <sz val="10"/>
      <name val="Times New Roman"/>
      <charset val="0"/>
    </font>
    <font>
      <b/>
      <sz val="18"/>
      <name val="Times New Roman"/>
      <charset val="0"/>
    </font>
    <font>
      <sz val="12"/>
      <color indexed="8"/>
      <name val="Arial Narrow"/>
      <charset val="0"/>
    </font>
    <font>
      <b/>
      <sz val="12"/>
      <name val="Times New Roman"/>
      <charset val="0"/>
    </font>
    <font>
      <sz val="12"/>
      <name val="宋体"/>
      <charset val="0"/>
    </font>
    <font>
      <sz val="18"/>
      <name val="宋体"/>
      <charset val="134"/>
    </font>
    <font>
      <b/>
      <sz val="20"/>
      <name val="宋体"/>
      <charset val="134"/>
    </font>
    <font>
      <b/>
      <sz val="11"/>
      <name val="宋体"/>
      <charset val="134"/>
    </font>
    <font>
      <sz val="11"/>
      <color indexed="8"/>
      <name val="宋体"/>
      <charset val="134"/>
    </font>
    <font>
      <sz val="20"/>
      <name val="黑体"/>
      <charset val="134"/>
    </font>
    <font>
      <sz val="12"/>
      <name val="宋体"/>
      <charset val="134"/>
      <scheme val="major"/>
    </font>
    <font>
      <sz val="11"/>
      <name val="宋体"/>
      <charset val="134"/>
      <scheme val="major"/>
    </font>
    <font>
      <b/>
      <sz val="18"/>
      <name val="宋体"/>
      <charset val="134"/>
      <scheme val="major"/>
    </font>
    <font>
      <b/>
      <sz val="11"/>
      <name val="宋体"/>
      <charset val="134"/>
      <scheme val="major"/>
    </font>
    <font>
      <b/>
      <sz val="18"/>
      <name val="黑体"/>
      <charset val="134"/>
    </font>
    <font>
      <sz val="24"/>
      <name val="宋体"/>
      <charset val="134"/>
    </font>
    <font>
      <b/>
      <sz val="14"/>
      <name val="宋体"/>
      <charset val="134"/>
    </font>
    <font>
      <sz val="24"/>
      <name val="黑体"/>
      <charset val="134"/>
    </font>
    <font>
      <sz val="12"/>
      <name val="宋体"/>
      <charset val="0"/>
      <scheme val="minor"/>
    </font>
    <font>
      <u/>
      <sz val="12"/>
      <color theme="10"/>
      <name val="宋体"/>
      <charset val="134"/>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b/>
      <sz val="18"/>
      <color theme="1"/>
      <name val="宋体"/>
      <charset val="134"/>
    </font>
    <font>
      <sz val="12"/>
      <name val="方正书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medium">
        <color rgb="FF000000"/>
      </left>
      <right/>
      <top/>
      <bottom/>
      <diagonal/>
    </border>
    <border>
      <left/>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center"/>
    </xf>
    <xf numFmtId="0" fontId="0" fillId="3" borderId="23"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4" applyNumberFormat="0" applyFill="0" applyAlignment="0" applyProtection="0">
      <alignment vertical="center"/>
    </xf>
    <xf numFmtId="0" fontId="66" fillId="0" borderId="25" applyNumberFormat="0" applyFill="0" applyAlignment="0" applyProtection="0">
      <alignment vertical="center"/>
    </xf>
    <xf numFmtId="0" fontId="67" fillId="0" borderId="26" applyNumberFormat="0" applyFill="0" applyAlignment="0" applyProtection="0">
      <alignment vertical="center"/>
    </xf>
    <xf numFmtId="0" fontId="67" fillId="0" borderId="0" applyNumberFormat="0" applyFill="0" applyBorder="0" applyAlignment="0" applyProtection="0">
      <alignment vertical="center"/>
    </xf>
    <xf numFmtId="0" fontId="68" fillId="4" borderId="27" applyNumberFormat="0" applyAlignment="0" applyProtection="0">
      <alignment vertical="center"/>
    </xf>
    <xf numFmtId="0" fontId="69" fillId="5" borderId="28" applyNumberFormat="0" applyAlignment="0" applyProtection="0">
      <alignment vertical="center"/>
    </xf>
    <xf numFmtId="0" fontId="70" fillId="5" borderId="27" applyNumberFormat="0" applyAlignment="0" applyProtection="0">
      <alignment vertical="center"/>
    </xf>
    <xf numFmtId="0" fontId="71" fillId="6" borderId="29" applyNumberFormat="0" applyAlignment="0" applyProtection="0">
      <alignment vertical="center"/>
    </xf>
    <xf numFmtId="0" fontId="72" fillId="0" borderId="30" applyNumberFormat="0" applyFill="0" applyAlignment="0" applyProtection="0">
      <alignment vertical="center"/>
    </xf>
    <xf numFmtId="0" fontId="73" fillId="0" borderId="31" applyNumberFormat="0" applyFill="0" applyAlignment="0" applyProtection="0">
      <alignment vertical="center"/>
    </xf>
    <xf numFmtId="0" fontId="74" fillId="7" borderId="0" applyNumberFormat="0" applyBorder="0" applyAlignment="0" applyProtection="0">
      <alignment vertical="center"/>
    </xf>
    <xf numFmtId="0" fontId="75" fillId="8" borderId="0" applyNumberFormat="0" applyBorder="0" applyAlignment="0" applyProtection="0">
      <alignment vertical="center"/>
    </xf>
    <xf numFmtId="0" fontId="76" fillId="9" borderId="0" applyNumberFormat="0" applyBorder="0" applyAlignment="0" applyProtection="0">
      <alignment vertical="center"/>
    </xf>
    <xf numFmtId="0" fontId="77"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77" fillId="17" borderId="0" applyNumberFormat="0" applyBorder="0" applyAlignment="0" applyProtection="0">
      <alignment vertical="center"/>
    </xf>
    <xf numFmtId="0" fontId="77"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77" fillId="21" borderId="0" applyNumberFormat="0" applyBorder="0" applyAlignment="0" applyProtection="0">
      <alignment vertical="center"/>
    </xf>
    <xf numFmtId="0" fontId="77"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77" fillId="33" borderId="0" applyNumberFormat="0" applyBorder="0" applyAlignment="0" applyProtection="0">
      <alignment vertical="center"/>
    </xf>
    <xf numFmtId="0" fontId="0" fillId="0" borderId="0"/>
    <xf numFmtId="0" fontId="3" fillId="0" borderId="0"/>
    <xf numFmtId="0" fontId="3" fillId="0" borderId="0">
      <alignment vertical="center"/>
    </xf>
    <xf numFmtId="0" fontId="39" fillId="0" borderId="0"/>
    <xf numFmtId="0" fontId="0" fillId="0" borderId="0"/>
    <xf numFmtId="0" fontId="0" fillId="0" borderId="0"/>
    <xf numFmtId="0" fontId="78" fillId="0" borderId="0"/>
    <xf numFmtId="0" fontId="0" fillId="0" borderId="0"/>
    <xf numFmtId="0" fontId="0" fillId="0" borderId="0"/>
    <xf numFmtId="0" fontId="36" fillId="0" borderId="0"/>
    <xf numFmtId="0" fontId="0" fillId="0" borderId="0">
      <alignment vertical="center"/>
    </xf>
    <xf numFmtId="0" fontId="49" fillId="0" borderId="0">
      <protection locked="0"/>
    </xf>
  </cellStyleXfs>
  <cellXfs count="32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177" fontId="7" fillId="0" borderId="0" xfId="0" applyNumberFormat="1" applyFont="1" applyFill="1" applyAlignment="1">
      <alignment horizontal="center" vertical="center" wrapText="1"/>
    </xf>
    <xf numFmtId="177" fontId="8" fillId="0" borderId="0" xfId="0" applyNumberFormat="1" applyFont="1" applyFill="1" applyAlignment="1">
      <alignment horizontal="center" vertical="center" wrapText="1"/>
    </xf>
    <xf numFmtId="17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3" fillId="0" borderId="1" xfId="6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3" fillId="0" borderId="1" xfId="60" applyNumberFormat="1" applyFont="1" applyFill="1" applyBorder="1" applyAlignment="1" applyProtection="1">
      <alignment horizontal="center" vertical="center" wrapText="1"/>
    </xf>
    <xf numFmtId="179" fontId="13" fillId="0" borderId="1" xfId="6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0" xfId="0" applyFont="1" applyFill="1" applyAlignment="1">
      <alignment horizontal="center" vertical="center" wrapText="1"/>
    </xf>
    <xf numFmtId="177" fontId="16" fillId="0" borderId="0" xfId="0" applyNumberFormat="1" applyFont="1" applyFill="1" applyAlignment="1">
      <alignment horizontal="center" vertical="center" wrapText="1"/>
    </xf>
    <xf numFmtId="0" fontId="17" fillId="0" borderId="1" xfId="0" applyFont="1" applyFill="1" applyBorder="1" applyAlignment="1">
      <alignment horizontal="center" vertical="center" wrapText="1"/>
    </xf>
    <xf numFmtId="176" fontId="11" fillId="0" borderId="1" xfId="59" applyNumberFormat="1" applyFont="1" applyFill="1" applyBorder="1" applyAlignment="1">
      <alignment horizontal="center" vertical="center" wrapText="1" shrinkToFit="1"/>
    </xf>
    <xf numFmtId="176" fontId="18" fillId="0" borderId="1" xfId="0" applyNumberFormat="1" applyFont="1" applyFill="1" applyBorder="1" applyAlignment="1">
      <alignment horizontal="center" vertical="center" wrapText="1"/>
    </xf>
    <xf numFmtId="0" fontId="11" fillId="0" borderId="1" xfId="59" applyFont="1" applyFill="1" applyBorder="1" applyAlignment="1">
      <alignment horizontal="center" vertical="center" wrapText="1" shrinkToFit="1"/>
    </xf>
    <xf numFmtId="0" fontId="0" fillId="0" borderId="1" xfId="59" applyFont="1" applyFill="1" applyBorder="1" applyAlignment="1">
      <alignment horizontal="center" vertical="center" wrapText="1" shrinkToFit="1"/>
    </xf>
    <xf numFmtId="0" fontId="19" fillId="0" borderId="1" xfId="60" applyFont="1" applyFill="1" applyBorder="1" applyAlignment="1" applyProtection="1">
      <alignment horizontal="center" vertical="center" wrapText="1"/>
    </xf>
    <xf numFmtId="0" fontId="0" fillId="0" borderId="1" xfId="60" applyFont="1" applyFill="1" applyBorder="1" applyAlignment="1" applyProtection="1">
      <alignment horizontal="center" vertical="center" wrapText="1"/>
    </xf>
    <xf numFmtId="0" fontId="20" fillId="0" borderId="1" xfId="60" applyFont="1" applyFill="1" applyBorder="1" applyAlignment="1" applyProtection="1">
      <alignment horizontal="center" vertical="center" wrapText="1"/>
    </xf>
    <xf numFmtId="177" fontId="21" fillId="0" borderId="0" xfId="0" applyNumberFormat="1" applyFont="1" applyFill="1" applyAlignment="1">
      <alignment horizontal="right" vertical="center" wrapText="1"/>
    </xf>
    <xf numFmtId="10" fontId="22" fillId="0" borderId="1" xfId="0" applyNumberFormat="1" applyFont="1" applyFill="1" applyBorder="1" applyAlignment="1">
      <alignment horizontal="center" vertical="center" wrapText="1"/>
    </xf>
    <xf numFmtId="0" fontId="23" fillId="0" borderId="1" xfId="60" applyFont="1" applyFill="1" applyBorder="1" applyAlignment="1" applyProtection="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left" vertical="center"/>
    </xf>
    <xf numFmtId="0" fontId="11" fillId="0" borderId="0" xfId="0" applyFont="1" applyFill="1" applyAlignment="1">
      <alignment horizontal="left" vertical="center"/>
    </xf>
    <xf numFmtId="0" fontId="24" fillId="0" borderId="1" xfId="60" applyFont="1" applyFill="1" applyBorder="1" applyAlignment="1" applyProtection="1">
      <alignment horizontal="center" vertical="center" wrapText="1"/>
    </xf>
    <xf numFmtId="176" fontId="13" fillId="0" borderId="1" xfId="60" applyNumberFormat="1"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24" fillId="0" borderId="0" xfId="0" applyFont="1" applyFill="1" applyBorder="1" applyAlignment="1"/>
    <xf numFmtId="0" fontId="25" fillId="0" borderId="0" xfId="0" applyFont="1" applyFill="1" applyBorder="1" applyAlignment="1"/>
    <xf numFmtId="0" fontId="24" fillId="0" borderId="0" xfId="0" applyFont="1" applyFill="1" applyBorder="1" applyAlignment="1">
      <alignment horizontal="center" vertical="center"/>
    </xf>
    <xf numFmtId="178" fontId="24" fillId="0" borderId="0" xfId="0" applyNumberFormat="1" applyFont="1" applyFill="1" applyBorder="1" applyAlignment="1">
      <alignment horizontal="center"/>
    </xf>
    <xf numFmtId="0" fontId="26" fillId="0" borderId="0" xfId="0" applyFont="1" applyFill="1" applyBorder="1" applyAlignment="1"/>
    <xf numFmtId="0" fontId="25" fillId="0" borderId="0" xfId="57" applyFont="1" applyFill="1" applyBorder="1" applyAlignment="1">
      <alignment horizontal="center" vertical="center"/>
    </xf>
    <xf numFmtId="178" fontId="25" fillId="0" borderId="0" xfId="57" applyNumberFormat="1" applyFont="1" applyFill="1" applyBorder="1" applyAlignment="1">
      <alignment horizontal="center" vertical="center"/>
    </xf>
    <xf numFmtId="0" fontId="24" fillId="0" borderId="0" xfId="57" applyFont="1" applyFill="1" applyBorder="1" applyAlignment="1">
      <alignment horizontal="left" vertical="center"/>
    </xf>
    <xf numFmtId="178" fontId="27" fillId="0" borderId="0" xfId="57" applyNumberFormat="1" applyFont="1" applyFill="1" applyBorder="1" applyAlignment="1">
      <alignment horizontal="center" vertical="center" wrapText="1"/>
    </xf>
    <xf numFmtId="0" fontId="26" fillId="0" borderId="0" xfId="57" applyFont="1" applyFill="1" applyBorder="1" applyAlignment="1">
      <alignment horizontal="right" wrapText="1"/>
    </xf>
    <xf numFmtId="0" fontId="24" fillId="0" borderId="2" xfId="57" applyFont="1" applyFill="1" applyBorder="1" applyAlignment="1">
      <alignment horizontal="center" vertical="center"/>
    </xf>
    <xf numFmtId="178" fontId="24" fillId="0" borderId="1" xfId="57" applyNumberFormat="1" applyFont="1" applyFill="1" applyBorder="1" applyAlignment="1">
      <alignment horizontal="center" vertical="center" wrapText="1"/>
    </xf>
    <xf numFmtId="0" fontId="24" fillId="0" borderId="2" xfId="57" applyFont="1" applyFill="1" applyBorder="1" applyAlignment="1">
      <alignment horizontal="center" vertical="center" wrapText="1"/>
    </xf>
    <xf numFmtId="180" fontId="24" fillId="0" borderId="1" xfId="57" applyNumberFormat="1" applyFont="1" applyFill="1" applyBorder="1" applyAlignment="1" applyProtection="1">
      <alignment horizontal="center" vertical="center" wrapText="1"/>
    </xf>
    <xf numFmtId="178" fontId="24" fillId="0" borderId="3" xfId="57" applyNumberFormat="1" applyFont="1" applyFill="1" applyBorder="1" applyAlignment="1">
      <alignment horizontal="center" vertical="center"/>
    </xf>
    <xf numFmtId="0" fontId="24" fillId="0" borderId="1" xfId="57" applyFont="1" applyFill="1" applyBorder="1" applyAlignment="1">
      <alignment horizontal="left" vertical="center" wrapText="1"/>
    </xf>
    <xf numFmtId="0" fontId="0" fillId="0" borderId="1" xfId="57" applyFont="1" applyFill="1" applyBorder="1" applyAlignment="1">
      <alignment horizontal="left" vertical="center" wrapText="1"/>
    </xf>
    <xf numFmtId="178" fontId="12" fillId="0" borderId="3" xfId="57" applyNumberFormat="1" applyFont="1" applyFill="1" applyBorder="1" applyAlignment="1">
      <alignment horizontal="center" vertical="center"/>
    </xf>
    <xf numFmtId="0" fontId="24" fillId="0" borderId="1" xfId="0" applyFont="1" applyFill="1" applyBorder="1" applyAlignment="1">
      <alignment wrapText="1"/>
    </xf>
    <xf numFmtId="0" fontId="26" fillId="0" borderId="1" xfId="0" applyFont="1" applyFill="1" applyBorder="1" applyAlignment="1">
      <alignment horizontal="left" vertical="center"/>
    </xf>
    <xf numFmtId="178" fontId="26" fillId="0" borderId="1" xfId="0" applyNumberFormat="1" applyFont="1" applyFill="1" applyBorder="1" applyAlignment="1">
      <alignment horizontal="center" vertical="center" wrapText="1"/>
    </xf>
    <xf numFmtId="0" fontId="26" fillId="0" borderId="1" xfId="0" applyFont="1" applyFill="1" applyBorder="1" applyAlignment="1">
      <alignment wrapText="1"/>
    </xf>
    <xf numFmtId="0" fontId="24" fillId="0" borderId="1" xfId="0" applyFont="1" applyFill="1" applyBorder="1" applyAlignment="1">
      <alignment horizontal="left" vertical="center"/>
    </xf>
    <xf numFmtId="178" fontId="24" fillId="0" borderId="1" xfId="0" applyNumberFormat="1" applyFont="1" applyFill="1" applyBorder="1" applyAlignment="1">
      <alignment horizontal="center" vertical="center" wrapText="1"/>
    </xf>
    <xf numFmtId="0" fontId="28" fillId="0" borderId="0" xfId="0" applyFont="1" applyFill="1" applyBorder="1" applyAlignment="1">
      <alignment vertical="center"/>
    </xf>
    <xf numFmtId="0" fontId="29" fillId="0" borderId="0" xfId="0" applyFont="1" applyFill="1" applyBorder="1" applyAlignment="1">
      <alignment vertical="center" wrapText="1"/>
    </xf>
    <xf numFmtId="0" fontId="30" fillId="0" borderId="0" xfId="0" applyFont="1" applyFill="1" applyBorder="1" applyAlignment="1">
      <alignment vertical="center" wrapText="1"/>
    </xf>
    <xf numFmtId="0" fontId="31" fillId="0" borderId="0" xfId="0" applyFont="1" applyFill="1" applyBorder="1" applyAlignment="1">
      <alignment horizontal="center" vertical="center" wrapText="1"/>
    </xf>
    <xf numFmtId="0" fontId="29" fillId="0" borderId="0" xfId="0" applyFont="1" applyFill="1" applyBorder="1" applyAlignment="1">
      <alignment horizontal="right"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0" fillId="2" borderId="0" xfId="0" applyFont="1" applyFill="1" applyBorder="1" applyAlignment="1">
      <alignment horizontal="left" vertical="center" wrapText="1"/>
    </xf>
    <xf numFmtId="4" fontId="30" fillId="0" borderId="6" xfId="0" applyNumberFormat="1" applyFont="1" applyFill="1" applyBorder="1" applyAlignment="1">
      <alignment horizontal="right" vertical="center" wrapText="1"/>
    </xf>
    <xf numFmtId="4" fontId="30" fillId="0" borderId="7" xfId="0" applyNumberFormat="1" applyFont="1" applyFill="1" applyBorder="1" applyAlignment="1">
      <alignment horizontal="right" vertical="center" wrapText="1"/>
    </xf>
    <xf numFmtId="0" fontId="30" fillId="2" borderId="8" xfId="0" applyFont="1" applyFill="1" applyBorder="1" applyAlignment="1">
      <alignment horizontal="left" vertical="center" wrapText="1"/>
    </xf>
    <xf numFmtId="4" fontId="30" fillId="0" borderId="9" xfId="0" applyNumberFormat="1" applyFont="1" applyFill="1" applyBorder="1" applyAlignment="1">
      <alignment horizontal="right" vertical="center" wrapText="1"/>
    </xf>
    <xf numFmtId="4" fontId="30" fillId="0" borderId="10" xfId="0" applyNumberFormat="1" applyFont="1" applyFill="1" applyBorder="1" applyAlignment="1">
      <alignment horizontal="right" vertical="center" wrapText="1"/>
    </xf>
    <xf numFmtId="0" fontId="30" fillId="2" borderId="11" xfId="0" applyFont="1" applyFill="1" applyBorder="1" applyAlignment="1">
      <alignment horizontal="left" vertical="center" wrapText="1"/>
    </xf>
    <xf numFmtId="4" fontId="30" fillId="0" borderId="0" xfId="0" applyNumberFormat="1" applyFont="1" applyFill="1" applyBorder="1" applyAlignment="1">
      <alignment horizontal="right" vertical="center" wrapText="1"/>
    </xf>
    <xf numFmtId="0" fontId="30" fillId="2" borderId="12" xfId="0" applyFont="1" applyFill="1" applyBorder="1" applyAlignment="1">
      <alignment horizontal="left" vertical="center" wrapText="1"/>
    </xf>
    <xf numFmtId="0" fontId="29" fillId="0" borderId="13" xfId="0" applyFont="1" applyFill="1" applyBorder="1" applyAlignment="1">
      <alignment vertical="center" wrapText="1"/>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33" fillId="0" borderId="0" xfId="0" applyFont="1" applyFill="1" applyBorder="1" applyAlignment="1">
      <alignment horizontal="left"/>
    </xf>
    <xf numFmtId="0" fontId="32"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181" fontId="28" fillId="0" borderId="1" xfId="0" applyNumberFormat="1" applyFont="1" applyFill="1" applyBorder="1" applyAlignment="1">
      <alignment horizontal="center" vertical="center"/>
    </xf>
    <xf numFmtId="182" fontId="30" fillId="0" borderId="1" xfId="0" applyNumberFormat="1" applyFont="1" applyFill="1" applyBorder="1" applyAlignment="1">
      <alignment horizontal="center" vertical="center" wrapText="1"/>
    </xf>
    <xf numFmtId="4" fontId="30" fillId="0" borderId="1"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182" fontId="30" fillId="0" borderId="2" xfId="0" applyNumberFormat="1" applyFont="1" applyFill="1" applyBorder="1" applyAlignment="1">
      <alignment horizontal="center" vertical="center" wrapText="1"/>
    </xf>
    <xf numFmtId="0" fontId="30" fillId="0" borderId="14" xfId="0" applyFont="1" applyFill="1" applyBorder="1" applyAlignment="1">
      <alignment horizontal="center" vertical="center" wrapText="1"/>
    </xf>
    <xf numFmtId="182" fontId="30" fillId="0" borderId="14" xfId="0" applyNumberFormat="1"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4" fillId="0" borderId="0" xfId="0" applyFont="1" applyFill="1" applyBorder="1" applyAlignment="1"/>
    <xf numFmtId="0" fontId="33" fillId="0" borderId="0" xfId="0" applyFont="1" applyFill="1" applyBorder="1" applyAlignment="1"/>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36" fillId="0" borderId="0" xfId="0" applyFont="1" applyFill="1" applyBorder="1" applyAlignment="1">
      <alignment horizontal="right" vertical="center"/>
    </xf>
    <xf numFmtId="0" fontId="3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6" fillId="0" borderId="0" xfId="0" applyFont="1" applyFill="1" applyBorder="1" applyAlignment="1">
      <alignment horizontal="left" vertical="center"/>
    </xf>
    <xf numFmtId="0" fontId="38" fillId="0" borderId="0" xfId="0" applyFont="1" applyFill="1" applyBorder="1" applyAlignment="1">
      <alignment horizontal="left" vertical="center"/>
    </xf>
    <xf numFmtId="0" fontId="37" fillId="0" borderId="2" xfId="0" applyFont="1" applyFill="1" applyBorder="1" applyAlignment="1">
      <alignment horizontal="center" vertical="center"/>
    </xf>
    <xf numFmtId="0" fontId="37" fillId="0" borderId="14" xfId="0" applyFont="1" applyFill="1" applyBorder="1" applyAlignment="1">
      <alignment horizontal="center" vertical="center"/>
    </xf>
    <xf numFmtId="4" fontId="0" fillId="2"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0" fontId="0" fillId="0" borderId="0" xfId="53" applyFont="1" applyFill="1"/>
    <xf numFmtId="0" fontId="35" fillId="0" borderId="0" xfId="52" applyFont="1" applyFill="1" applyBorder="1" applyAlignment="1">
      <alignment horizontal="center" vertical="center"/>
    </xf>
    <xf numFmtId="0" fontId="39" fillId="0" borderId="0" xfId="52" applyFont="1" applyFill="1" applyBorder="1" applyAlignment="1">
      <alignment horizontal="center" vertical="center"/>
    </xf>
    <xf numFmtId="0" fontId="36" fillId="0" borderId="0" xfId="52" applyFont="1" applyFill="1" applyBorder="1" applyAlignment="1">
      <alignment horizontal="right" vertical="center"/>
    </xf>
    <xf numFmtId="0" fontId="36" fillId="0" borderId="1" xfId="52" applyFont="1" applyFill="1" applyBorder="1" applyAlignment="1">
      <alignment horizontal="center" vertical="center"/>
    </xf>
    <xf numFmtId="0" fontId="36" fillId="0" borderId="1" xfId="52" applyFont="1" applyFill="1" applyBorder="1" applyAlignment="1">
      <alignment horizontal="left" vertical="center"/>
    </xf>
    <xf numFmtId="176" fontId="38" fillId="0" borderId="1" xfId="52" applyNumberFormat="1" applyFont="1" applyFill="1" applyBorder="1" applyAlignment="1">
      <alignment horizontal="center" vertical="center"/>
    </xf>
    <xf numFmtId="178" fontId="38" fillId="0" borderId="1" xfId="52" applyNumberFormat="1" applyFont="1" applyFill="1" applyBorder="1" applyAlignment="1">
      <alignment horizontal="center" vertical="center"/>
    </xf>
    <xf numFmtId="0" fontId="36" fillId="0" borderId="1" xfId="52" applyFont="1" applyFill="1" applyBorder="1" applyAlignment="1">
      <alignment vertical="center"/>
    </xf>
    <xf numFmtId="177" fontId="38" fillId="0" borderId="1" xfId="52" applyNumberFormat="1" applyFont="1" applyFill="1" applyBorder="1" applyAlignment="1">
      <alignment horizontal="center" vertical="center"/>
    </xf>
    <xf numFmtId="0" fontId="38" fillId="0" borderId="1" xfId="52" applyFont="1" applyFill="1" applyBorder="1" applyAlignment="1">
      <alignment vertical="center"/>
    </xf>
    <xf numFmtId="0" fontId="40" fillId="0" borderId="1" xfId="52" applyFont="1" applyFill="1" applyBorder="1" applyAlignment="1">
      <alignment vertical="center"/>
    </xf>
    <xf numFmtId="177" fontId="41" fillId="0" borderId="1" xfId="52" applyNumberFormat="1" applyFont="1" applyFill="1" applyBorder="1" applyAlignment="1">
      <alignment horizontal="center" vertical="center"/>
    </xf>
    <xf numFmtId="0" fontId="36" fillId="0" borderId="0" xfId="53" applyFont="1" applyFill="1"/>
    <xf numFmtId="0" fontId="36" fillId="0" borderId="15" xfId="54" applyFont="1" applyFill="1" applyBorder="1" applyAlignment="1">
      <alignment vertical="center" wrapText="1"/>
    </xf>
    <xf numFmtId="31" fontId="0" fillId="0" borderId="0" xfId="53" applyNumberFormat="1" applyFont="1" applyFill="1"/>
    <xf numFmtId="0" fontId="0" fillId="0" borderId="0" xfId="53" applyFont="1" applyFill="1" applyAlignment="1">
      <alignment horizontal="center"/>
    </xf>
    <xf numFmtId="0" fontId="35" fillId="0" borderId="0" xfId="52" applyFont="1" applyFill="1" applyAlignment="1">
      <alignment horizontal="center" vertical="center"/>
    </xf>
    <xf numFmtId="0" fontId="36" fillId="0" borderId="0" xfId="52" applyFont="1" applyFill="1" applyAlignment="1">
      <alignment horizontal="right" vertical="center"/>
    </xf>
    <xf numFmtId="0" fontId="36" fillId="0" borderId="0" xfId="52" applyFont="1" applyFill="1" applyAlignment="1">
      <alignment horizontal="center" vertical="center"/>
    </xf>
    <xf numFmtId="0" fontId="37"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0" fontId="37" fillId="0" borderId="3" xfId="0" applyNumberFormat="1" applyFont="1" applyFill="1" applyBorder="1" applyAlignment="1" applyProtection="1">
      <alignment horizontal="left" vertical="center"/>
    </xf>
    <xf numFmtId="0" fontId="0" fillId="0" borderId="16" xfId="0" applyNumberFormat="1" applyFont="1" applyFill="1" applyBorder="1" applyAlignment="1" applyProtection="1">
      <alignment vertical="center"/>
    </xf>
    <xf numFmtId="0" fontId="0" fillId="0" borderId="2" xfId="0" applyNumberFormat="1" applyFont="1" applyFill="1" applyBorder="1" applyAlignment="1" applyProtection="1">
      <alignment horizontal="left" vertical="center"/>
    </xf>
    <xf numFmtId="0" fontId="0" fillId="0" borderId="2" xfId="0" applyNumberFormat="1" applyFont="1" applyFill="1" applyBorder="1" applyAlignment="1" applyProtection="1">
      <alignment vertical="center"/>
    </xf>
    <xf numFmtId="3" fontId="0" fillId="0" borderId="2" xfId="0" applyNumberFormat="1" applyFont="1" applyFill="1" applyBorder="1" applyAlignment="1" applyProtection="1">
      <alignment horizontal="center" vertical="center"/>
    </xf>
    <xf numFmtId="0" fontId="0" fillId="0" borderId="0" xfId="53" applyFill="1"/>
    <xf numFmtId="178" fontId="0" fillId="0" borderId="0" xfId="53" applyNumberFormat="1" applyFill="1"/>
    <xf numFmtId="0" fontId="0" fillId="0" borderId="0" xfId="53" applyFill="1" applyAlignment="1">
      <alignment horizontal="center"/>
    </xf>
    <xf numFmtId="0" fontId="42" fillId="0" borderId="0" xfId="52" applyFont="1" applyFill="1" applyBorder="1" applyAlignment="1">
      <alignment horizontal="center" vertical="center"/>
    </xf>
    <xf numFmtId="31" fontId="43" fillId="0" borderId="17" xfId="58" applyNumberFormat="1" applyFont="1" applyFill="1" applyBorder="1" applyAlignment="1" applyProtection="1">
      <alignment horizontal="right" vertical="center"/>
    </xf>
    <xf numFmtId="0" fontId="38" fillId="0" borderId="1" xfId="52" applyFont="1" applyFill="1" applyBorder="1" applyAlignment="1">
      <alignment horizontal="center" vertical="center"/>
    </xf>
    <xf numFmtId="0" fontId="37" fillId="0" borderId="1" xfId="52" applyFont="1" applyFill="1" applyBorder="1" applyAlignment="1">
      <alignment horizontal="center" vertical="center"/>
    </xf>
    <xf numFmtId="178" fontId="37" fillId="0" borderId="1" xfId="52" applyNumberFormat="1" applyFont="1" applyFill="1" applyBorder="1" applyAlignment="1">
      <alignment horizontal="center" vertical="center"/>
    </xf>
    <xf numFmtId="178" fontId="38" fillId="0" borderId="1" xfId="52" applyNumberFormat="1" applyFont="1" applyFill="1" applyBorder="1" applyAlignment="1">
      <alignment horizontal="left" vertical="center"/>
    </xf>
    <xf numFmtId="0" fontId="0" fillId="0" borderId="1" xfId="52" applyFont="1" applyFill="1" applyBorder="1" applyAlignment="1">
      <alignment horizontal="left" vertical="center"/>
    </xf>
    <xf numFmtId="0" fontId="0" fillId="0" borderId="1" xfId="52" applyFont="1" applyFill="1" applyBorder="1" applyAlignment="1">
      <alignment horizontal="center" vertical="center"/>
    </xf>
    <xf numFmtId="178" fontId="39" fillId="0" borderId="1" xfId="52" applyNumberFormat="1" applyFont="1" applyFill="1" applyBorder="1" applyAlignment="1">
      <alignment horizontal="left" vertical="center"/>
    </xf>
    <xf numFmtId="0" fontId="39" fillId="0" borderId="1" xfId="52" applyFont="1" applyFill="1" applyBorder="1" applyAlignment="1">
      <alignment vertical="center"/>
    </xf>
    <xf numFmtId="0" fontId="39" fillId="0" borderId="1" xfId="52" applyFont="1" applyFill="1" applyBorder="1" applyAlignment="1">
      <alignment horizontal="center" vertical="center"/>
    </xf>
    <xf numFmtId="178" fontId="39" fillId="0" borderId="1" xfId="52" applyNumberFormat="1" applyFont="1" applyFill="1" applyBorder="1" applyAlignment="1">
      <alignment horizontal="center" vertical="center"/>
    </xf>
    <xf numFmtId="0" fontId="0" fillId="0" borderId="1" xfId="52" applyFont="1" applyFill="1" applyBorder="1" applyAlignment="1">
      <alignment vertical="center"/>
    </xf>
    <xf numFmtId="177" fontId="39" fillId="0" borderId="1" xfId="52" applyNumberFormat="1" applyFont="1" applyFill="1" applyBorder="1" applyAlignment="1">
      <alignment horizontal="center" vertical="center"/>
    </xf>
    <xf numFmtId="0" fontId="37" fillId="0" borderId="1" xfId="52" applyFont="1" applyFill="1" applyBorder="1" applyAlignment="1">
      <alignment vertical="center"/>
    </xf>
    <xf numFmtId="177" fontId="44" fillId="0" borderId="1" xfId="52" applyNumberFormat="1" applyFont="1" applyFill="1" applyBorder="1" applyAlignment="1">
      <alignment horizontal="center" vertical="center"/>
    </xf>
    <xf numFmtId="0" fontId="41" fillId="0" borderId="1" xfId="52" applyFont="1" applyFill="1" applyBorder="1" applyAlignment="1">
      <alignment vertical="center"/>
    </xf>
    <xf numFmtId="31" fontId="36" fillId="0" borderId="0" xfId="53" applyNumberFormat="1" applyFont="1" applyFill="1"/>
    <xf numFmtId="176" fontId="39" fillId="0" borderId="1" xfId="52" applyNumberFormat="1" applyFont="1" applyFill="1" applyBorder="1" applyAlignment="1">
      <alignment horizontal="center" vertical="center"/>
    </xf>
    <xf numFmtId="0" fontId="45" fillId="0" borderId="1" xfId="52" applyFont="1" applyFill="1" applyBorder="1" applyAlignment="1">
      <alignment vertical="center"/>
    </xf>
    <xf numFmtId="0" fontId="0" fillId="0" borderId="0" xfId="0" applyFill="1" applyBorder="1" applyAlignment="1"/>
    <xf numFmtId="0" fontId="35"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right" vertical="center"/>
    </xf>
    <xf numFmtId="0" fontId="40" fillId="0" borderId="1"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vertical="center"/>
    </xf>
    <xf numFmtId="3" fontId="36" fillId="0" borderId="1" xfId="0" applyNumberFormat="1" applyFont="1" applyFill="1" applyBorder="1" applyAlignment="1" applyProtection="1">
      <alignment horizontal="right" vertical="center"/>
    </xf>
    <xf numFmtId="0" fontId="36" fillId="0" borderId="1" xfId="0" applyNumberFormat="1" applyFont="1" applyFill="1" applyBorder="1" applyAlignment="1" applyProtection="1">
      <alignment vertical="center"/>
    </xf>
    <xf numFmtId="3" fontId="36" fillId="0" borderId="2" xfId="0" applyNumberFormat="1" applyFont="1" applyFill="1" applyBorder="1" applyAlignment="1" applyProtection="1">
      <alignment horizontal="right" vertical="center"/>
    </xf>
    <xf numFmtId="0" fontId="36" fillId="0" borderId="16" xfId="0" applyNumberFormat="1" applyFont="1" applyFill="1" applyBorder="1" applyAlignment="1" applyProtection="1">
      <alignment vertical="center"/>
    </xf>
    <xf numFmtId="3" fontId="36" fillId="0" borderId="3" xfId="0" applyNumberFormat="1" applyFont="1" applyFill="1" applyBorder="1" applyAlignment="1" applyProtection="1">
      <alignment horizontal="right" vertical="center"/>
    </xf>
    <xf numFmtId="3" fontId="36" fillId="0" borderId="14" xfId="0" applyNumberFormat="1" applyFont="1" applyFill="1" applyBorder="1" applyAlignment="1" applyProtection="1">
      <alignment horizontal="right" vertical="center"/>
    </xf>
    <xf numFmtId="0" fontId="0" fillId="0" borderId="16" xfId="56" applyFont="1" applyFill="1" applyBorder="1" applyAlignment="1">
      <alignment horizontal="left" vertical="center" wrapText="1" shrinkToFit="1"/>
    </xf>
    <xf numFmtId="0" fontId="0" fillId="0" borderId="18" xfId="56" applyFont="1" applyFill="1" applyBorder="1" applyAlignment="1">
      <alignment horizontal="left" vertical="center" wrapText="1" shrinkToFit="1"/>
    </xf>
    <xf numFmtId="0" fontId="0" fillId="0" borderId="3" xfId="56" applyFont="1" applyFill="1" applyBorder="1" applyAlignment="1">
      <alignment horizontal="left" vertical="center" wrapText="1" shrinkToFit="1"/>
    </xf>
    <xf numFmtId="0" fontId="0" fillId="0" borderId="0" xfId="0" applyFill="1" applyAlignment="1">
      <alignment horizontal="left" wrapText="1"/>
    </xf>
    <xf numFmtId="0" fontId="35" fillId="0" borderId="0" xfId="0" applyNumberFormat="1" applyFont="1" applyFill="1" applyAlignment="1" applyProtection="1">
      <alignment horizontal="center" vertical="center"/>
    </xf>
    <xf numFmtId="0" fontId="35" fillId="0" borderId="0" xfId="0" applyNumberFormat="1" applyFont="1" applyFill="1" applyBorder="1" applyAlignment="1" applyProtection="1">
      <alignment vertical="center"/>
    </xf>
    <xf numFmtId="0" fontId="36" fillId="0" borderId="0" xfId="0" applyNumberFormat="1" applyFont="1" applyFill="1" applyBorder="1" applyAlignment="1" applyProtection="1">
      <alignment vertical="center"/>
    </xf>
    <xf numFmtId="0" fontId="37"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36" fillId="0" borderId="0" xfId="0" applyFont="1" applyFill="1"/>
    <xf numFmtId="0" fontId="37" fillId="0" borderId="1" xfId="0" applyFont="1" applyBorder="1" applyAlignment="1">
      <alignment horizontal="center"/>
    </xf>
    <xf numFmtId="0" fontId="0" fillId="0" borderId="0" xfId="0" applyFont="1" applyFill="1" applyBorder="1" applyAlignment="1">
      <alignment horizontal="center"/>
    </xf>
    <xf numFmtId="0" fontId="0" fillId="0" borderId="0" xfId="0" applyFill="1" applyAlignment="1">
      <alignment horizontal="left"/>
    </xf>
    <xf numFmtId="0" fontId="46" fillId="0" borderId="0" xfId="0" applyNumberFormat="1" applyFont="1" applyFill="1" applyBorder="1" applyAlignment="1" applyProtection="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 xfId="0" applyFill="1" applyBorder="1" applyAlignment="1"/>
    <xf numFmtId="0" fontId="0" fillId="0" borderId="1" xfId="0" applyFont="1" applyFill="1" applyBorder="1" applyAlignment="1">
      <alignment horizontal="center"/>
    </xf>
    <xf numFmtId="3" fontId="0" fillId="0" borderId="19" xfId="0" applyNumberFormat="1" applyFont="1" applyFill="1" applyBorder="1" applyAlignment="1">
      <alignment horizontal="right" vertical="center"/>
    </xf>
    <xf numFmtId="0" fontId="0" fillId="0" borderId="19" xfId="0" applyNumberFormat="1" applyFont="1" applyFill="1" applyBorder="1" applyAlignment="1">
      <alignment horizontal="left" vertical="center"/>
    </xf>
    <xf numFmtId="0" fontId="37" fillId="0" borderId="19" xfId="0" applyNumberFormat="1" applyFont="1" applyFill="1" applyBorder="1" applyAlignment="1">
      <alignment vertical="center"/>
    </xf>
    <xf numFmtId="0" fontId="0" fillId="0" borderId="1" xfId="0" applyNumberFormat="1" applyFont="1" applyFill="1" applyBorder="1" applyAlignment="1" applyProtection="1">
      <alignment horizontal="center" vertical="center"/>
    </xf>
    <xf numFmtId="0" fontId="0" fillId="0" borderId="19" xfId="0" applyNumberFormat="1" applyFont="1" applyFill="1" applyBorder="1" applyAlignment="1">
      <alignment vertical="center"/>
    </xf>
    <xf numFmtId="0" fontId="0" fillId="0" borderId="20" xfId="0" applyFont="1" applyFill="1" applyBorder="1" applyAlignment="1">
      <alignment horizontal="center"/>
    </xf>
    <xf numFmtId="0" fontId="0" fillId="0" borderId="21" xfId="0" applyFont="1" applyFill="1" applyBorder="1" applyAlignment="1">
      <alignment horizontal="center"/>
    </xf>
    <xf numFmtId="0" fontId="0" fillId="0" borderId="0" xfId="0" applyFont="1" applyFill="1" applyAlignment="1"/>
    <xf numFmtId="0" fontId="33" fillId="0" borderId="0" xfId="0" applyFont="1" applyFill="1" applyAlignment="1">
      <alignment vertical="center"/>
    </xf>
    <xf numFmtId="0" fontId="33" fillId="0" borderId="0" xfId="0" applyFont="1" applyFill="1" applyAlignment="1">
      <alignment horizontal="center" vertical="center"/>
    </xf>
    <xf numFmtId="0" fontId="47" fillId="0" borderId="0" xfId="0" applyFont="1" applyFill="1" applyAlignment="1">
      <alignment horizontal="center" vertical="center"/>
    </xf>
    <xf numFmtId="0" fontId="36" fillId="0" borderId="0" xfId="0" applyFont="1" applyFill="1" applyAlignment="1">
      <alignment horizontal="right" vertical="center"/>
    </xf>
    <xf numFmtId="0" fontId="37" fillId="0" borderId="1" xfId="0"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0" fontId="37" fillId="0" borderId="1" xfId="0" applyNumberFormat="1" applyFont="1" applyFill="1" applyBorder="1" applyAlignment="1" applyProtection="1">
      <alignment horizontal="center" vertical="center" wrapText="1"/>
    </xf>
    <xf numFmtId="0" fontId="0" fillId="0" borderId="1" xfId="0" applyFont="1" applyFill="1" applyBorder="1" applyAlignment="1"/>
    <xf numFmtId="3" fontId="0" fillId="0" borderId="1" xfId="0" applyNumberFormat="1" applyFont="1" applyFill="1" applyBorder="1" applyAlignment="1" applyProtection="1">
      <alignment horizontal="right" vertical="center"/>
    </xf>
    <xf numFmtId="0" fontId="48" fillId="0" borderId="1" xfId="0" applyFont="1" applyFill="1" applyBorder="1" applyAlignment="1">
      <alignment vertical="center"/>
    </xf>
    <xf numFmtId="0" fontId="48" fillId="0" borderId="1" xfId="0" applyFont="1" applyFill="1" applyBorder="1" applyAlignment="1">
      <alignment horizontal="center" vertical="center"/>
    </xf>
    <xf numFmtId="0" fontId="0" fillId="0" borderId="0" xfId="0" applyFont="1" applyFill="1" applyBorder="1" applyAlignment="1"/>
    <xf numFmtId="0" fontId="0" fillId="0" borderId="0" xfId="0" applyFill="1"/>
    <xf numFmtId="0" fontId="0" fillId="0" borderId="0" xfId="0" applyFont="1" applyFill="1" applyBorder="1" applyAlignment="1">
      <alignment horizontal="right" vertical="center"/>
    </xf>
    <xf numFmtId="0" fontId="37" fillId="0" borderId="19" xfId="0" applyNumberFormat="1" applyFont="1" applyFill="1" applyBorder="1" applyAlignment="1">
      <alignment horizontal="center" vertical="center"/>
    </xf>
    <xf numFmtId="0" fontId="37" fillId="0" borderId="19" xfId="0" applyNumberFormat="1" applyFont="1" applyFill="1" applyBorder="1" applyAlignment="1">
      <alignment horizontal="left" vertical="center"/>
    </xf>
    <xf numFmtId="0" fontId="37" fillId="0" borderId="1" xfId="0" applyNumberFormat="1" applyFont="1" applyFill="1" applyBorder="1" applyAlignment="1" applyProtection="1">
      <alignment horizontal="left" vertical="center" wrapText="1"/>
    </xf>
    <xf numFmtId="0" fontId="0" fillId="0" borderId="0" xfId="0" applyFill="1" applyBorder="1" applyAlignment="1">
      <alignment horizont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49" fillId="0" borderId="0" xfId="0" applyFont="1" applyFill="1" applyBorder="1" applyAlignment="1"/>
    <xf numFmtId="0" fontId="50" fillId="0" borderId="0" xfId="0" applyFont="1" applyFill="1" applyBorder="1" applyAlignment="1">
      <alignment horizontal="center" vertical="center"/>
    </xf>
    <xf numFmtId="31" fontId="36" fillId="0" borderId="0" xfId="0" applyNumberFormat="1" applyFont="1" applyFill="1" applyBorder="1" applyAlignment="1">
      <alignment horizontal="center" vertical="center"/>
    </xf>
    <xf numFmtId="0" fontId="0" fillId="0" borderId="0" xfId="0" applyFill="1" applyBorder="1" applyAlignment="1">
      <alignment horizontal="right"/>
    </xf>
    <xf numFmtId="0" fontId="0" fillId="0" borderId="1" xfId="0"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ill="1" applyBorder="1" applyAlignment="1">
      <alignment horizontal="left" vertical="center" indent="2"/>
    </xf>
    <xf numFmtId="183" fontId="0" fillId="0" borderId="1" xfId="0" applyNumberFormat="1" applyFill="1" applyBorder="1" applyAlignment="1">
      <alignment horizontal="center" vertical="center"/>
    </xf>
    <xf numFmtId="176" fontId="0" fillId="0" borderId="1" xfId="0" applyNumberFormat="1" applyFill="1" applyBorder="1" applyAlignment="1">
      <alignment horizontal="left" vertical="center" indent="3"/>
    </xf>
    <xf numFmtId="176" fontId="0" fillId="0" borderId="1" xfId="0" applyNumberFormat="1"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35" fillId="0" borderId="0" xfId="0" applyNumberFormat="1" applyFont="1" applyFill="1" applyAlignment="1" applyProtection="1">
      <alignment horizontal="center" vertical="center" wrapText="1"/>
    </xf>
    <xf numFmtId="0" fontId="37" fillId="0" borderId="16" xfId="0" applyFont="1" applyBorder="1" applyAlignment="1">
      <alignment horizontal="center" vertical="center"/>
    </xf>
    <xf numFmtId="0" fontId="37" fillId="0" borderId="18" xfId="0" applyFont="1" applyBorder="1" applyAlignment="1">
      <alignment horizontal="center" vertical="center"/>
    </xf>
    <xf numFmtId="0" fontId="37" fillId="0" borderId="3" xfId="0" applyFont="1" applyBorder="1" applyAlignment="1">
      <alignment horizontal="center" vertical="center"/>
    </xf>
    <xf numFmtId="176" fontId="0" fillId="0" borderId="0" xfId="0" applyNumberFormat="1" applyFill="1" applyBorder="1" applyAlignment="1"/>
    <xf numFmtId="0" fontId="35" fillId="0" borderId="0" xfId="0" applyNumberFormat="1" applyFont="1" applyFill="1" applyBorder="1" applyAlignment="1" applyProtection="1">
      <alignment horizontal="center" vertical="center" wrapText="1"/>
    </xf>
    <xf numFmtId="176" fontId="35" fillId="0" borderId="0" xfId="0" applyNumberFormat="1" applyFont="1" applyFill="1" applyBorder="1" applyAlignment="1" applyProtection="1">
      <alignment horizontal="center" vertical="center" wrapText="1"/>
    </xf>
    <xf numFmtId="176" fontId="36" fillId="0" borderId="0" xfId="0" applyNumberFormat="1" applyFont="1" applyFill="1" applyBorder="1" applyAlignment="1" applyProtection="1">
      <alignment horizontal="right" vertical="center"/>
    </xf>
    <xf numFmtId="176" fontId="37" fillId="0" borderId="1" xfId="0" applyNumberFormat="1" applyFont="1" applyFill="1" applyBorder="1" applyAlignment="1" applyProtection="1">
      <alignment horizontal="center" vertical="center"/>
    </xf>
    <xf numFmtId="49" fontId="0" fillId="0" borderId="1" xfId="0" applyNumberFormat="1" applyFont="1" applyFill="1" applyBorder="1" applyAlignment="1" applyProtection="1">
      <alignment horizontal="right" vertical="center"/>
    </xf>
    <xf numFmtId="0" fontId="33" fillId="0" borderId="0" xfId="53" applyFont="1" applyFill="1"/>
    <xf numFmtId="0" fontId="51" fillId="0" borderId="0" xfId="0" applyFont="1" applyFill="1" applyBorder="1" applyAlignment="1"/>
    <xf numFmtId="0" fontId="52" fillId="0" borderId="0" xfId="0" applyFont="1" applyFill="1" applyBorder="1" applyAlignment="1"/>
    <xf numFmtId="0" fontId="53" fillId="0" borderId="0" xfId="0" applyNumberFormat="1" applyFont="1" applyFill="1" applyBorder="1" applyAlignment="1" applyProtection="1">
      <alignment horizontal="center" vertical="center"/>
    </xf>
    <xf numFmtId="0" fontId="51" fillId="0" borderId="0" xfId="0" applyNumberFormat="1" applyFont="1" applyFill="1" applyBorder="1" applyAlignment="1" applyProtection="1">
      <alignment horizontal="right" vertical="center"/>
    </xf>
    <xf numFmtId="0" fontId="54" fillId="0" borderId="1"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vertical="center"/>
    </xf>
    <xf numFmtId="3" fontId="33" fillId="0" borderId="1" xfId="0" applyNumberFormat="1" applyFont="1" applyFill="1" applyBorder="1" applyAlignment="1" applyProtection="1">
      <alignment horizontal="right" vertical="center"/>
    </xf>
    <xf numFmtId="0" fontId="33" fillId="0" borderId="1" xfId="0" applyNumberFormat="1" applyFont="1" applyFill="1" applyBorder="1" applyAlignment="1" applyProtection="1">
      <alignment vertical="center"/>
    </xf>
    <xf numFmtId="0" fontId="33" fillId="0" borderId="1" xfId="0" applyFont="1" applyFill="1" applyBorder="1" applyAlignment="1"/>
    <xf numFmtId="0" fontId="33" fillId="0" borderId="22" xfId="0" applyFont="1" applyFill="1" applyBorder="1" applyAlignment="1"/>
    <xf numFmtId="3" fontId="33" fillId="0" borderId="22" xfId="0" applyNumberFormat="1" applyFont="1" applyFill="1" applyBorder="1" applyAlignment="1" applyProtection="1">
      <alignment horizontal="right" vertical="center"/>
    </xf>
    <xf numFmtId="0" fontId="48" fillId="0" borderId="22"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xf>
    <xf numFmtId="0" fontId="35" fillId="0" borderId="0" xfId="0" applyNumberFormat="1" applyFont="1" applyFill="1" applyAlignment="1" applyProtection="1">
      <alignment vertical="center"/>
    </xf>
    <xf numFmtId="0" fontId="37" fillId="0" borderId="2" xfId="0" applyNumberFormat="1" applyFont="1" applyFill="1" applyBorder="1" applyAlignment="1" applyProtection="1">
      <alignment horizontal="center" vertical="center"/>
    </xf>
    <xf numFmtId="0" fontId="37" fillId="0" borderId="14"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right" vertical="center"/>
    </xf>
    <xf numFmtId="0" fontId="17" fillId="0" borderId="0" xfId="0" applyFont="1" applyFill="1" applyBorder="1" applyAlignment="1"/>
    <xf numFmtId="0" fontId="0" fillId="0" borderId="0" xfId="0" applyBorder="1"/>
    <xf numFmtId="3" fontId="0" fillId="0" borderId="0" xfId="0" applyNumberFormat="1" applyFont="1" applyFill="1" applyBorder="1" applyAlignment="1"/>
    <xf numFmtId="177" fontId="0" fillId="0" borderId="0" xfId="0" applyNumberFormat="1" applyFont="1" applyFill="1" applyBorder="1" applyAlignment="1">
      <alignment vertical="center"/>
    </xf>
    <xf numFmtId="0" fontId="55" fillId="0" borderId="0" xfId="0" applyFont="1" applyFill="1" applyBorder="1" applyAlignment="1">
      <alignment horizontal="center"/>
    </xf>
    <xf numFmtId="3" fontId="55" fillId="0" borderId="0" xfId="0" applyNumberFormat="1" applyFont="1" applyFill="1" applyBorder="1" applyAlignment="1">
      <alignment horizontal="center"/>
    </xf>
    <xf numFmtId="3" fontId="17" fillId="0" borderId="0" xfId="0" applyNumberFormat="1" applyFont="1" applyFill="1" applyBorder="1" applyAlignment="1"/>
    <xf numFmtId="177" fontId="0" fillId="0" borderId="0" xfId="0" applyNumberFormat="1" applyFont="1" applyFill="1" applyBorder="1" applyAlignment="1">
      <alignment horizontal="right" vertical="center"/>
    </xf>
    <xf numFmtId="3" fontId="37" fillId="0" borderId="1" xfId="0" applyNumberFormat="1" applyFont="1" applyFill="1" applyBorder="1" applyAlignment="1" applyProtection="1">
      <alignment horizontal="center" vertical="center"/>
    </xf>
    <xf numFmtId="178" fontId="37" fillId="0" borderId="1" xfId="0" applyNumberFormat="1" applyFont="1" applyFill="1" applyBorder="1" applyAlignment="1" applyProtection="1">
      <alignment horizontal="center" vertical="center"/>
    </xf>
    <xf numFmtId="177" fontId="37" fillId="0" borderId="1" xfId="0" applyNumberFormat="1" applyFont="1" applyFill="1" applyBorder="1" applyAlignment="1">
      <alignment horizontal="center" vertical="center" wrapText="1"/>
    </xf>
    <xf numFmtId="3" fontId="0" fillId="0" borderId="1" xfId="0" applyNumberFormat="1" applyFont="1" applyFill="1" applyBorder="1" applyAlignment="1"/>
    <xf numFmtId="177" fontId="0" fillId="0" borderId="1" xfId="0" applyNumberFormat="1" applyFont="1" applyFill="1" applyBorder="1" applyAlignment="1">
      <alignment vertical="center"/>
    </xf>
    <xf numFmtId="3" fontId="0" fillId="0" borderId="1" xfId="0" applyNumberFormat="1" applyFont="1" applyFill="1" applyBorder="1" applyAlignment="1" applyProtection="1">
      <alignment horizontal="left" vertical="center"/>
    </xf>
    <xf numFmtId="176" fontId="0" fillId="0" borderId="0" xfId="0" applyNumberFormat="1" applyFont="1" applyFill="1" applyBorder="1" applyAlignment="1" applyProtection="1">
      <alignment horizontal="center" vertical="center"/>
    </xf>
    <xf numFmtId="10" fontId="0" fillId="0" borderId="0" xfId="0" applyNumberFormat="1" applyFont="1" applyFill="1" applyBorder="1" applyAlignment="1">
      <alignment horizontal="center" vertical="center"/>
    </xf>
    <xf numFmtId="3" fontId="0" fillId="0" borderId="1" xfId="0" applyNumberFormat="1" applyFont="1" applyFill="1" applyBorder="1" applyAlignment="1">
      <alignment vertical="center"/>
    </xf>
    <xf numFmtId="0" fontId="0" fillId="0" borderId="0" xfId="0" applyFont="1" applyFill="1"/>
    <xf numFmtId="184" fontId="0" fillId="0" borderId="0" xfId="0" applyNumberFormat="1" applyFill="1"/>
    <xf numFmtId="0" fontId="56" fillId="0" borderId="0" xfId="0" applyFont="1" applyFill="1" applyAlignment="1">
      <alignment horizontal="center"/>
    </xf>
    <xf numFmtId="184" fontId="56" fillId="0" borderId="0" xfId="0" applyNumberFormat="1" applyFont="1" applyFill="1" applyAlignment="1">
      <alignment horizontal="center"/>
    </xf>
    <xf numFmtId="184" fontId="0" fillId="0" borderId="0" xfId="0" applyNumberFormat="1" applyFont="1" applyFill="1" applyAlignment="1">
      <alignment horizontal="right"/>
    </xf>
    <xf numFmtId="0" fontId="57" fillId="0" borderId="1" xfId="0" applyFont="1" applyFill="1" applyBorder="1" applyAlignment="1">
      <alignment horizontal="center"/>
    </xf>
    <xf numFmtId="184" fontId="57" fillId="0" borderId="1" xfId="0" applyNumberFormat="1" applyFont="1" applyFill="1" applyBorder="1" applyAlignment="1">
      <alignment horizontal="center"/>
    </xf>
    <xf numFmtId="184" fontId="0" fillId="0" borderId="1" xfId="0" applyNumberFormat="1" applyFont="1" applyFill="1" applyBorder="1" applyAlignment="1" applyProtection="1">
      <alignment vertical="center"/>
    </xf>
    <xf numFmtId="184" fontId="0" fillId="0" borderId="14" xfId="0" applyNumberFormat="1" applyFont="1" applyFill="1" applyBorder="1" applyAlignment="1" applyProtection="1">
      <alignment vertical="center"/>
    </xf>
    <xf numFmtId="0" fontId="0" fillId="0" borderId="0" xfId="49" applyFont="1" applyFill="1"/>
    <xf numFmtId="183" fontId="0" fillId="0" borderId="0" xfId="49" applyNumberFormat="1" applyFont="1" applyFill="1"/>
    <xf numFmtId="183" fontId="0" fillId="0" borderId="0" xfId="49" applyNumberFormat="1" applyFont="1" applyFill="1" applyAlignment="1">
      <alignment horizontal="center" vertical="center"/>
    </xf>
    <xf numFmtId="0" fontId="58" fillId="0" borderId="0" xfId="49" applyFont="1" applyFill="1" applyAlignment="1">
      <alignment horizontal="center"/>
    </xf>
    <xf numFmtId="183" fontId="58" fillId="0" borderId="0" xfId="49" applyNumberFormat="1" applyFont="1" applyFill="1" applyAlignment="1">
      <alignment horizontal="center" vertical="center"/>
    </xf>
    <xf numFmtId="176" fontId="0" fillId="0" borderId="0" xfId="49" applyNumberFormat="1" applyFont="1" applyFill="1" applyAlignment="1">
      <alignment horizontal="center" vertical="center"/>
    </xf>
    <xf numFmtId="0" fontId="0" fillId="0" borderId="1" xfId="49" applyFont="1" applyFill="1" applyBorder="1" applyAlignment="1">
      <alignment horizontal="center" vertical="center"/>
    </xf>
    <xf numFmtId="183" fontId="39" fillId="0" borderId="2" xfId="49" applyNumberFormat="1" applyFont="1" applyFill="1" applyBorder="1" applyAlignment="1">
      <alignment horizontal="center" vertical="center" wrapText="1"/>
    </xf>
    <xf numFmtId="176" fontId="0"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83" fontId="39" fillId="0" borderId="14" xfId="49" applyNumberFormat="1" applyFont="1" applyFill="1" applyBorder="1" applyAlignment="1">
      <alignment horizontal="center" vertical="center" wrapText="1"/>
    </xf>
    <xf numFmtId="183" fontId="37" fillId="0" borderId="1" xfId="49" applyNumberFormat="1" applyFont="1" applyFill="1" applyBorder="1" applyAlignment="1">
      <alignment vertical="center"/>
    </xf>
    <xf numFmtId="183" fontId="0" fillId="0" borderId="1" xfId="0" applyNumberFormat="1" applyFont="1" applyFill="1" applyBorder="1" applyAlignment="1" applyProtection="1">
      <alignment horizontal="center" vertical="center"/>
    </xf>
    <xf numFmtId="176" fontId="0" fillId="0" borderId="14" xfId="49" applyNumberFormat="1" applyFont="1" applyFill="1" applyBorder="1" applyAlignment="1">
      <alignment vertical="center" wrapText="1"/>
    </xf>
    <xf numFmtId="176" fontId="0" fillId="0" borderId="1" xfId="0" applyNumberFormat="1" applyFont="1" applyFill="1" applyBorder="1" applyAlignment="1" applyProtection="1">
      <alignment horizontal="center" vertical="center"/>
    </xf>
    <xf numFmtId="0" fontId="39" fillId="0" borderId="1" xfId="49" applyFont="1" applyFill="1" applyBorder="1" applyAlignment="1">
      <alignment horizontal="center" vertical="center"/>
    </xf>
    <xf numFmtId="183" fontId="59" fillId="0" borderId="1" xfId="49" applyNumberFormat="1" applyFont="1" applyFill="1" applyBorder="1" applyAlignment="1">
      <alignment horizontal="center" vertical="center"/>
    </xf>
    <xf numFmtId="183" fontId="0" fillId="0" borderId="1" xfId="49" applyNumberFormat="1" applyFont="1" applyFill="1" applyBorder="1" applyAlignment="1">
      <alignment horizontal="center" vertical="center"/>
    </xf>
    <xf numFmtId="183" fontId="45" fillId="0" borderId="1" xfId="49" applyNumberFormat="1" applyFont="1" applyFill="1" applyBorder="1" applyAlignment="1">
      <alignment horizontal="center" vertical="center"/>
    </xf>
    <xf numFmtId="0" fontId="37" fillId="0" borderId="1" xfId="49" applyFont="1" applyFill="1" applyBorder="1" applyAlignment="1">
      <alignment vertical="center"/>
    </xf>
    <xf numFmtId="0" fontId="0" fillId="0" borderId="16" xfId="0" applyFont="1" applyFill="1" applyBorder="1" applyAlignment="1">
      <alignment horizontal="center"/>
    </xf>
    <xf numFmtId="183" fontId="0" fillId="0" borderId="16" xfId="0" applyNumberFormat="1" applyFont="1" applyFill="1" applyBorder="1" applyAlignment="1" applyProtection="1">
      <alignment horizontal="center" vertical="center"/>
    </xf>
    <xf numFmtId="0" fontId="0" fillId="0" borderId="2" xfId="0" applyFont="1" applyFill="1" applyBorder="1" applyAlignment="1">
      <alignment horizontal="center" vertical="center" shrinkToFit="1"/>
    </xf>
    <xf numFmtId="183" fontId="0" fillId="0" borderId="2" xfId="0" applyNumberFormat="1" applyFont="1" applyFill="1" applyBorder="1" applyAlignment="1" applyProtection="1">
      <alignment horizontal="center" vertical="center"/>
    </xf>
    <xf numFmtId="0" fontId="58" fillId="0" borderId="0" xfId="0" applyFont="1" applyFill="1" applyAlignment="1">
      <alignment horizontal="center"/>
    </xf>
    <xf numFmtId="0" fontId="0" fillId="0" borderId="0" xfId="0" applyFill="1" applyAlignment="1">
      <alignment horizontal="right"/>
    </xf>
    <xf numFmtId="184" fontId="0" fillId="0" borderId="1" xfId="0" applyNumberFormat="1" applyFont="1" applyFill="1" applyBorder="1"/>
    <xf numFmtId="184" fontId="0" fillId="0" borderId="1" xfId="0" applyNumberFormat="1" applyFont="1" applyFill="1" applyBorder="1" applyAlignment="1">
      <alignment horizont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三" xfId="49"/>
    <cellStyle name="常规 80" xfId="50"/>
    <cellStyle name="常规 85" xfId="51"/>
    <cellStyle name="常规_2013年国有资本经营预算完成情况表" xfId="52"/>
    <cellStyle name="常规 11" xfId="53"/>
    <cellStyle name="常规 22" xfId="54"/>
    <cellStyle name="常规_全省收入" xfId="55"/>
    <cellStyle name="常规 3" xfId="56"/>
    <cellStyle name="常规_Sheet1" xfId="57"/>
    <cellStyle name="常规_企业职工养老保险预算表 (2)" xfId="58"/>
    <cellStyle name="常规 6 2 2" xfId="59"/>
    <cellStyle name="常规Sheet12018年统筹整合年末调整情况表（15号文件20180731李翠玲）2" xfId="60"/>
  </cellStyles>
  <dxfs count="2">
    <dxf>
      <font>
        <b val="0"/>
        <i val="0"/>
        <color indexed="9"/>
      </font>
    </dxf>
    <dxf>
      <font>
        <color indexed="9"/>
      </font>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D7" sqref="D7"/>
    </sheetView>
  </sheetViews>
  <sheetFormatPr defaultColWidth="9" defaultRowHeight="15.6" outlineLevelCol="1"/>
  <cols>
    <col min="1" max="1" width="39.125" style="219" customWidth="1"/>
    <col min="2" max="2" width="41.75" style="219" customWidth="1"/>
    <col min="3" max="16384" width="9" style="219"/>
  </cols>
  <sheetData>
    <row r="1" ht="26.25" customHeight="1" spans="1:1">
      <c r="A1" s="284" t="s">
        <v>0</v>
      </c>
    </row>
    <row r="2" ht="40.5" customHeight="1" spans="1:2">
      <c r="A2" s="317" t="s">
        <v>1</v>
      </c>
      <c r="B2" s="317"/>
    </row>
    <row r="3" ht="48" customHeight="1" spans="2:2">
      <c r="B3" s="318" t="s">
        <v>2</v>
      </c>
    </row>
    <row r="4" ht="24.95" customHeight="1" spans="1:2">
      <c r="A4" s="198" t="s">
        <v>3</v>
      </c>
      <c r="B4" s="198" t="s">
        <v>4</v>
      </c>
    </row>
    <row r="5" ht="24.95" customHeight="1" spans="1:2">
      <c r="A5" s="137" t="s">
        <v>5</v>
      </c>
      <c r="B5" s="319">
        <v>34071</v>
      </c>
    </row>
    <row r="6" ht="24.95" customHeight="1" spans="1:2">
      <c r="A6" s="137" t="s">
        <v>6</v>
      </c>
      <c r="B6" s="319">
        <v>251686</v>
      </c>
    </row>
    <row r="7" ht="24.95" customHeight="1" spans="1:2">
      <c r="A7" s="137" t="s">
        <v>7</v>
      </c>
      <c r="B7" s="319">
        <v>3792</v>
      </c>
    </row>
    <row r="8" ht="24.95" customHeight="1" spans="1:2">
      <c r="A8" s="137" t="s">
        <v>8</v>
      </c>
      <c r="B8" s="319">
        <v>201668</v>
      </c>
    </row>
    <row r="9" ht="24.95" customHeight="1" spans="1:2">
      <c r="A9" s="137" t="s">
        <v>9</v>
      </c>
      <c r="B9" s="319">
        <v>46226</v>
      </c>
    </row>
    <row r="10" ht="24.95" customHeight="1" spans="1:2">
      <c r="A10" s="137" t="s">
        <v>10</v>
      </c>
      <c r="B10" s="319">
        <v>2217</v>
      </c>
    </row>
    <row r="11" ht="24.95" customHeight="1" spans="1:2">
      <c r="A11" s="137" t="s">
        <v>11</v>
      </c>
      <c r="B11" s="319">
        <v>25602</v>
      </c>
    </row>
    <row r="12" ht="24.95" customHeight="1" spans="1:2">
      <c r="A12" s="137" t="s">
        <v>12</v>
      </c>
      <c r="B12" s="319">
        <v>80436</v>
      </c>
    </row>
    <row r="13" ht="24.95" customHeight="1" spans="1:2">
      <c r="A13" s="137" t="s">
        <v>13</v>
      </c>
      <c r="B13" s="319">
        <v>255</v>
      </c>
    </row>
    <row r="14" ht="24.95" customHeight="1" spans="1:2">
      <c r="A14" s="202" t="s">
        <v>14</v>
      </c>
      <c r="B14" s="319">
        <f>B5+B6+B10+B11+B12+B13</f>
        <v>394267</v>
      </c>
    </row>
  </sheetData>
  <mergeCells count="1">
    <mergeCell ref="A2:B2"/>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4"/>
  <sheetViews>
    <sheetView topLeftCell="A51" workbookViewId="0">
      <selection activeCell="F64" sqref="F64"/>
    </sheetView>
  </sheetViews>
  <sheetFormatPr defaultColWidth="12.1833333333333" defaultRowHeight="16.95" customHeight="1" outlineLevelCol="3"/>
  <cols>
    <col min="1" max="1" width="41.75" style="250" customWidth="1"/>
    <col min="2" max="2" width="22.75" style="250" customWidth="1"/>
    <col min="3" max="3" width="40.625" style="250" customWidth="1"/>
    <col min="4" max="4" width="24.125" style="250" customWidth="1"/>
    <col min="5" max="256" width="12.1833333333333" style="250" customWidth="1"/>
    <col min="257" max="16384" width="12.1833333333333" style="250"/>
  </cols>
  <sheetData>
    <row r="1" customHeight="1" spans="1:1">
      <c r="A1" s="250" t="s">
        <v>665</v>
      </c>
    </row>
    <row r="2" s="250" customFormat="1" ht="34" customHeight="1" spans="1:4">
      <c r="A2" s="252" t="s">
        <v>666</v>
      </c>
      <c r="B2" s="252"/>
      <c r="C2" s="252"/>
      <c r="D2" s="252"/>
    </row>
    <row r="3" s="250" customFormat="1" ht="17" customHeight="1" spans="1:4">
      <c r="A3" s="253" t="s">
        <v>2</v>
      </c>
      <c r="B3" s="253"/>
      <c r="C3" s="253"/>
      <c r="D3" s="253"/>
    </row>
    <row r="4" s="251" customFormat="1" ht="17" customHeight="1" spans="1:4">
      <c r="A4" s="254" t="s">
        <v>3</v>
      </c>
      <c r="B4" s="254" t="s">
        <v>667</v>
      </c>
      <c r="C4" s="254" t="s">
        <v>3</v>
      </c>
      <c r="D4" s="254" t="s">
        <v>667</v>
      </c>
    </row>
    <row r="5" s="100" customFormat="1" ht="17" customHeight="1" spans="1:4">
      <c r="A5" s="255" t="s">
        <v>668</v>
      </c>
      <c r="B5" s="256">
        <v>34071</v>
      </c>
      <c r="C5" s="255" t="s">
        <v>91</v>
      </c>
      <c r="D5" s="256">
        <v>305486</v>
      </c>
    </row>
    <row r="6" s="100" customFormat="1" ht="17" customHeight="1" spans="1:4">
      <c r="A6" s="255" t="s">
        <v>669</v>
      </c>
      <c r="B6" s="256">
        <f>SUM(B7,B14,B53)</f>
        <v>251686</v>
      </c>
      <c r="C6" s="255" t="s">
        <v>670</v>
      </c>
      <c r="D6" s="256">
        <f>SUM(D7:D8)</f>
        <v>5086</v>
      </c>
    </row>
    <row r="7" s="100" customFormat="1" ht="17" customHeight="1" spans="1:4">
      <c r="A7" s="255" t="s">
        <v>7</v>
      </c>
      <c r="B7" s="256">
        <f>SUM(B8:B13)</f>
        <v>3792</v>
      </c>
      <c r="C7" s="257" t="s">
        <v>75</v>
      </c>
      <c r="D7" s="256">
        <v>0</v>
      </c>
    </row>
    <row r="8" s="100" customFormat="1" customHeight="1" spans="1:4">
      <c r="A8" s="257" t="s">
        <v>671</v>
      </c>
      <c r="B8" s="256">
        <v>426</v>
      </c>
      <c r="C8" s="257" t="s">
        <v>76</v>
      </c>
      <c r="D8" s="256">
        <v>5086</v>
      </c>
    </row>
    <row r="9" s="100" customFormat="1" customHeight="1" spans="1:4">
      <c r="A9" s="257" t="s">
        <v>672</v>
      </c>
      <c r="B9" s="256">
        <v>731</v>
      </c>
      <c r="C9" s="257"/>
      <c r="D9" s="256"/>
    </row>
    <row r="10" s="100" customFormat="1" customHeight="1" spans="1:4">
      <c r="A10" s="257" t="s">
        <v>673</v>
      </c>
      <c r="B10" s="256">
        <v>1222</v>
      </c>
      <c r="C10" s="257"/>
      <c r="D10" s="256"/>
    </row>
    <row r="11" s="100" customFormat="1" customHeight="1" spans="1:4">
      <c r="A11" s="257" t="s">
        <v>674</v>
      </c>
      <c r="B11" s="256">
        <v>1</v>
      </c>
      <c r="C11" s="257"/>
      <c r="D11" s="256"/>
    </row>
    <row r="12" s="100" customFormat="1" customHeight="1" spans="1:4">
      <c r="A12" s="257" t="s">
        <v>675</v>
      </c>
      <c r="B12" s="256">
        <v>966</v>
      </c>
      <c r="C12" s="257"/>
      <c r="D12" s="256"/>
    </row>
    <row r="13" s="100" customFormat="1" customHeight="1" spans="1:4">
      <c r="A13" s="257" t="s">
        <v>676</v>
      </c>
      <c r="B13" s="256">
        <v>446</v>
      </c>
      <c r="C13" s="257"/>
      <c r="D13" s="256"/>
    </row>
    <row r="14" s="100" customFormat="1" customHeight="1" spans="1:4">
      <c r="A14" s="255" t="s">
        <v>8</v>
      </c>
      <c r="B14" s="256">
        <f>SUM(B15:B52)</f>
        <v>201668</v>
      </c>
      <c r="C14" s="257"/>
      <c r="D14" s="256"/>
    </row>
    <row r="15" s="100" customFormat="1" customHeight="1" spans="1:4">
      <c r="A15" s="257" t="s">
        <v>677</v>
      </c>
      <c r="B15" s="256">
        <v>3887</v>
      </c>
      <c r="C15" s="257"/>
      <c r="D15" s="256"/>
    </row>
    <row r="16" s="100" customFormat="1" customHeight="1" spans="1:4">
      <c r="A16" s="257" t="s">
        <v>678</v>
      </c>
      <c r="B16" s="256">
        <v>56040</v>
      </c>
      <c r="C16" s="257"/>
      <c r="D16" s="256"/>
    </row>
    <row r="17" s="100" customFormat="1" customHeight="1" spans="1:4">
      <c r="A17" s="257" t="s">
        <v>679</v>
      </c>
      <c r="B17" s="256">
        <v>19804</v>
      </c>
      <c r="C17" s="257"/>
      <c r="D17" s="256"/>
    </row>
    <row r="18" s="100" customFormat="1" customHeight="1" spans="1:4">
      <c r="A18" s="257" t="s">
        <v>680</v>
      </c>
      <c r="B18" s="256">
        <v>12789</v>
      </c>
      <c r="C18" s="258"/>
      <c r="D18" s="259"/>
    </row>
    <row r="19" s="100" customFormat="1" customHeight="1" spans="1:4">
      <c r="A19" s="257" t="s">
        <v>681</v>
      </c>
      <c r="B19" s="256">
        <v>0</v>
      </c>
      <c r="C19" s="258"/>
      <c r="D19" s="259"/>
    </row>
    <row r="20" s="100" customFormat="1" customHeight="1" spans="1:4">
      <c r="A20" s="257" t="s">
        <v>682</v>
      </c>
      <c r="B20" s="256">
        <v>61</v>
      </c>
      <c r="C20" s="258"/>
      <c r="D20" s="259"/>
    </row>
    <row r="21" s="100" customFormat="1" customHeight="1" spans="1:4">
      <c r="A21" s="257" t="s">
        <v>683</v>
      </c>
      <c r="B21" s="256"/>
      <c r="C21" s="257"/>
      <c r="D21" s="256"/>
    </row>
    <row r="22" s="100" customFormat="1" customHeight="1" spans="1:4">
      <c r="A22" s="257" t="s">
        <v>684</v>
      </c>
      <c r="B22" s="256">
        <v>11149</v>
      </c>
      <c r="C22" s="257"/>
      <c r="D22" s="256"/>
    </row>
    <row r="23" s="100" customFormat="1" customHeight="1" spans="1:4">
      <c r="A23" s="257" t="s">
        <v>685</v>
      </c>
      <c r="B23" s="256">
        <v>11618</v>
      </c>
      <c r="C23" s="258"/>
      <c r="D23" s="259"/>
    </row>
    <row r="24" s="100" customFormat="1" customHeight="1" spans="1:4">
      <c r="A24" s="257" t="s">
        <v>686</v>
      </c>
      <c r="B24" s="256">
        <v>200</v>
      </c>
      <c r="C24" s="258"/>
      <c r="D24" s="259"/>
    </row>
    <row r="25" s="100" customFormat="1" customHeight="1" spans="1:4">
      <c r="A25" s="257" t="s">
        <v>687</v>
      </c>
      <c r="B25" s="256">
        <v>9755</v>
      </c>
      <c r="C25" s="258"/>
      <c r="D25" s="259"/>
    </row>
    <row r="26" s="100" customFormat="1" customHeight="1" spans="1:4">
      <c r="A26" s="257" t="s">
        <v>688</v>
      </c>
      <c r="B26" s="256">
        <v>0</v>
      </c>
      <c r="C26" s="258"/>
      <c r="D26" s="259"/>
    </row>
    <row r="27" s="100" customFormat="1" customHeight="1" spans="1:4">
      <c r="A27" s="257" t="s">
        <v>689</v>
      </c>
      <c r="B27" s="256">
        <v>14392</v>
      </c>
      <c r="C27" s="258"/>
      <c r="D27" s="259"/>
    </row>
    <row r="28" s="100" customFormat="1" customHeight="1" spans="1:4">
      <c r="A28" s="257" t="s">
        <v>690</v>
      </c>
      <c r="B28" s="256">
        <v>15</v>
      </c>
      <c r="C28" s="258"/>
      <c r="D28" s="259"/>
    </row>
    <row r="29" s="100" customFormat="1" customHeight="1" spans="1:4">
      <c r="A29" s="257" t="s">
        <v>691</v>
      </c>
      <c r="B29" s="256">
        <v>0</v>
      </c>
      <c r="C29" s="258"/>
      <c r="D29" s="259"/>
    </row>
    <row r="30" s="100" customFormat="1" customHeight="1" spans="1:4">
      <c r="A30" s="257" t="s">
        <v>692</v>
      </c>
      <c r="B30" s="256">
        <v>0</v>
      </c>
      <c r="C30" s="258"/>
      <c r="D30" s="259"/>
    </row>
    <row r="31" s="100" customFormat="1" customHeight="1" spans="1:4">
      <c r="A31" s="257" t="s">
        <v>693</v>
      </c>
      <c r="B31" s="256">
        <v>1065</v>
      </c>
      <c r="C31" s="258"/>
      <c r="D31" s="259"/>
    </row>
    <row r="32" s="100" customFormat="1" customHeight="1" spans="1:4">
      <c r="A32" s="257" t="s">
        <v>694</v>
      </c>
      <c r="B32" s="256">
        <v>12925</v>
      </c>
      <c r="C32" s="258"/>
      <c r="D32" s="259"/>
    </row>
    <row r="33" s="100" customFormat="1" customHeight="1" spans="1:4">
      <c r="A33" s="257" t="s">
        <v>695</v>
      </c>
      <c r="B33" s="256">
        <v>56</v>
      </c>
      <c r="C33" s="258"/>
      <c r="D33" s="259"/>
    </row>
    <row r="34" s="100" customFormat="1" customHeight="1" spans="1:4">
      <c r="A34" s="257" t="s">
        <v>696</v>
      </c>
      <c r="B34" s="256">
        <v>448</v>
      </c>
      <c r="C34" s="258"/>
      <c r="D34" s="259"/>
    </row>
    <row r="35" s="100" customFormat="1" customHeight="1" spans="1:4">
      <c r="A35" s="257" t="s">
        <v>697</v>
      </c>
      <c r="B35" s="256">
        <v>14921</v>
      </c>
      <c r="C35" s="258"/>
      <c r="D35" s="259"/>
    </row>
    <row r="36" s="100" customFormat="1" customHeight="1" spans="1:4">
      <c r="A36" s="257" t="s">
        <v>698</v>
      </c>
      <c r="B36" s="256">
        <v>4758</v>
      </c>
      <c r="C36" s="258"/>
      <c r="D36" s="259"/>
    </row>
    <row r="37" s="100" customFormat="1" customHeight="1" spans="1:4">
      <c r="A37" s="257" t="s">
        <v>699</v>
      </c>
      <c r="B37" s="256">
        <v>2632</v>
      </c>
      <c r="C37" s="257"/>
      <c r="D37" s="260"/>
    </row>
    <row r="38" s="100" customFormat="1" customHeight="1" spans="1:4">
      <c r="A38" s="257" t="s">
        <v>700</v>
      </c>
      <c r="B38" s="256">
        <v>0</v>
      </c>
      <c r="C38" s="257"/>
      <c r="D38" s="260"/>
    </row>
    <row r="39" s="100" customFormat="1" customHeight="1" spans="1:4">
      <c r="A39" s="257" t="s">
        <v>701</v>
      </c>
      <c r="B39" s="256">
        <v>11514</v>
      </c>
      <c r="C39" s="257"/>
      <c r="D39" s="260"/>
    </row>
    <row r="40" s="100" customFormat="1" customHeight="1" spans="1:4">
      <c r="A40" s="257" t="s">
        <v>702</v>
      </c>
      <c r="B40" s="256">
        <v>7474</v>
      </c>
      <c r="C40" s="258"/>
      <c r="D40" s="259"/>
    </row>
    <row r="41" s="100" customFormat="1" customHeight="1" spans="1:4">
      <c r="A41" s="257" t="s">
        <v>703</v>
      </c>
      <c r="B41" s="256">
        <v>0</v>
      </c>
      <c r="C41" s="258"/>
      <c r="D41" s="259"/>
    </row>
    <row r="42" s="100" customFormat="1" customHeight="1" spans="1:4">
      <c r="A42" s="257" t="s">
        <v>704</v>
      </c>
      <c r="B42" s="256">
        <v>0</v>
      </c>
      <c r="C42" s="258"/>
      <c r="D42" s="259"/>
    </row>
    <row r="43" s="100" customFormat="1" customHeight="1" spans="1:4">
      <c r="A43" s="257" t="s">
        <v>705</v>
      </c>
      <c r="B43" s="256">
        <v>0</v>
      </c>
      <c r="C43" s="257"/>
      <c r="D43" s="260"/>
    </row>
    <row r="44" s="100" customFormat="1" customHeight="1" spans="1:4">
      <c r="A44" s="257" t="s">
        <v>706</v>
      </c>
      <c r="B44" s="256">
        <v>0</v>
      </c>
      <c r="C44" s="257"/>
      <c r="D44" s="260"/>
    </row>
    <row r="45" s="100" customFormat="1" customHeight="1" spans="1:4">
      <c r="A45" s="257" t="s">
        <v>707</v>
      </c>
      <c r="B45" s="256">
        <v>1107</v>
      </c>
      <c r="C45" s="257"/>
      <c r="D45" s="260"/>
    </row>
    <row r="46" s="100" customFormat="1" customHeight="1" spans="1:4">
      <c r="A46" s="257" t="s">
        <v>708</v>
      </c>
      <c r="B46" s="256">
        <v>122</v>
      </c>
      <c r="C46" s="257"/>
      <c r="D46" s="260"/>
    </row>
    <row r="47" s="100" customFormat="1" customHeight="1" spans="1:4">
      <c r="A47" s="257" t="s">
        <v>709</v>
      </c>
      <c r="B47" s="256">
        <v>206</v>
      </c>
      <c r="C47" s="255"/>
      <c r="D47" s="260"/>
    </row>
    <row r="48" s="100" customFormat="1" customHeight="1" spans="1:4">
      <c r="A48" s="257" t="s">
        <v>710</v>
      </c>
      <c r="B48" s="256">
        <v>0</v>
      </c>
      <c r="C48" s="257"/>
      <c r="D48" s="260"/>
    </row>
    <row r="49" s="100" customFormat="1" customHeight="1" spans="1:4">
      <c r="A49" s="257" t="s">
        <v>711</v>
      </c>
      <c r="B49" s="256"/>
      <c r="C49" s="257"/>
      <c r="D49" s="260"/>
    </row>
    <row r="50" s="100" customFormat="1" customHeight="1" spans="1:4">
      <c r="A50" s="257" t="s">
        <v>712</v>
      </c>
      <c r="B50" s="256"/>
      <c r="C50" s="257"/>
      <c r="D50" s="260"/>
    </row>
    <row r="51" s="100" customFormat="1" customHeight="1" spans="1:4">
      <c r="A51" s="257" t="s">
        <v>713</v>
      </c>
      <c r="B51" s="256">
        <v>0</v>
      </c>
      <c r="C51" s="257"/>
      <c r="D51" s="260"/>
    </row>
    <row r="52" s="100" customFormat="1" customHeight="1" spans="1:4">
      <c r="A52" s="257" t="s">
        <v>714</v>
      </c>
      <c r="B52" s="256">
        <v>4730</v>
      </c>
      <c r="C52" s="257"/>
      <c r="D52" s="261"/>
    </row>
    <row r="53" s="100" customFormat="1" customHeight="1" spans="1:4">
      <c r="A53" s="255" t="s">
        <v>9</v>
      </c>
      <c r="B53" s="256">
        <v>46226</v>
      </c>
      <c r="C53" s="255"/>
      <c r="D53" s="260"/>
    </row>
    <row r="54" s="100" customFormat="1" customHeight="1" spans="1:4">
      <c r="A54" s="255" t="s">
        <v>715</v>
      </c>
      <c r="B54" s="256">
        <v>2217</v>
      </c>
      <c r="C54" s="255"/>
      <c r="D54" s="260"/>
    </row>
    <row r="55" s="100" customFormat="1" customHeight="1" spans="1:4">
      <c r="A55" s="255" t="s">
        <v>716</v>
      </c>
      <c r="B55" s="256">
        <f>SUM(B56:B58)</f>
        <v>25602</v>
      </c>
      <c r="C55" s="255"/>
      <c r="D55" s="260"/>
    </row>
    <row r="56" s="100" customFormat="1" ht="17" customHeight="1" spans="1:4">
      <c r="A56" s="257" t="s">
        <v>717</v>
      </c>
      <c r="B56" s="256"/>
      <c r="C56" s="258"/>
      <c r="D56" s="259"/>
    </row>
    <row r="57" s="100" customFormat="1" ht="17" customHeight="1" spans="1:4">
      <c r="A57" s="257" t="s">
        <v>718</v>
      </c>
      <c r="B57" s="256">
        <v>16987</v>
      </c>
      <c r="C57" s="255"/>
      <c r="D57" s="260"/>
    </row>
    <row r="58" s="100" customFormat="1" ht="17" customHeight="1" spans="1:4">
      <c r="A58" s="257" t="s">
        <v>719</v>
      </c>
      <c r="B58" s="256">
        <v>8615</v>
      </c>
      <c r="C58" s="257"/>
      <c r="D58" s="260"/>
    </row>
    <row r="59" s="100" customFormat="1" ht="17" customHeight="1" spans="1:4">
      <c r="A59" s="255" t="s">
        <v>720</v>
      </c>
      <c r="B59" s="256">
        <f>B60</f>
        <v>80436</v>
      </c>
      <c r="C59" s="255" t="s">
        <v>721</v>
      </c>
      <c r="D59" s="256">
        <v>12488</v>
      </c>
    </row>
    <row r="60" s="100" customFormat="1" ht="17" customHeight="1" spans="1:4">
      <c r="A60" s="255" t="s">
        <v>722</v>
      </c>
      <c r="B60" s="256">
        <f>SUM(B61:B64)</f>
        <v>80436</v>
      </c>
      <c r="C60" s="255" t="s">
        <v>723</v>
      </c>
      <c r="D60" s="256">
        <f>D61</f>
        <v>68236</v>
      </c>
    </row>
    <row r="61" s="100" customFormat="1" ht="17" customHeight="1" spans="1:4">
      <c r="A61" s="257" t="s">
        <v>724</v>
      </c>
      <c r="B61" s="256">
        <v>80436</v>
      </c>
      <c r="C61" s="255" t="s">
        <v>725</v>
      </c>
      <c r="D61" s="256">
        <v>68236</v>
      </c>
    </row>
    <row r="62" s="100" customFormat="1" ht="17" customHeight="1" spans="1:4">
      <c r="A62" s="257" t="s">
        <v>726</v>
      </c>
      <c r="B62" s="256">
        <v>0</v>
      </c>
      <c r="C62" s="257" t="s">
        <v>727</v>
      </c>
      <c r="D62" s="256">
        <v>68236</v>
      </c>
    </row>
    <row r="63" s="100" customFormat="1" ht="17" customHeight="1" spans="1:4">
      <c r="A63" s="257" t="s">
        <v>728</v>
      </c>
      <c r="B63" s="256">
        <v>0</v>
      </c>
      <c r="C63" s="255" t="s">
        <v>729</v>
      </c>
      <c r="D63" s="256"/>
    </row>
    <row r="64" s="100" customFormat="1" ht="17" customHeight="1" spans="1:4">
      <c r="A64" s="257" t="s">
        <v>730</v>
      </c>
      <c r="B64" s="256">
        <v>0</v>
      </c>
      <c r="C64" s="255" t="s">
        <v>731</v>
      </c>
      <c r="D64" s="256">
        <f>B67-D5-D6-D59-D60-D47-D53-D54-D55-D63</f>
        <v>2971</v>
      </c>
    </row>
    <row r="65" s="100" customFormat="1" ht="17" customHeight="1" spans="1:4">
      <c r="A65" s="255" t="s">
        <v>732</v>
      </c>
      <c r="B65" s="256">
        <v>255</v>
      </c>
      <c r="C65" s="255" t="s">
        <v>733</v>
      </c>
      <c r="D65" s="256">
        <v>2971</v>
      </c>
    </row>
    <row r="66" s="100" customFormat="1" ht="17" customHeight="1" spans="1:4">
      <c r="A66" s="257"/>
      <c r="B66" s="256"/>
      <c r="C66" s="255" t="s">
        <v>734</v>
      </c>
      <c r="D66" s="256">
        <f>D64-D65</f>
        <v>0</v>
      </c>
    </row>
    <row r="67" s="100" customFormat="1" ht="17" customHeight="1" spans="1:4">
      <c r="A67" s="262" t="s">
        <v>14</v>
      </c>
      <c r="B67" s="256">
        <f>SUM(B5:B6,B54:B55,B59,B65:B65)</f>
        <v>394267</v>
      </c>
      <c r="C67" s="262" t="s">
        <v>81</v>
      </c>
      <c r="D67" s="256">
        <f>SUM(D5:D5,D6,D59,D60,D47,D44:D48,D63:D64)</f>
        <v>394267</v>
      </c>
    </row>
    <row r="68" s="100" customFormat="1" ht="17" customHeight="1" spans="1:4">
      <c r="A68" s="251"/>
      <c r="B68" s="251"/>
      <c r="C68" s="251"/>
      <c r="D68" s="251"/>
    </row>
    <row r="69" s="100" customFormat="1" ht="17" customHeight="1" spans="1:4">
      <c r="A69" s="251"/>
      <c r="B69" s="251"/>
      <c r="C69" s="251"/>
      <c r="D69" s="251"/>
    </row>
    <row r="70" s="100" customFormat="1" ht="17" customHeight="1" spans="1:4">
      <c r="A70" s="251"/>
      <c r="B70" s="251"/>
      <c r="C70" s="251"/>
      <c r="D70" s="251"/>
    </row>
    <row r="71" s="100" customFormat="1" ht="17" customHeight="1" spans="1:4">
      <c r="A71" s="251"/>
      <c r="B71" s="251"/>
      <c r="C71" s="251"/>
      <c r="D71" s="251"/>
    </row>
    <row r="72" s="100" customFormat="1" ht="17" customHeight="1" spans="1:4">
      <c r="A72" s="251"/>
      <c r="B72" s="251"/>
      <c r="C72" s="251"/>
      <c r="D72" s="251"/>
    </row>
    <row r="73" s="100" customFormat="1" customHeight="1" spans="1:4">
      <c r="A73" s="251"/>
      <c r="B73" s="251"/>
      <c r="C73" s="251"/>
      <c r="D73" s="251"/>
    </row>
    <row r="74" s="100" customFormat="1" ht="17" customHeight="1" spans="1:4">
      <c r="A74" s="251"/>
      <c r="B74" s="251"/>
      <c r="C74" s="251"/>
      <c r="D74" s="251"/>
    </row>
    <row r="75" s="100" customFormat="1" ht="17" customHeight="1" spans="1:4">
      <c r="A75" s="251"/>
      <c r="B75" s="251"/>
      <c r="C75" s="251"/>
      <c r="D75" s="251"/>
    </row>
    <row r="76" s="100" customFormat="1" ht="17" customHeight="1" spans="1:4">
      <c r="A76" s="251"/>
      <c r="B76" s="251"/>
      <c r="C76" s="251"/>
      <c r="D76" s="251"/>
    </row>
    <row r="77" s="100" customFormat="1" ht="17" customHeight="1" spans="1:4">
      <c r="A77" s="251"/>
      <c r="B77" s="251"/>
      <c r="C77" s="251"/>
      <c r="D77" s="251"/>
    </row>
    <row r="78" s="100" customFormat="1" ht="17" customHeight="1" spans="1:4">
      <c r="A78" s="250"/>
      <c r="B78" s="250"/>
      <c r="C78" s="250"/>
      <c r="D78" s="250"/>
    </row>
    <row r="79" s="100" customFormat="1" ht="17" customHeight="1" spans="1:4">
      <c r="A79" s="250"/>
      <c r="B79" s="250"/>
      <c r="C79" s="250"/>
      <c r="D79" s="250"/>
    </row>
    <row r="80" s="100" customFormat="1" ht="17" customHeight="1" spans="1:4">
      <c r="A80" s="250"/>
      <c r="B80" s="250"/>
      <c r="C80" s="250"/>
      <c r="D80" s="250"/>
    </row>
    <row r="81" s="100" customFormat="1" ht="17" customHeight="1" spans="1:4">
      <c r="A81" s="250"/>
      <c r="B81" s="250"/>
      <c r="C81" s="250"/>
      <c r="D81" s="250"/>
    </row>
    <row r="82" s="100" customFormat="1" customHeight="1" spans="1:4">
      <c r="A82" s="250"/>
      <c r="B82" s="250"/>
      <c r="C82" s="250"/>
      <c r="D82" s="250"/>
    </row>
    <row r="83" s="100" customFormat="1" ht="17" customHeight="1" spans="1:4">
      <c r="A83" s="250"/>
      <c r="B83" s="250"/>
      <c r="C83" s="250"/>
      <c r="D83" s="250"/>
    </row>
    <row r="84" s="100" customFormat="1" ht="17" customHeight="1" spans="1:4">
      <c r="A84" s="250"/>
      <c r="B84" s="250"/>
      <c r="C84" s="250"/>
      <c r="D84" s="250"/>
    </row>
    <row r="85" s="100" customFormat="1" ht="17" customHeight="1" spans="1:4">
      <c r="A85" s="250"/>
      <c r="B85" s="250"/>
      <c r="C85" s="250"/>
      <c r="D85" s="250"/>
    </row>
    <row r="86" s="100" customFormat="1" ht="17" customHeight="1" spans="1:4">
      <c r="A86" s="250"/>
      <c r="B86" s="250"/>
      <c r="C86" s="250"/>
      <c r="D86" s="250"/>
    </row>
    <row r="87" s="100" customFormat="1" ht="17" customHeight="1" spans="1:4">
      <c r="A87" s="250"/>
      <c r="B87" s="250"/>
      <c r="C87" s="250"/>
      <c r="D87" s="250"/>
    </row>
    <row r="88" s="100" customFormat="1" ht="17" customHeight="1" spans="1:4">
      <c r="A88" s="250"/>
      <c r="B88" s="250"/>
      <c r="C88" s="250"/>
      <c r="D88" s="250"/>
    </row>
    <row r="89" s="100" customFormat="1" ht="17" customHeight="1" spans="1:4">
      <c r="A89" s="250"/>
      <c r="B89" s="250"/>
      <c r="C89" s="250"/>
      <c r="D89" s="250"/>
    </row>
    <row r="90" s="100" customFormat="1" ht="17" customHeight="1" spans="1:4">
      <c r="A90" s="250"/>
      <c r="B90" s="250"/>
      <c r="C90" s="250"/>
      <c r="D90" s="250"/>
    </row>
    <row r="91" s="100" customFormat="1" ht="17" customHeight="1" spans="1:4">
      <c r="A91" s="250"/>
      <c r="B91" s="250"/>
      <c r="C91" s="250"/>
      <c r="D91" s="250"/>
    </row>
    <row r="92" s="100" customFormat="1" ht="17" customHeight="1" spans="1:4">
      <c r="A92" s="250"/>
      <c r="B92" s="250"/>
      <c r="C92" s="250"/>
      <c r="D92" s="250"/>
    </row>
    <row r="93" s="100" customFormat="1" ht="17" customHeight="1" spans="1:4">
      <c r="A93" s="250"/>
      <c r="B93" s="250"/>
      <c r="C93" s="250"/>
      <c r="D93" s="250"/>
    </row>
    <row r="94" s="100" customFormat="1" ht="17" customHeight="1" spans="1:4">
      <c r="A94" s="250"/>
      <c r="B94" s="250"/>
      <c r="C94" s="250"/>
      <c r="D94" s="250"/>
    </row>
    <row r="95" s="100" customFormat="1" ht="17" customHeight="1" spans="1:4">
      <c r="A95" s="250"/>
      <c r="B95" s="250"/>
      <c r="C95" s="250"/>
      <c r="D95" s="250"/>
    </row>
    <row r="96" s="100" customFormat="1" ht="17" customHeight="1" spans="1:4">
      <c r="A96" s="250"/>
      <c r="B96" s="250"/>
      <c r="C96" s="250"/>
      <c r="D96" s="250"/>
    </row>
    <row r="97" s="100" customFormat="1" ht="17" customHeight="1" spans="1:4">
      <c r="A97" s="250"/>
      <c r="B97" s="250"/>
      <c r="C97" s="250"/>
      <c r="D97" s="250"/>
    </row>
    <row r="98" s="100" customFormat="1" ht="17" customHeight="1" spans="1:4">
      <c r="A98" s="250"/>
      <c r="B98" s="250"/>
      <c r="C98" s="250"/>
      <c r="D98" s="250"/>
    </row>
    <row r="99" s="100" customFormat="1" ht="17" customHeight="1" spans="1:4">
      <c r="A99" s="250"/>
      <c r="B99" s="250"/>
      <c r="C99" s="250"/>
      <c r="D99" s="250"/>
    </row>
    <row r="100" s="100" customFormat="1" ht="17" customHeight="1" spans="1:4">
      <c r="A100" s="250"/>
      <c r="B100" s="250"/>
      <c r="C100" s="250"/>
      <c r="D100" s="250"/>
    </row>
    <row r="101" s="100" customFormat="1" customHeight="1" spans="1:4">
      <c r="A101" s="250"/>
      <c r="B101" s="250"/>
      <c r="C101" s="250"/>
      <c r="D101" s="250"/>
    </row>
    <row r="102" s="100" customFormat="1" customHeight="1" spans="1:4">
      <c r="A102" s="250"/>
      <c r="B102" s="250"/>
      <c r="C102" s="250"/>
      <c r="D102" s="250"/>
    </row>
    <row r="103" s="100" customFormat="1" customHeight="1" spans="1:4">
      <c r="A103" s="250"/>
      <c r="B103" s="250"/>
      <c r="C103" s="250"/>
      <c r="D103" s="250"/>
    </row>
    <row r="104" s="100" customFormat="1" customHeight="1" spans="1:4">
      <c r="A104" s="250"/>
      <c r="B104" s="250"/>
      <c r="C104" s="250"/>
      <c r="D104" s="250"/>
    </row>
    <row r="105" s="100" customFormat="1" customHeight="1" spans="1:4">
      <c r="A105" s="250"/>
      <c r="B105" s="250"/>
      <c r="C105" s="250"/>
      <c r="D105" s="250"/>
    </row>
    <row r="106" s="100" customFormat="1" customHeight="1" spans="1:4">
      <c r="A106" s="250"/>
      <c r="B106" s="250"/>
      <c r="C106" s="250"/>
      <c r="D106" s="250"/>
    </row>
    <row r="107" s="100" customFormat="1" customHeight="1" spans="1:4">
      <c r="A107" s="250"/>
      <c r="B107" s="250"/>
      <c r="C107" s="250"/>
      <c r="D107" s="250"/>
    </row>
    <row r="108" s="100" customFormat="1" customHeight="1" spans="1:4">
      <c r="A108" s="250"/>
      <c r="B108" s="250"/>
      <c r="C108" s="250"/>
      <c r="D108" s="250"/>
    </row>
    <row r="109" s="100" customFormat="1" customHeight="1" spans="1:4">
      <c r="A109" s="250"/>
      <c r="B109" s="250"/>
      <c r="C109" s="250"/>
      <c r="D109" s="250"/>
    </row>
    <row r="110" s="100" customFormat="1" customHeight="1" spans="1:4">
      <c r="A110" s="250"/>
      <c r="B110" s="250"/>
      <c r="C110" s="250"/>
      <c r="D110" s="250"/>
    </row>
    <row r="111" s="100" customFormat="1" customHeight="1" spans="1:4">
      <c r="A111" s="250"/>
      <c r="B111" s="250"/>
      <c r="C111" s="250"/>
      <c r="D111" s="250"/>
    </row>
    <row r="112" s="100" customFormat="1" customHeight="1" spans="1:4">
      <c r="A112" s="250"/>
      <c r="B112" s="250"/>
      <c r="C112" s="250"/>
      <c r="D112" s="250"/>
    </row>
    <row r="113" s="100" customFormat="1" customHeight="1" spans="1:4">
      <c r="A113" s="250"/>
      <c r="B113" s="250"/>
      <c r="C113" s="250"/>
      <c r="D113" s="250"/>
    </row>
    <row r="114" s="100" customFormat="1" customHeight="1" spans="1:4">
      <c r="A114" s="250"/>
      <c r="B114" s="250"/>
      <c r="C114" s="250"/>
      <c r="D114" s="250"/>
    </row>
    <row r="115" s="100" customFormat="1" customHeight="1" spans="1:4">
      <c r="A115" s="250"/>
      <c r="B115" s="250"/>
      <c r="C115" s="250"/>
      <c r="D115" s="250"/>
    </row>
    <row r="116" s="100" customFormat="1" customHeight="1" spans="1:4">
      <c r="A116" s="250"/>
      <c r="B116" s="250"/>
      <c r="C116" s="250"/>
      <c r="D116" s="250"/>
    </row>
    <row r="117" s="100" customFormat="1" customHeight="1" spans="1:4">
      <c r="A117" s="250"/>
      <c r="B117" s="250"/>
      <c r="C117" s="250"/>
      <c r="D117" s="250"/>
    </row>
    <row r="118" s="100" customFormat="1" ht="17" customHeight="1" spans="1:4">
      <c r="A118" s="250"/>
      <c r="B118" s="250"/>
      <c r="C118" s="250"/>
      <c r="D118" s="250"/>
    </row>
    <row r="119" s="100" customFormat="1" ht="17" customHeight="1" spans="1:4">
      <c r="A119" s="250"/>
      <c r="B119" s="250"/>
      <c r="C119" s="250"/>
      <c r="D119" s="250"/>
    </row>
    <row r="120" s="100" customFormat="1" ht="17" customHeight="1" spans="1:4">
      <c r="A120" s="250"/>
      <c r="B120" s="250"/>
      <c r="C120" s="250"/>
      <c r="D120" s="250"/>
    </row>
    <row r="121" s="100" customFormat="1" ht="17" customHeight="1" spans="1:4">
      <c r="A121" s="250"/>
      <c r="B121" s="250"/>
      <c r="C121" s="250"/>
      <c r="D121" s="250"/>
    </row>
    <row r="122" s="100" customFormat="1" ht="17" customHeight="1" spans="1:4">
      <c r="A122" s="250"/>
      <c r="B122" s="250"/>
      <c r="C122" s="250"/>
      <c r="D122" s="250"/>
    </row>
    <row r="123" s="100" customFormat="1" ht="17" customHeight="1" spans="1:4">
      <c r="A123" s="250"/>
      <c r="B123" s="250"/>
      <c r="C123" s="250"/>
      <c r="D123" s="250"/>
    </row>
    <row r="124" s="100" customFormat="1" ht="17" customHeight="1" spans="1:4">
      <c r="A124" s="250"/>
      <c r="B124" s="250"/>
      <c r="C124" s="250"/>
      <c r="D124" s="250"/>
    </row>
    <row r="125" s="251" customFormat="1" customHeight="1" spans="1:4">
      <c r="A125" s="250"/>
      <c r="B125" s="250"/>
      <c r="C125" s="250"/>
      <c r="D125" s="250"/>
    </row>
    <row r="126" s="251" customFormat="1" customHeight="1" spans="1:4">
      <c r="A126" s="250"/>
      <c r="B126" s="250"/>
      <c r="C126" s="250"/>
      <c r="D126" s="250"/>
    </row>
    <row r="127" s="251" customFormat="1" customHeight="1" spans="1:4">
      <c r="A127" s="250"/>
      <c r="B127" s="250"/>
      <c r="C127" s="250"/>
      <c r="D127" s="250"/>
    </row>
    <row r="128" s="251" customFormat="1" customHeight="1" spans="1:4">
      <c r="A128" s="250"/>
      <c r="B128" s="250"/>
      <c r="C128" s="250"/>
      <c r="D128" s="250"/>
    </row>
    <row r="129" s="251" customFormat="1" customHeight="1" spans="1:4">
      <c r="A129" s="250"/>
      <c r="B129" s="250"/>
      <c r="C129" s="250"/>
      <c r="D129" s="250"/>
    </row>
    <row r="130" s="251" customFormat="1" customHeight="1" spans="1:4">
      <c r="A130" s="250"/>
      <c r="B130" s="250"/>
      <c r="C130" s="250"/>
      <c r="D130" s="250"/>
    </row>
    <row r="131" s="251" customFormat="1" customHeight="1" spans="1:4">
      <c r="A131" s="250"/>
      <c r="B131" s="250"/>
      <c r="C131" s="250"/>
      <c r="D131" s="250"/>
    </row>
    <row r="132" s="251" customFormat="1" customHeight="1" spans="1:4">
      <c r="A132" s="250"/>
      <c r="B132" s="250"/>
      <c r="C132" s="250"/>
      <c r="D132" s="250"/>
    </row>
    <row r="133" s="251" customFormat="1" customHeight="1" spans="1:4">
      <c r="A133" s="250"/>
      <c r="B133" s="250"/>
      <c r="C133" s="250"/>
      <c r="D133" s="250"/>
    </row>
    <row r="134" s="251" customFormat="1" customHeight="1" spans="1:4">
      <c r="A134" s="250"/>
      <c r="B134" s="250"/>
      <c r="C134" s="250"/>
      <c r="D134" s="250"/>
    </row>
  </sheetData>
  <mergeCells count="2">
    <mergeCell ref="A2:D2"/>
    <mergeCell ref="A3:D3"/>
  </mergeCells>
  <conditionalFormatting sqref="A4:B4">
    <cfRule type="cellIs" dxfId="0" priority="9" stopIfTrue="1" operator="equal">
      <formula>0</formula>
    </cfRule>
  </conditionalFormatting>
  <conditionalFormatting sqref="B2:D2 A3:D4 A54:B65315 C10:D17 C21:D22 C37:D39 C57:D65289 C6:D8 C43:D55">
    <cfRule type="cellIs" dxfId="1" priority="10" stopIfTrue="1" operator="equal">
      <formula>0</formula>
    </cfRule>
  </conditionalFormatting>
  <pageMargins left="0.747916666666667" right="0.747916666666667" top="0.393055555555556" bottom="0.393055555555556" header="0.511805555555556" footer="0.511805555555556"/>
  <pageSetup paperSize="9" scale="62"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topLeftCell="A66" workbookViewId="0">
      <selection activeCell="C82" sqref="C82"/>
    </sheetView>
  </sheetViews>
  <sheetFormatPr defaultColWidth="12.1833333333333" defaultRowHeight="16.95" customHeight="1" outlineLevelCol="1"/>
  <cols>
    <col min="1" max="1" width="47.9" style="166" customWidth="1"/>
    <col min="2" max="2" width="34.2" style="243" customWidth="1"/>
    <col min="3" max="254" width="12.1833333333333" style="166" customWidth="1"/>
    <col min="255" max="16382" width="12.1833333333333" style="166"/>
    <col min="16383" max="16384" width="12.1833333333333" style="219"/>
  </cols>
  <sheetData>
    <row r="1" customHeight="1" spans="1:1">
      <c r="A1" s="166" t="s">
        <v>735</v>
      </c>
    </row>
    <row r="2" s="166" customFormat="1" ht="54" customHeight="1" spans="1:2">
      <c r="A2" s="244" t="s">
        <v>736</v>
      </c>
      <c r="B2" s="245"/>
    </row>
    <row r="3" s="166" customFormat="1" ht="16" customHeight="1" spans="1:2">
      <c r="A3" s="168" t="s">
        <v>2</v>
      </c>
      <c r="B3" s="246"/>
    </row>
    <row r="4" s="218" customFormat="1" ht="17" customHeight="1" spans="1:2">
      <c r="A4" s="132" t="s">
        <v>596</v>
      </c>
      <c r="B4" s="247" t="s">
        <v>602</v>
      </c>
    </row>
    <row r="5" s="218" customFormat="1" ht="17" customHeight="1" spans="1:2">
      <c r="A5" s="136" t="s">
        <v>7</v>
      </c>
      <c r="B5" s="248" t="s">
        <v>737</v>
      </c>
    </row>
    <row r="6" s="218" customFormat="1" customHeight="1" spans="1:2">
      <c r="A6" s="137" t="s">
        <v>671</v>
      </c>
      <c r="B6" s="248" t="s">
        <v>737</v>
      </c>
    </row>
    <row r="7" s="218" customFormat="1" customHeight="1" spans="1:2">
      <c r="A7" s="137" t="s">
        <v>672</v>
      </c>
      <c r="B7" s="248" t="s">
        <v>737</v>
      </c>
    </row>
    <row r="8" s="218" customFormat="1" customHeight="1" spans="1:2">
      <c r="A8" s="137" t="s">
        <v>673</v>
      </c>
      <c r="B8" s="248" t="s">
        <v>737</v>
      </c>
    </row>
    <row r="9" s="218" customFormat="1" customHeight="1" spans="1:2">
      <c r="A9" s="137" t="s">
        <v>674</v>
      </c>
      <c r="B9" s="248" t="s">
        <v>737</v>
      </c>
    </row>
    <row r="10" s="218" customFormat="1" customHeight="1" spans="1:2">
      <c r="A10" s="137" t="s">
        <v>675</v>
      </c>
      <c r="B10" s="248" t="s">
        <v>737</v>
      </c>
    </row>
    <row r="11" s="218" customFormat="1" customHeight="1" spans="1:2">
      <c r="A11" s="137" t="s">
        <v>676</v>
      </c>
      <c r="B11" s="248" t="s">
        <v>737</v>
      </c>
    </row>
    <row r="12" s="218" customFormat="1" customHeight="1" spans="1:2">
      <c r="A12" s="136" t="s">
        <v>8</v>
      </c>
      <c r="B12" s="248" t="s">
        <v>737</v>
      </c>
    </row>
    <row r="13" s="218" customFormat="1" customHeight="1" spans="1:2">
      <c r="A13" s="137" t="s">
        <v>677</v>
      </c>
      <c r="B13" s="248" t="s">
        <v>737</v>
      </c>
    </row>
    <row r="14" s="218" customFormat="1" customHeight="1" spans="1:2">
      <c r="A14" s="137" t="s">
        <v>678</v>
      </c>
      <c r="B14" s="248" t="s">
        <v>737</v>
      </c>
    </row>
    <row r="15" s="218" customFormat="1" customHeight="1" spans="1:2">
      <c r="A15" s="137" t="s">
        <v>679</v>
      </c>
      <c r="B15" s="248" t="s">
        <v>737</v>
      </c>
    </row>
    <row r="16" s="218" customFormat="1" customHeight="1" spans="1:2">
      <c r="A16" s="137" t="s">
        <v>680</v>
      </c>
      <c r="B16" s="248" t="s">
        <v>737</v>
      </c>
    </row>
    <row r="17" s="218" customFormat="1" customHeight="1" spans="1:2">
      <c r="A17" s="137" t="s">
        <v>681</v>
      </c>
      <c r="B17" s="248" t="s">
        <v>737</v>
      </c>
    </row>
    <row r="18" s="218" customFormat="1" customHeight="1" spans="1:2">
      <c r="A18" s="137" t="s">
        <v>682</v>
      </c>
      <c r="B18" s="248" t="s">
        <v>737</v>
      </c>
    </row>
    <row r="19" s="218" customFormat="1" customHeight="1" spans="1:2">
      <c r="A19" s="137" t="s">
        <v>683</v>
      </c>
      <c r="B19" s="248" t="s">
        <v>737</v>
      </c>
    </row>
    <row r="20" s="218" customFormat="1" customHeight="1" spans="1:2">
      <c r="A20" s="137" t="s">
        <v>684</v>
      </c>
      <c r="B20" s="248" t="s">
        <v>737</v>
      </c>
    </row>
    <row r="21" s="218" customFormat="1" customHeight="1" spans="1:2">
      <c r="A21" s="137" t="s">
        <v>685</v>
      </c>
      <c r="B21" s="248" t="s">
        <v>737</v>
      </c>
    </row>
    <row r="22" s="218" customFormat="1" customHeight="1" spans="1:2">
      <c r="A22" s="137" t="s">
        <v>686</v>
      </c>
      <c r="B22" s="248" t="s">
        <v>737</v>
      </c>
    </row>
    <row r="23" s="218" customFormat="1" customHeight="1" spans="1:2">
      <c r="A23" s="137" t="s">
        <v>687</v>
      </c>
      <c r="B23" s="248" t="s">
        <v>737</v>
      </c>
    </row>
    <row r="24" s="218" customFormat="1" customHeight="1" spans="1:2">
      <c r="A24" s="137" t="s">
        <v>688</v>
      </c>
      <c r="B24" s="248" t="s">
        <v>737</v>
      </c>
    </row>
    <row r="25" s="218" customFormat="1" customHeight="1" spans="1:2">
      <c r="A25" s="137" t="s">
        <v>689</v>
      </c>
      <c r="B25" s="248" t="s">
        <v>737</v>
      </c>
    </row>
    <row r="26" s="218" customFormat="1" customHeight="1" spans="1:2">
      <c r="A26" s="137" t="s">
        <v>690</v>
      </c>
      <c r="B26" s="248" t="s">
        <v>737</v>
      </c>
    </row>
    <row r="27" s="218" customFormat="1" customHeight="1" spans="1:2">
      <c r="A27" s="137" t="s">
        <v>691</v>
      </c>
      <c r="B27" s="248" t="s">
        <v>737</v>
      </c>
    </row>
    <row r="28" s="218" customFormat="1" customHeight="1" spans="1:2">
      <c r="A28" s="137" t="s">
        <v>692</v>
      </c>
      <c r="B28" s="248" t="s">
        <v>737</v>
      </c>
    </row>
    <row r="29" s="218" customFormat="1" customHeight="1" spans="1:2">
      <c r="A29" s="137" t="s">
        <v>693</v>
      </c>
      <c r="B29" s="248" t="s">
        <v>737</v>
      </c>
    </row>
    <row r="30" s="218" customFormat="1" customHeight="1" spans="1:2">
      <c r="A30" s="137" t="s">
        <v>694</v>
      </c>
      <c r="B30" s="248" t="s">
        <v>737</v>
      </c>
    </row>
    <row r="31" s="218" customFormat="1" customHeight="1" spans="1:2">
      <c r="A31" s="137" t="s">
        <v>695</v>
      </c>
      <c r="B31" s="248" t="s">
        <v>737</v>
      </c>
    </row>
    <row r="32" s="218" customFormat="1" customHeight="1" spans="1:2">
      <c r="A32" s="137" t="s">
        <v>696</v>
      </c>
      <c r="B32" s="248" t="s">
        <v>737</v>
      </c>
    </row>
    <row r="33" s="218" customFormat="1" customHeight="1" spans="1:2">
      <c r="A33" s="137" t="s">
        <v>697</v>
      </c>
      <c r="B33" s="248" t="s">
        <v>737</v>
      </c>
    </row>
    <row r="34" s="218" customFormat="1" customHeight="1" spans="1:2">
      <c r="A34" s="137" t="s">
        <v>698</v>
      </c>
      <c r="B34" s="248" t="s">
        <v>737</v>
      </c>
    </row>
    <row r="35" s="218" customFormat="1" customHeight="1" spans="1:2">
      <c r="A35" s="137" t="s">
        <v>699</v>
      </c>
      <c r="B35" s="248" t="s">
        <v>737</v>
      </c>
    </row>
    <row r="36" s="218" customFormat="1" customHeight="1" spans="1:2">
      <c r="A36" s="137" t="s">
        <v>700</v>
      </c>
      <c r="B36" s="248" t="s">
        <v>737</v>
      </c>
    </row>
    <row r="37" s="218" customFormat="1" customHeight="1" spans="1:2">
      <c r="A37" s="137" t="s">
        <v>701</v>
      </c>
      <c r="B37" s="248" t="s">
        <v>737</v>
      </c>
    </row>
    <row r="38" s="218" customFormat="1" customHeight="1" spans="1:2">
      <c r="A38" s="137" t="s">
        <v>702</v>
      </c>
      <c r="B38" s="248" t="s">
        <v>737</v>
      </c>
    </row>
    <row r="39" s="218" customFormat="1" customHeight="1" spans="1:2">
      <c r="A39" s="137" t="s">
        <v>703</v>
      </c>
      <c r="B39" s="248" t="s">
        <v>737</v>
      </c>
    </row>
    <row r="40" s="218" customFormat="1" customHeight="1" spans="1:2">
      <c r="A40" s="137" t="s">
        <v>704</v>
      </c>
      <c r="B40" s="248" t="s">
        <v>737</v>
      </c>
    </row>
    <row r="41" s="218" customFormat="1" customHeight="1" spans="1:2">
      <c r="A41" s="137" t="s">
        <v>705</v>
      </c>
      <c r="B41" s="248" t="s">
        <v>737</v>
      </c>
    </row>
    <row r="42" s="218" customFormat="1" customHeight="1" spans="1:2">
      <c r="A42" s="137" t="s">
        <v>706</v>
      </c>
      <c r="B42" s="248" t="s">
        <v>737</v>
      </c>
    </row>
    <row r="43" s="218" customFormat="1" customHeight="1" spans="1:2">
      <c r="A43" s="137" t="s">
        <v>707</v>
      </c>
      <c r="B43" s="248" t="s">
        <v>737</v>
      </c>
    </row>
    <row r="44" s="218" customFormat="1" customHeight="1" spans="1:2">
      <c r="A44" s="137" t="s">
        <v>708</v>
      </c>
      <c r="B44" s="248" t="s">
        <v>737</v>
      </c>
    </row>
    <row r="45" s="218" customFormat="1" customHeight="1" spans="1:2">
      <c r="A45" s="137" t="s">
        <v>709</v>
      </c>
      <c r="B45" s="248" t="s">
        <v>737</v>
      </c>
    </row>
    <row r="46" s="218" customFormat="1" customHeight="1" spans="1:2">
      <c r="A46" s="137" t="s">
        <v>710</v>
      </c>
      <c r="B46" s="248" t="s">
        <v>737</v>
      </c>
    </row>
    <row r="47" s="218" customFormat="1" customHeight="1" spans="1:2">
      <c r="A47" s="137" t="s">
        <v>711</v>
      </c>
      <c r="B47" s="248" t="s">
        <v>737</v>
      </c>
    </row>
    <row r="48" s="218" customFormat="1" customHeight="1" spans="1:2">
      <c r="A48" s="137" t="s">
        <v>712</v>
      </c>
      <c r="B48" s="248" t="s">
        <v>737</v>
      </c>
    </row>
    <row r="49" s="218" customFormat="1" customHeight="1" spans="1:2">
      <c r="A49" s="137" t="s">
        <v>713</v>
      </c>
      <c r="B49" s="248" t="s">
        <v>737</v>
      </c>
    </row>
    <row r="50" s="218" customFormat="1" customHeight="1" spans="1:2">
      <c r="A50" s="137" t="s">
        <v>714</v>
      </c>
      <c r="B50" s="248" t="s">
        <v>737</v>
      </c>
    </row>
    <row r="51" s="218" customFormat="1" ht="17" customHeight="1" spans="1:2">
      <c r="A51" s="136" t="s">
        <v>9</v>
      </c>
      <c r="B51" s="248" t="s">
        <v>737</v>
      </c>
    </row>
    <row r="52" s="218" customFormat="1" ht="17" customHeight="1" spans="1:2">
      <c r="A52" s="137" t="s">
        <v>738</v>
      </c>
      <c r="B52" s="248" t="s">
        <v>737</v>
      </c>
    </row>
    <row r="53" s="218" customFormat="1" ht="17" customHeight="1" spans="1:2">
      <c r="A53" s="137" t="s">
        <v>739</v>
      </c>
      <c r="B53" s="248" t="s">
        <v>737</v>
      </c>
    </row>
    <row r="54" s="218" customFormat="1" ht="17" customHeight="1" spans="1:2">
      <c r="A54" s="137" t="s">
        <v>740</v>
      </c>
      <c r="B54" s="248" t="s">
        <v>737</v>
      </c>
    </row>
    <row r="55" s="218" customFormat="1" ht="17" customHeight="1" spans="1:2">
      <c r="A55" s="137" t="s">
        <v>741</v>
      </c>
      <c r="B55" s="248" t="s">
        <v>737</v>
      </c>
    </row>
    <row r="56" s="218" customFormat="1" ht="17" customHeight="1" spans="1:2">
      <c r="A56" s="137" t="s">
        <v>742</v>
      </c>
      <c r="B56" s="248" t="s">
        <v>737</v>
      </c>
    </row>
    <row r="57" s="218" customFormat="1" ht="17" customHeight="1" spans="1:2">
      <c r="A57" s="137" t="s">
        <v>743</v>
      </c>
      <c r="B57" s="248" t="s">
        <v>737</v>
      </c>
    </row>
    <row r="58" s="218" customFormat="1" ht="17" customHeight="1" spans="1:2">
      <c r="A58" s="137" t="s">
        <v>744</v>
      </c>
      <c r="B58" s="248" t="s">
        <v>737</v>
      </c>
    </row>
    <row r="59" s="218" customFormat="1" ht="17" customHeight="1" spans="1:2">
      <c r="A59" s="137" t="s">
        <v>745</v>
      </c>
      <c r="B59" s="248" t="s">
        <v>737</v>
      </c>
    </row>
    <row r="60" s="218" customFormat="1" ht="17" customHeight="1" spans="1:2">
      <c r="A60" s="137" t="s">
        <v>746</v>
      </c>
      <c r="B60" s="248" t="s">
        <v>737</v>
      </c>
    </row>
    <row r="61" s="218" customFormat="1" ht="17" customHeight="1" spans="1:2">
      <c r="A61" s="137" t="s">
        <v>747</v>
      </c>
      <c r="B61" s="248" t="s">
        <v>737</v>
      </c>
    </row>
    <row r="62" s="218" customFormat="1" ht="17" customHeight="1" spans="1:2">
      <c r="A62" s="137" t="s">
        <v>748</v>
      </c>
      <c r="B62" s="248" t="s">
        <v>737</v>
      </c>
    </row>
    <row r="63" s="218" customFormat="1" ht="17" customHeight="1" spans="1:2">
      <c r="A63" s="137" t="s">
        <v>749</v>
      </c>
      <c r="B63" s="248" t="s">
        <v>737</v>
      </c>
    </row>
    <row r="64" s="218" customFormat="1" ht="17" customHeight="1" spans="1:2">
      <c r="A64" s="137" t="s">
        <v>750</v>
      </c>
      <c r="B64" s="248" t="s">
        <v>737</v>
      </c>
    </row>
    <row r="65" s="218" customFormat="1" ht="17" customHeight="1" spans="1:2">
      <c r="A65" s="137" t="s">
        <v>751</v>
      </c>
      <c r="B65" s="248" t="s">
        <v>737</v>
      </c>
    </row>
    <row r="66" s="218" customFormat="1" ht="17" customHeight="1" spans="1:2">
      <c r="A66" s="137" t="s">
        <v>752</v>
      </c>
      <c r="B66" s="248" t="s">
        <v>737</v>
      </c>
    </row>
    <row r="67" s="218" customFormat="1" ht="17" customHeight="1" spans="1:2">
      <c r="A67" s="137" t="s">
        <v>753</v>
      </c>
      <c r="B67" s="248" t="s">
        <v>737</v>
      </c>
    </row>
    <row r="68" s="218" customFormat="1" customHeight="1" spans="1:2">
      <c r="A68" s="137" t="s">
        <v>754</v>
      </c>
      <c r="B68" s="248" t="s">
        <v>737</v>
      </c>
    </row>
    <row r="69" s="218" customFormat="1" ht="17" customHeight="1" spans="1:2">
      <c r="A69" s="137" t="s">
        <v>755</v>
      </c>
      <c r="B69" s="248" t="s">
        <v>737</v>
      </c>
    </row>
    <row r="70" s="218" customFormat="1" customHeight="1" spans="1:2">
      <c r="A70" s="137" t="s">
        <v>756</v>
      </c>
      <c r="B70" s="248" t="s">
        <v>737</v>
      </c>
    </row>
    <row r="71" s="218" customFormat="1" customHeight="1" spans="1:2">
      <c r="A71" s="137" t="s">
        <v>757</v>
      </c>
      <c r="B71" s="248" t="s">
        <v>737</v>
      </c>
    </row>
    <row r="72" s="218" customFormat="1" customHeight="1" spans="1:2">
      <c r="A72" s="137" t="s">
        <v>758</v>
      </c>
      <c r="B72" s="248" t="s">
        <v>737</v>
      </c>
    </row>
    <row r="73" s="166" customFormat="1" customHeight="1" spans="2:2">
      <c r="B73" s="243"/>
    </row>
    <row r="74" s="166" customFormat="1" customHeight="1" spans="1:2">
      <c r="A74" s="249" t="s">
        <v>759</v>
      </c>
      <c r="B74" s="243"/>
    </row>
    <row r="75" s="166" customFormat="1" customHeight="1" spans="2:2">
      <c r="B75" s="243"/>
    </row>
    <row r="76" s="166" customFormat="1" customHeight="1" spans="2:2">
      <c r="B76" s="243"/>
    </row>
    <row r="77" s="166" customFormat="1" customHeight="1" spans="2:2">
      <c r="B77" s="243"/>
    </row>
  </sheetData>
  <mergeCells count="2">
    <mergeCell ref="A2:B2"/>
    <mergeCell ref="A3:B3"/>
  </mergeCells>
  <conditionalFormatting sqref="A5:B12 A13:A29 B13:B69">
    <cfRule type="cellIs" dxfId="0" priority="1" stopIfTrue="1" operator="equal">
      <formula>0</formula>
    </cfRule>
  </conditionalFormatting>
  <conditionalFormatting sqref="A5:B12 A13:A56 B13:B69">
    <cfRule type="cellIs" dxfId="1" priority="2" stopIfTrue="1" operator="equal">
      <formula>0</formula>
    </cfRule>
  </conditionalFormatting>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8"/>
  <sheetViews>
    <sheetView workbookViewId="0">
      <selection activeCell="A6" sqref="A6"/>
    </sheetView>
  </sheetViews>
  <sheetFormatPr defaultColWidth="12.1833333333333" defaultRowHeight="16.95" customHeight="1"/>
  <cols>
    <col min="1" max="5" width="18.7" style="166" customWidth="1"/>
    <col min="6" max="256" width="12.1833333333333" style="166" customWidth="1"/>
    <col min="257" max="16384" width="12.1833333333333" style="166"/>
  </cols>
  <sheetData>
    <row r="1" s="206" customFormat="1" customHeight="1" spans="1:256">
      <c r="A1" s="166" t="s">
        <v>760</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row>
    <row r="2" s="166" customFormat="1" ht="54" customHeight="1" spans="1:5">
      <c r="A2" s="239" t="s">
        <v>761</v>
      </c>
      <c r="B2" s="239"/>
      <c r="C2" s="239"/>
      <c r="D2" s="239"/>
      <c r="E2" s="239"/>
    </row>
    <row r="3" s="166" customFormat="1" ht="17" customHeight="1" spans="5:8">
      <c r="E3" s="168" t="s">
        <v>2</v>
      </c>
      <c r="F3" s="168"/>
      <c r="G3" s="168"/>
      <c r="H3" s="168"/>
    </row>
    <row r="4" s="166" customFormat="1" ht="17" customHeight="1" spans="1:5">
      <c r="A4" s="185" t="s">
        <v>762</v>
      </c>
      <c r="B4" s="186"/>
      <c r="C4" s="240" t="s">
        <v>4</v>
      </c>
      <c r="D4" s="241"/>
      <c r="E4" s="242"/>
    </row>
    <row r="5" s="166" customFormat="1" customHeight="1" spans="1:5">
      <c r="A5" s="171"/>
      <c r="B5" s="185" t="s">
        <v>763</v>
      </c>
      <c r="C5" s="185" t="s">
        <v>764</v>
      </c>
      <c r="D5" s="185" t="s">
        <v>765</v>
      </c>
      <c r="E5" s="185" t="s">
        <v>766</v>
      </c>
    </row>
    <row r="6" s="166" customFormat="1" customHeight="1" spans="1:8">
      <c r="A6" s="186" t="s">
        <v>767</v>
      </c>
      <c r="B6" s="187">
        <v>0</v>
      </c>
      <c r="C6" s="187">
        <v>0</v>
      </c>
      <c r="D6" s="187">
        <v>0</v>
      </c>
      <c r="E6" s="187">
        <v>0</v>
      </c>
      <c r="H6" s="224"/>
    </row>
    <row r="7" customHeight="1" spans="1:5">
      <c r="A7" s="173"/>
      <c r="B7" s="172"/>
      <c r="C7" s="188"/>
      <c r="D7" s="188"/>
      <c r="E7" s="188"/>
    </row>
    <row r="8" customHeight="1" spans="1:5">
      <c r="A8" s="173"/>
      <c r="B8" s="172"/>
      <c r="C8" s="188"/>
      <c r="D8" s="188"/>
      <c r="E8" s="188"/>
    </row>
    <row r="9" customHeight="1" spans="1:5">
      <c r="A9" s="185" t="s">
        <v>768</v>
      </c>
      <c r="B9" s="187">
        <f>B6</f>
        <v>0</v>
      </c>
      <c r="C9" s="187">
        <f>C6</f>
        <v>0</v>
      </c>
      <c r="D9" s="187">
        <f>D6</f>
        <v>0</v>
      </c>
      <c r="E9" s="187">
        <f>E6</f>
        <v>0</v>
      </c>
    </row>
    <row r="11" customHeight="1" spans="1:1">
      <c r="A11" s="166" t="s">
        <v>759</v>
      </c>
    </row>
    <row r="50" s="166" customFormat="1" ht="17" customHeight="1"/>
    <row r="51" s="166" customFormat="1" ht="17" customHeight="1"/>
    <row r="52" s="166" customFormat="1" ht="17" customHeight="1"/>
    <row r="53" s="166" customFormat="1" ht="17" customHeight="1"/>
    <row r="54" s="166" customFormat="1" ht="17" customHeight="1"/>
    <row r="55" s="166" customFormat="1" ht="17" customHeight="1"/>
    <row r="56" s="166" customFormat="1" ht="17" customHeight="1"/>
    <row r="57" s="166" customFormat="1" ht="17" customHeight="1"/>
    <row r="58" s="166" customFormat="1" ht="17" customHeight="1"/>
    <row r="59" s="166" customFormat="1" ht="17" customHeight="1"/>
    <row r="60" s="166" customFormat="1" ht="17" customHeight="1"/>
    <row r="61" s="166" customFormat="1" ht="17" customHeight="1"/>
    <row r="62" s="166" customFormat="1" ht="17" customHeight="1"/>
    <row r="63" s="166" customFormat="1" ht="17" customHeight="1"/>
    <row r="64" s="166" customFormat="1" ht="17" customHeight="1"/>
    <row r="65" s="166" customFormat="1" ht="17" customHeight="1"/>
    <row r="66" s="166" customFormat="1" ht="17" customHeight="1"/>
    <row r="68" s="166" customFormat="1" ht="17" customHeight="1"/>
  </sheetData>
  <mergeCells count="2">
    <mergeCell ref="A2:E2"/>
    <mergeCell ref="C4:E4"/>
  </mergeCells>
  <conditionalFormatting sqref="A5 A7:B8">
    <cfRule type="cellIs" dxfId="0" priority="2" stopIfTrue="1" operator="equal">
      <formula>0</formula>
    </cfRule>
    <cfRule type="cellIs" dxfId="1" priority="1" stopIfTrue="1" operator="equal">
      <formula>0</formula>
    </cfRule>
  </conditionalFormatting>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3"/>
  <sheetViews>
    <sheetView workbookViewId="0">
      <selection activeCell="B9" sqref="B9"/>
    </sheetView>
  </sheetViews>
  <sheetFormatPr defaultColWidth="9" defaultRowHeight="15.6"/>
  <cols>
    <col min="1" max="1" width="34.875" style="166" customWidth="1"/>
    <col min="2" max="2" width="34.875" style="224" customWidth="1"/>
    <col min="3" max="3" width="29.5" style="166" customWidth="1"/>
    <col min="4" max="4" width="14" style="166" customWidth="1"/>
    <col min="5" max="16384" width="9" style="166"/>
  </cols>
  <sheetData>
    <row r="1" s="166" customFormat="1" spans="1:255">
      <c r="A1" s="225" t="s">
        <v>769</v>
      </c>
      <c r="B1" s="226"/>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row>
    <row r="2" s="166" customFormat="1" ht="40.5" customHeight="1" spans="1:4">
      <c r="A2" s="228" t="s">
        <v>770</v>
      </c>
      <c r="B2" s="228"/>
      <c r="C2" s="228"/>
      <c r="D2" s="228"/>
    </row>
    <row r="3" s="166" customFormat="1" ht="16.5" customHeight="1" spans="1:3">
      <c r="A3" s="229"/>
      <c r="B3" s="229"/>
      <c r="C3" s="229"/>
    </row>
    <row r="4" s="166" customFormat="1" spans="2:4">
      <c r="B4" s="224"/>
      <c r="D4" s="230" t="s">
        <v>2</v>
      </c>
    </row>
    <row r="5" s="166" customFormat="1" ht="41.25" customHeight="1" spans="1:4">
      <c r="A5" s="231" t="s">
        <v>3</v>
      </c>
      <c r="B5" s="231" t="s">
        <v>771</v>
      </c>
      <c r="C5" s="105" t="s">
        <v>602</v>
      </c>
      <c r="D5" s="105" t="s">
        <v>772</v>
      </c>
    </row>
    <row r="6" s="166" customFormat="1" ht="41.25" customHeight="1" spans="1:4">
      <c r="A6" s="231" t="s">
        <v>768</v>
      </c>
      <c r="B6" s="231">
        <v>1084</v>
      </c>
      <c r="C6" s="231">
        <v>944.84</v>
      </c>
      <c r="D6" s="232">
        <f t="shared" ref="D6:D11" si="0">C6/B6*100</f>
        <v>87.1623616236162</v>
      </c>
    </row>
    <row r="7" s="166" customFormat="1" ht="41.25" customHeight="1" spans="1:4">
      <c r="A7" s="233" t="s">
        <v>773</v>
      </c>
      <c r="B7" s="234">
        <v>70</v>
      </c>
      <c r="C7" s="231">
        <v>8.46</v>
      </c>
      <c r="D7" s="232">
        <f t="shared" si="0"/>
        <v>12.0857142857143</v>
      </c>
    </row>
    <row r="8" s="166" customFormat="1" ht="41.25" customHeight="1" spans="1:10">
      <c r="A8" s="233" t="s">
        <v>774</v>
      </c>
      <c r="B8" s="234">
        <f>B9+B10</f>
        <v>721</v>
      </c>
      <c r="C8" s="231">
        <f>C9+C10</f>
        <v>679.17</v>
      </c>
      <c r="D8" s="232">
        <f t="shared" si="0"/>
        <v>94.1983356449376</v>
      </c>
      <c r="J8" s="166" t="s">
        <v>775</v>
      </c>
    </row>
    <row r="9" s="166" customFormat="1" ht="41.25" customHeight="1" spans="1:4">
      <c r="A9" s="235" t="s">
        <v>776</v>
      </c>
      <c r="B9" s="234">
        <v>90</v>
      </c>
      <c r="C9" s="231">
        <v>144.13</v>
      </c>
      <c r="D9" s="232">
        <f t="shared" si="0"/>
        <v>160.144444444444</v>
      </c>
    </row>
    <row r="10" s="166" customFormat="1" ht="41.25" customHeight="1" spans="1:4">
      <c r="A10" s="235" t="s">
        <v>777</v>
      </c>
      <c r="B10" s="234">
        <v>631</v>
      </c>
      <c r="C10" s="231">
        <v>535.04</v>
      </c>
      <c r="D10" s="232">
        <f t="shared" si="0"/>
        <v>84.7923930269414</v>
      </c>
    </row>
    <row r="11" s="166" customFormat="1" ht="41.25" customHeight="1" spans="1:4">
      <c r="A11" s="233" t="s">
        <v>778</v>
      </c>
      <c r="B11" s="234">
        <v>293</v>
      </c>
      <c r="C11" s="236">
        <v>257.2</v>
      </c>
      <c r="D11" s="232">
        <f t="shared" si="0"/>
        <v>87.7815699658703</v>
      </c>
    </row>
    <row r="12" ht="21.75" customHeight="1"/>
    <row r="13" s="166" customFormat="1" ht="91" customHeight="1" spans="1:4">
      <c r="A13" s="237" t="s">
        <v>779</v>
      </c>
      <c r="B13" s="238"/>
      <c r="C13" s="238"/>
      <c r="D13" s="238"/>
    </row>
  </sheetData>
  <mergeCells count="3">
    <mergeCell ref="A2:D2"/>
    <mergeCell ref="A3:C3"/>
    <mergeCell ref="A13:D1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E17" sqref="E17"/>
    </sheetView>
  </sheetViews>
  <sheetFormatPr defaultColWidth="9" defaultRowHeight="15.6" outlineLevelCol="1"/>
  <cols>
    <col min="1" max="1" width="41.875" style="207" customWidth="1"/>
    <col min="2" max="2" width="37.875" style="206" customWidth="1"/>
    <col min="3" max="16384" width="9" style="206"/>
  </cols>
  <sheetData>
    <row r="1" spans="1:1">
      <c r="A1" s="207" t="s">
        <v>780</v>
      </c>
    </row>
    <row r="2" ht="36" customHeight="1" spans="1:2">
      <c r="A2" s="209" t="s">
        <v>781</v>
      </c>
      <c r="B2" s="209"/>
    </row>
    <row r="3" ht="18.75" customHeight="1" spans="1:2">
      <c r="A3" s="209"/>
      <c r="B3" s="210" t="s">
        <v>601</v>
      </c>
    </row>
    <row r="4" ht="20.25" customHeight="1" spans="1:2">
      <c r="A4" s="211" t="s">
        <v>782</v>
      </c>
      <c r="B4" s="212" t="s">
        <v>602</v>
      </c>
    </row>
    <row r="5" ht="20.25" customHeight="1" spans="1:2">
      <c r="A5" s="223" t="s">
        <v>783</v>
      </c>
      <c r="B5" s="214">
        <f>B6+B12+B13+B14+B15</f>
        <v>3866</v>
      </c>
    </row>
    <row r="6" ht="20.25" customHeight="1" spans="1:2">
      <c r="A6" s="135" t="s">
        <v>784</v>
      </c>
      <c r="B6" s="214">
        <f>SUM(B7:B11)</f>
        <v>3576</v>
      </c>
    </row>
    <row r="7" ht="20.25" customHeight="1" spans="1:2">
      <c r="A7" s="133" t="s">
        <v>785</v>
      </c>
      <c r="B7" s="215">
        <v>2679</v>
      </c>
    </row>
    <row r="8" ht="20.25" customHeight="1" spans="1:2">
      <c r="A8" s="133" t="s">
        <v>786</v>
      </c>
      <c r="B8" s="215">
        <v>166</v>
      </c>
    </row>
    <row r="9" ht="20.25" customHeight="1" spans="1:2">
      <c r="A9" s="133" t="s">
        <v>787</v>
      </c>
      <c r="B9" s="214">
        <v>0</v>
      </c>
    </row>
    <row r="10" ht="20.25" customHeight="1" spans="1:2">
      <c r="A10" s="133" t="s">
        <v>788</v>
      </c>
      <c r="B10" s="215"/>
    </row>
    <row r="11" ht="20.25" customHeight="1" spans="1:2">
      <c r="A11" s="133" t="s">
        <v>789</v>
      </c>
      <c r="B11" s="215">
        <v>731</v>
      </c>
    </row>
    <row r="12" ht="20.25" customHeight="1" spans="1:2">
      <c r="A12" s="135" t="s">
        <v>790</v>
      </c>
      <c r="B12" s="214">
        <v>0</v>
      </c>
    </row>
    <row r="13" ht="20.25" customHeight="1" spans="1:2">
      <c r="A13" s="135" t="s">
        <v>791</v>
      </c>
      <c r="B13" s="214">
        <v>0</v>
      </c>
    </row>
    <row r="14" ht="20.25" customHeight="1" spans="1:2">
      <c r="A14" s="135" t="s">
        <v>792</v>
      </c>
      <c r="B14" s="215">
        <v>143</v>
      </c>
    </row>
    <row r="15" ht="20.25" customHeight="1" spans="1:2">
      <c r="A15" s="135" t="s">
        <v>793</v>
      </c>
      <c r="B15" s="215">
        <v>147</v>
      </c>
    </row>
    <row r="16" ht="20.25" customHeight="1" spans="1:2">
      <c r="A16" s="223" t="s">
        <v>794</v>
      </c>
      <c r="B16" s="214">
        <v>7428</v>
      </c>
    </row>
    <row r="17" ht="20.25" customHeight="1" spans="1:2">
      <c r="A17" s="133" t="s">
        <v>795</v>
      </c>
      <c r="B17" s="214">
        <v>7428</v>
      </c>
    </row>
    <row r="18" ht="20.25" customHeight="1" spans="1:2">
      <c r="A18" s="223" t="s">
        <v>796</v>
      </c>
      <c r="B18" s="214">
        <v>54076</v>
      </c>
    </row>
    <row r="19" ht="20.25" customHeight="1" spans="1:2">
      <c r="A19" s="223" t="s">
        <v>797</v>
      </c>
      <c r="B19" s="214">
        <f>SUM(B20:B21)</f>
        <v>12488</v>
      </c>
    </row>
    <row r="20" ht="20.25" customHeight="1" spans="1:2">
      <c r="A20" s="133" t="s">
        <v>798</v>
      </c>
      <c r="B20" s="214">
        <v>12488</v>
      </c>
    </row>
    <row r="21" ht="20.25" customHeight="1" spans="1:2">
      <c r="A21" s="133" t="s">
        <v>799</v>
      </c>
      <c r="B21" s="214"/>
    </row>
    <row r="22" ht="20.25" customHeight="1" spans="1:2">
      <c r="A22" s="223" t="s">
        <v>800</v>
      </c>
      <c r="B22" s="214">
        <v>31528</v>
      </c>
    </row>
    <row r="23" ht="20.25" customHeight="1" spans="1:2">
      <c r="A23" s="213" t="s">
        <v>801</v>
      </c>
      <c r="B23" s="214">
        <f>B5+B16+B18+B19+B22</f>
        <v>109386</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3"/>
  <sheetViews>
    <sheetView topLeftCell="A117" workbookViewId="0">
      <selection activeCell="C5" sqref="C5:C273"/>
    </sheetView>
  </sheetViews>
  <sheetFormatPr defaultColWidth="12.1833333333333" defaultRowHeight="15.55" customHeight="1" outlineLevelCol="2"/>
  <cols>
    <col min="1" max="1" width="10.625" style="166" customWidth="1"/>
    <col min="2" max="2" width="74.1" style="166" customWidth="1"/>
    <col min="3" max="3" width="25.625" style="166" customWidth="1"/>
    <col min="4" max="255" width="12.1833333333333" style="166" customWidth="1"/>
    <col min="256" max="16383" width="12.1833333333333" style="166"/>
    <col min="16384" max="16384" width="12.1833333333333" style="219"/>
  </cols>
  <sheetData>
    <row r="1" customHeight="1" spans="1:1">
      <c r="A1" s="166" t="s">
        <v>802</v>
      </c>
    </row>
    <row r="2" s="166" customFormat="1" ht="44.25" customHeight="1" spans="1:3">
      <c r="A2" s="182" t="s">
        <v>803</v>
      </c>
      <c r="B2" s="182"/>
      <c r="C2" s="182"/>
    </row>
    <row r="3" s="166" customFormat="1" ht="17" customHeight="1" spans="1:3">
      <c r="A3" s="194"/>
      <c r="C3" s="220" t="s">
        <v>601</v>
      </c>
    </row>
    <row r="4" s="218" customFormat="1" ht="16.95" customHeight="1" spans="1:3">
      <c r="A4" s="221" t="s">
        <v>86</v>
      </c>
      <c r="B4" s="221" t="s">
        <v>87</v>
      </c>
      <c r="C4" s="221" t="s">
        <v>4</v>
      </c>
    </row>
    <row r="5" s="218" customFormat="1" ht="16.95" customHeight="1" spans="1:3">
      <c r="A5" s="222"/>
      <c r="B5" s="221" t="s">
        <v>804</v>
      </c>
      <c r="C5" s="199">
        <f>SUM(C6,C67,C106,C156,C166,C170,C174,C178,C182,C187,C219,C236,C253)</f>
        <v>33910</v>
      </c>
    </row>
    <row r="6" s="218" customFormat="1" ht="16.95" customHeight="1" spans="1:3">
      <c r="A6" s="200">
        <v>212</v>
      </c>
      <c r="B6" s="201" t="s">
        <v>414</v>
      </c>
      <c r="C6" s="199">
        <f>SUM(C7,C23,C27:C28,C34,C38,C42,C46,C52,C55,C64)</f>
        <v>3567</v>
      </c>
    </row>
    <row r="7" s="218" customFormat="1" ht="16.95" customHeight="1" spans="1:3">
      <c r="A7" s="200">
        <v>21208</v>
      </c>
      <c r="B7" s="201" t="s">
        <v>805</v>
      </c>
      <c r="C7" s="199">
        <f>SUM(C8:C22)</f>
        <v>3515</v>
      </c>
    </row>
    <row r="8" s="218" customFormat="1" ht="16.95" customHeight="1" spans="1:3">
      <c r="A8" s="200">
        <v>2120801</v>
      </c>
      <c r="B8" s="203" t="s">
        <v>806</v>
      </c>
      <c r="C8" s="199"/>
    </row>
    <row r="9" s="218" customFormat="1" ht="16.95" customHeight="1" spans="1:3">
      <c r="A9" s="200">
        <v>2120802</v>
      </c>
      <c r="B9" s="203" t="s">
        <v>807</v>
      </c>
      <c r="C9" s="199"/>
    </row>
    <row r="10" s="218" customFormat="1" ht="16.95" customHeight="1" spans="1:3">
      <c r="A10" s="200">
        <v>2120803</v>
      </c>
      <c r="B10" s="203" t="s">
        <v>808</v>
      </c>
      <c r="C10" s="199">
        <v>6</v>
      </c>
    </row>
    <row r="11" s="218" customFormat="1" ht="16.95" customHeight="1" spans="1:3">
      <c r="A11" s="200">
        <v>2120804</v>
      </c>
      <c r="B11" s="203" t="s">
        <v>809</v>
      </c>
      <c r="C11" s="199">
        <v>463</v>
      </c>
    </row>
    <row r="12" s="218" customFormat="1" ht="16.95" customHeight="1" spans="1:3">
      <c r="A12" s="200">
        <v>2120805</v>
      </c>
      <c r="B12" s="203" t="s">
        <v>810</v>
      </c>
      <c r="C12" s="199"/>
    </row>
    <row r="13" s="218" customFormat="1" ht="16.95" customHeight="1" spans="1:3">
      <c r="A13" s="200">
        <v>2120806</v>
      </c>
      <c r="B13" s="203" t="s">
        <v>811</v>
      </c>
      <c r="C13" s="199"/>
    </row>
    <row r="14" s="218" customFormat="1" ht="16.95" customHeight="1" spans="1:3">
      <c r="A14" s="200">
        <v>2120807</v>
      </c>
      <c r="B14" s="203" t="s">
        <v>812</v>
      </c>
      <c r="C14" s="199"/>
    </row>
    <row r="15" s="218" customFormat="1" ht="16.95" customHeight="1" spans="1:3">
      <c r="A15" s="200">
        <v>2120809</v>
      </c>
      <c r="B15" s="203" t="s">
        <v>813</v>
      </c>
      <c r="C15" s="199"/>
    </row>
    <row r="16" s="218" customFormat="1" ht="16.95" customHeight="1" spans="1:3">
      <c r="A16" s="200">
        <v>2120810</v>
      </c>
      <c r="B16" s="203" t="s">
        <v>814</v>
      </c>
      <c r="C16" s="199"/>
    </row>
    <row r="17" s="218" customFormat="1" ht="16.95" customHeight="1" spans="1:3">
      <c r="A17" s="200">
        <v>2120811</v>
      </c>
      <c r="B17" s="203" t="s">
        <v>815</v>
      </c>
      <c r="C17" s="199"/>
    </row>
    <row r="18" s="218" customFormat="1" ht="16.95" customHeight="1" spans="1:3">
      <c r="A18" s="200">
        <v>2120813</v>
      </c>
      <c r="B18" s="203" t="s">
        <v>816</v>
      </c>
      <c r="C18" s="199"/>
    </row>
    <row r="19" s="218" customFormat="1" ht="16.95" customHeight="1" spans="1:3">
      <c r="A19" s="200">
        <v>2120814</v>
      </c>
      <c r="B19" s="203" t="s">
        <v>817</v>
      </c>
      <c r="C19" s="199"/>
    </row>
    <row r="20" s="218" customFormat="1" ht="16.95" customHeight="1" spans="1:3">
      <c r="A20" s="200">
        <v>2120815</v>
      </c>
      <c r="B20" s="203" t="s">
        <v>818</v>
      </c>
      <c r="C20" s="199"/>
    </row>
    <row r="21" s="218" customFormat="1" ht="16.95" customHeight="1" spans="1:3">
      <c r="A21" s="200">
        <v>2120816</v>
      </c>
      <c r="B21" s="203" t="s">
        <v>819</v>
      </c>
      <c r="C21" s="199"/>
    </row>
    <row r="22" s="218" customFormat="1" ht="16.95" customHeight="1" spans="1:3">
      <c r="A22" s="200">
        <v>2120899</v>
      </c>
      <c r="B22" s="203" t="s">
        <v>820</v>
      </c>
      <c r="C22" s="199">
        <v>3046</v>
      </c>
    </row>
    <row r="23" s="218" customFormat="1" ht="16.95" customHeight="1" spans="1:3">
      <c r="A23" s="200">
        <v>21210</v>
      </c>
      <c r="B23" s="201" t="s">
        <v>821</v>
      </c>
      <c r="C23" s="199">
        <f>SUM(C24:C26)</f>
        <v>0</v>
      </c>
    </row>
    <row r="24" s="218" customFormat="1" ht="16.95" customHeight="1" spans="1:3">
      <c r="A24" s="200">
        <v>2121001</v>
      </c>
      <c r="B24" s="203" t="s">
        <v>806</v>
      </c>
      <c r="C24" s="199"/>
    </row>
    <row r="25" s="218" customFormat="1" ht="16.95" customHeight="1" spans="1:3">
      <c r="A25" s="200">
        <v>2121002</v>
      </c>
      <c r="B25" s="203" t="s">
        <v>807</v>
      </c>
      <c r="C25" s="199"/>
    </row>
    <row r="26" s="218" customFormat="1" ht="16.95" customHeight="1" spans="1:3">
      <c r="A26" s="200">
        <v>2121099</v>
      </c>
      <c r="B26" s="203" t="s">
        <v>822</v>
      </c>
      <c r="C26" s="199"/>
    </row>
    <row r="27" s="218" customFormat="1" ht="16.95" customHeight="1" spans="1:3">
      <c r="A27" s="200">
        <v>21211</v>
      </c>
      <c r="B27" s="201" t="s">
        <v>823</v>
      </c>
      <c r="C27" s="199"/>
    </row>
    <row r="28" s="218" customFormat="1" ht="16.95" customHeight="1" spans="1:3">
      <c r="A28" s="200">
        <v>21213</v>
      </c>
      <c r="B28" s="201" t="s">
        <v>824</v>
      </c>
      <c r="C28" s="199">
        <f>SUM(C29:C33)</f>
        <v>52</v>
      </c>
    </row>
    <row r="29" s="218" customFormat="1" ht="16.95" customHeight="1" spans="1:3">
      <c r="A29" s="200">
        <v>2121301</v>
      </c>
      <c r="B29" s="203" t="s">
        <v>825</v>
      </c>
      <c r="C29" s="199"/>
    </row>
    <row r="30" s="218" customFormat="1" ht="16.95" customHeight="1" spans="1:3">
      <c r="A30" s="200">
        <v>2121302</v>
      </c>
      <c r="B30" s="203" t="s">
        <v>826</v>
      </c>
      <c r="C30" s="199"/>
    </row>
    <row r="31" s="218" customFormat="1" ht="16.95" customHeight="1" spans="1:3">
      <c r="A31" s="200">
        <v>2121303</v>
      </c>
      <c r="B31" s="203" t="s">
        <v>827</v>
      </c>
      <c r="C31" s="199"/>
    </row>
    <row r="32" s="218" customFormat="1" ht="16.95" customHeight="1" spans="1:3">
      <c r="A32" s="200">
        <v>2121304</v>
      </c>
      <c r="B32" s="203" t="s">
        <v>828</v>
      </c>
      <c r="C32" s="199"/>
    </row>
    <row r="33" s="218" customFormat="1" ht="16.95" customHeight="1" spans="1:3">
      <c r="A33" s="200">
        <v>2121399</v>
      </c>
      <c r="B33" s="203" t="s">
        <v>829</v>
      </c>
      <c r="C33" s="199">
        <v>52</v>
      </c>
    </row>
    <row r="34" s="218" customFormat="1" ht="16.95" customHeight="1" spans="1:3">
      <c r="A34" s="200">
        <v>21214</v>
      </c>
      <c r="B34" s="201" t="s">
        <v>830</v>
      </c>
      <c r="C34" s="199">
        <f>SUM(C35:C37)</f>
        <v>0</v>
      </c>
    </row>
    <row r="35" s="218" customFormat="1" ht="16.95" customHeight="1" spans="1:3">
      <c r="A35" s="200">
        <v>2121401</v>
      </c>
      <c r="B35" s="203" t="s">
        <v>831</v>
      </c>
      <c r="C35" s="199"/>
    </row>
    <row r="36" s="218" customFormat="1" ht="16.95" customHeight="1" spans="1:3">
      <c r="A36" s="200">
        <v>2121402</v>
      </c>
      <c r="B36" s="203" t="s">
        <v>832</v>
      </c>
      <c r="C36" s="199"/>
    </row>
    <row r="37" s="218" customFormat="1" ht="16.95" customHeight="1" spans="1:3">
      <c r="A37" s="200">
        <v>2121499</v>
      </c>
      <c r="B37" s="203" t="s">
        <v>833</v>
      </c>
      <c r="C37" s="199"/>
    </row>
    <row r="38" s="218" customFormat="1" ht="16.95" customHeight="1" spans="1:3">
      <c r="A38" s="200">
        <v>21215</v>
      </c>
      <c r="B38" s="201" t="s">
        <v>834</v>
      </c>
      <c r="C38" s="199">
        <f>SUM(C39:C41)</f>
        <v>0</v>
      </c>
    </row>
    <row r="39" s="218" customFormat="1" ht="16.95" customHeight="1" spans="1:3">
      <c r="A39" s="200">
        <v>2121501</v>
      </c>
      <c r="B39" s="203" t="s">
        <v>835</v>
      </c>
      <c r="C39" s="199"/>
    </row>
    <row r="40" s="218" customFormat="1" ht="16.95" customHeight="1" spans="1:3">
      <c r="A40" s="200">
        <v>2121502</v>
      </c>
      <c r="B40" s="203" t="s">
        <v>836</v>
      </c>
      <c r="C40" s="199"/>
    </row>
    <row r="41" s="218" customFormat="1" ht="16.95" customHeight="1" spans="1:3">
      <c r="A41" s="200">
        <v>2121599</v>
      </c>
      <c r="B41" s="203" t="s">
        <v>837</v>
      </c>
      <c r="C41" s="199"/>
    </row>
    <row r="42" s="218" customFormat="1" ht="16.95" customHeight="1" spans="1:3">
      <c r="A42" s="200">
        <v>21216</v>
      </c>
      <c r="B42" s="201" t="s">
        <v>838</v>
      </c>
      <c r="C42" s="199">
        <f>SUM(C43:C45)</f>
        <v>0</v>
      </c>
    </row>
    <row r="43" s="218" customFormat="1" ht="16.95" customHeight="1" spans="1:3">
      <c r="A43" s="200">
        <v>2121601</v>
      </c>
      <c r="B43" s="203" t="s">
        <v>835</v>
      </c>
      <c r="C43" s="199"/>
    </row>
    <row r="44" s="218" customFormat="1" ht="16.95" customHeight="1" spans="1:3">
      <c r="A44" s="200">
        <v>2121602</v>
      </c>
      <c r="B44" s="203" t="s">
        <v>836</v>
      </c>
      <c r="C44" s="199"/>
    </row>
    <row r="45" s="218" customFormat="1" ht="16.95" customHeight="1" spans="1:3">
      <c r="A45" s="200">
        <v>2121699</v>
      </c>
      <c r="B45" s="203" t="s">
        <v>839</v>
      </c>
      <c r="C45" s="199"/>
    </row>
    <row r="46" s="218" customFormat="1" ht="16.95" customHeight="1" spans="1:3">
      <c r="A46" s="200">
        <v>21217</v>
      </c>
      <c r="B46" s="201" t="s">
        <v>840</v>
      </c>
      <c r="C46" s="199">
        <f>SUM(C47:C51)</f>
        <v>0</v>
      </c>
    </row>
    <row r="47" s="218" customFormat="1" ht="16.95" customHeight="1" spans="1:3">
      <c r="A47" s="200">
        <v>2121701</v>
      </c>
      <c r="B47" s="203" t="s">
        <v>841</v>
      </c>
      <c r="C47" s="199"/>
    </row>
    <row r="48" s="218" customFormat="1" ht="16.95" customHeight="1" spans="1:3">
      <c r="A48" s="200">
        <v>2121702</v>
      </c>
      <c r="B48" s="203" t="s">
        <v>842</v>
      </c>
      <c r="C48" s="199"/>
    </row>
    <row r="49" s="218" customFormat="1" ht="16.95" customHeight="1" spans="1:3">
      <c r="A49" s="200">
        <v>2121703</v>
      </c>
      <c r="B49" s="203" t="s">
        <v>843</v>
      </c>
      <c r="C49" s="199"/>
    </row>
    <row r="50" s="218" customFormat="1" ht="16.95" customHeight="1" spans="1:3">
      <c r="A50" s="200">
        <v>2121704</v>
      </c>
      <c r="B50" s="203" t="s">
        <v>844</v>
      </c>
      <c r="C50" s="199"/>
    </row>
    <row r="51" s="218" customFormat="1" ht="16.95" customHeight="1" spans="1:3">
      <c r="A51" s="200">
        <v>2121799</v>
      </c>
      <c r="B51" s="203" t="s">
        <v>845</v>
      </c>
      <c r="C51" s="199"/>
    </row>
    <row r="52" s="218" customFormat="1" ht="16.95" customHeight="1" spans="1:3">
      <c r="A52" s="200">
        <v>21218</v>
      </c>
      <c r="B52" s="201" t="s">
        <v>846</v>
      </c>
      <c r="C52" s="199">
        <f>SUM(C53:C54)</f>
        <v>0</v>
      </c>
    </row>
    <row r="53" s="218" customFormat="1" ht="16.95" customHeight="1" spans="1:3">
      <c r="A53" s="200">
        <v>2121801</v>
      </c>
      <c r="B53" s="203" t="s">
        <v>847</v>
      </c>
      <c r="C53" s="199"/>
    </row>
    <row r="54" s="218" customFormat="1" ht="16.95" customHeight="1" spans="1:3">
      <c r="A54" s="200">
        <v>2121899</v>
      </c>
      <c r="B54" s="203" t="s">
        <v>848</v>
      </c>
      <c r="C54" s="199"/>
    </row>
    <row r="55" s="218" customFormat="1" ht="16.95" customHeight="1" spans="1:3">
      <c r="A55" s="200">
        <v>21219</v>
      </c>
      <c r="B55" s="201" t="s">
        <v>849</v>
      </c>
      <c r="C55" s="199">
        <f>SUM(C56:C63)</f>
        <v>0</v>
      </c>
    </row>
    <row r="56" s="218" customFormat="1" ht="16.95" customHeight="1" spans="1:3">
      <c r="A56" s="200">
        <v>2121901</v>
      </c>
      <c r="B56" s="203" t="s">
        <v>835</v>
      </c>
      <c r="C56" s="199"/>
    </row>
    <row r="57" s="218" customFormat="1" ht="16.95" customHeight="1" spans="1:3">
      <c r="A57" s="200">
        <v>2121902</v>
      </c>
      <c r="B57" s="203" t="s">
        <v>836</v>
      </c>
      <c r="C57" s="199"/>
    </row>
    <row r="58" s="218" customFormat="1" ht="16.95" customHeight="1" spans="1:3">
      <c r="A58" s="200">
        <v>2121903</v>
      </c>
      <c r="B58" s="203" t="s">
        <v>850</v>
      </c>
      <c r="C58" s="199"/>
    </row>
    <row r="59" s="218" customFormat="1" ht="16.95" customHeight="1" spans="1:3">
      <c r="A59" s="200">
        <v>2121904</v>
      </c>
      <c r="B59" s="203" t="s">
        <v>851</v>
      </c>
      <c r="C59" s="199"/>
    </row>
    <row r="60" s="218" customFormat="1" ht="16.95" customHeight="1" spans="1:3">
      <c r="A60" s="200">
        <v>2121905</v>
      </c>
      <c r="B60" s="203" t="s">
        <v>852</v>
      </c>
      <c r="C60" s="199"/>
    </row>
    <row r="61" s="218" customFormat="1" ht="16.95" customHeight="1" spans="1:3">
      <c r="A61" s="200">
        <v>2121906</v>
      </c>
      <c r="B61" s="203" t="s">
        <v>853</v>
      </c>
      <c r="C61" s="199"/>
    </row>
    <row r="62" s="218" customFormat="1" ht="16.95" customHeight="1" spans="1:3">
      <c r="A62" s="200">
        <v>2121907</v>
      </c>
      <c r="B62" s="203" t="s">
        <v>854</v>
      </c>
      <c r="C62" s="199"/>
    </row>
    <row r="63" s="218" customFormat="1" ht="16.95" customHeight="1" spans="1:3">
      <c r="A63" s="200">
        <v>2121999</v>
      </c>
      <c r="B63" s="203" t="s">
        <v>855</v>
      </c>
      <c r="C63" s="199"/>
    </row>
    <row r="64" s="218" customFormat="1" ht="16.95" customHeight="1" spans="1:3">
      <c r="A64" s="200">
        <v>21298</v>
      </c>
      <c r="B64" s="201" t="s">
        <v>856</v>
      </c>
      <c r="C64" s="199">
        <f>SUM(C65:C66)</f>
        <v>0</v>
      </c>
    </row>
    <row r="65" s="218" customFormat="1" ht="16.95" customHeight="1" spans="1:3">
      <c r="A65" s="200">
        <v>2129801</v>
      </c>
      <c r="B65" s="203" t="s">
        <v>857</v>
      </c>
      <c r="C65" s="199"/>
    </row>
    <row r="66" s="218" customFormat="1" ht="16.95" customHeight="1" spans="1:3">
      <c r="A66" s="200">
        <v>2129899</v>
      </c>
      <c r="B66" s="203" t="s">
        <v>858</v>
      </c>
      <c r="C66" s="199"/>
    </row>
    <row r="67" s="218" customFormat="1" ht="16.95" customHeight="1" spans="1:3">
      <c r="A67" s="200">
        <v>213</v>
      </c>
      <c r="B67" s="201" t="s">
        <v>430</v>
      </c>
      <c r="C67" s="199">
        <f>SUM(C68,C73,C78,C83,C86,C91,C95,C99,C102)</f>
        <v>3225</v>
      </c>
    </row>
    <row r="68" s="218" customFormat="1" ht="16.95" customHeight="1" spans="1:3">
      <c r="A68" s="200">
        <v>21366</v>
      </c>
      <c r="B68" s="201" t="s">
        <v>859</v>
      </c>
      <c r="C68" s="199">
        <f>SUM(C69:C72)</f>
        <v>0</v>
      </c>
    </row>
    <row r="69" s="218" customFormat="1" ht="16.95" customHeight="1" spans="1:3">
      <c r="A69" s="200">
        <v>2136601</v>
      </c>
      <c r="B69" s="203" t="s">
        <v>860</v>
      </c>
      <c r="C69" s="199"/>
    </row>
    <row r="70" s="218" customFormat="1" ht="16.95" customHeight="1" spans="1:3">
      <c r="A70" s="200">
        <v>2136602</v>
      </c>
      <c r="B70" s="203" t="s">
        <v>861</v>
      </c>
      <c r="C70" s="199"/>
    </row>
    <row r="71" s="218" customFormat="1" ht="16.95" customHeight="1" spans="1:3">
      <c r="A71" s="200">
        <v>2136603</v>
      </c>
      <c r="B71" s="203" t="s">
        <v>862</v>
      </c>
      <c r="C71" s="199"/>
    </row>
    <row r="72" s="218" customFormat="1" ht="16.95" customHeight="1" spans="1:3">
      <c r="A72" s="200">
        <v>2136699</v>
      </c>
      <c r="B72" s="203" t="s">
        <v>863</v>
      </c>
      <c r="C72" s="199"/>
    </row>
    <row r="73" s="218" customFormat="1" ht="16.95" customHeight="1" spans="1:3">
      <c r="A73" s="200">
        <v>21367</v>
      </c>
      <c r="B73" s="201" t="s">
        <v>864</v>
      </c>
      <c r="C73" s="199">
        <f>SUM(C74:C77)</f>
        <v>0</v>
      </c>
    </row>
    <row r="74" s="218" customFormat="1" ht="16.95" customHeight="1" spans="1:3">
      <c r="A74" s="200">
        <v>2136701</v>
      </c>
      <c r="B74" s="203" t="s">
        <v>860</v>
      </c>
      <c r="C74" s="199"/>
    </row>
    <row r="75" s="218" customFormat="1" ht="16.95" customHeight="1" spans="1:3">
      <c r="A75" s="200">
        <v>2136702</v>
      </c>
      <c r="B75" s="203" t="s">
        <v>861</v>
      </c>
      <c r="C75" s="199"/>
    </row>
    <row r="76" s="218" customFormat="1" ht="16.95" customHeight="1" spans="1:3">
      <c r="A76" s="200">
        <v>2136703</v>
      </c>
      <c r="B76" s="203" t="s">
        <v>865</v>
      </c>
      <c r="C76" s="199"/>
    </row>
    <row r="77" s="218" customFormat="1" ht="16.95" customHeight="1" spans="1:3">
      <c r="A77" s="200">
        <v>2136799</v>
      </c>
      <c r="B77" s="203" t="s">
        <v>866</v>
      </c>
      <c r="C77" s="199"/>
    </row>
    <row r="78" s="218" customFormat="1" ht="16.95" customHeight="1" spans="1:3">
      <c r="A78" s="200">
        <v>21369</v>
      </c>
      <c r="B78" s="201" t="s">
        <v>867</v>
      </c>
      <c r="C78" s="199">
        <f>SUM(C79:C82)</f>
        <v>0</v>
      </c>
    </row>
    <row r="79" s="218" customFormat="1" ht="16.95" customHeight="1" spans="1:3">
      <c r="A79" s="200">
        <v>2136901</v>
      </c>
      <c r="B79" s="203" t="s">
        <v>868</v>
      </c>
      <c r="C79" s="199"/>
    </row>
    <row r="80" s="218" customFormat="1" ht="16.95" customHeight="1" spans="1:3">
      <c r="A80" s="200">
        <v>2136902</v>
      </c>
      <c r="B80" s="203" t="s">
        <v>869</v>
      </c>
      <c r="C80" s="199"/>
    </row>
    <row r="81" s="218" customFormat="1" ht="16.95" customHeight="1" spans="1:3">
      <c r="A81" s="200">
        <v>2136903</v>
      </c>
      <c r="B81" s="203" t="s">
        <v>870</v>
      </c>
      <c r="C81" s="199"/>
    </row>
    <row r="82" s="218" customFormat="1" ht="16.95" customHeight="1" spans="1:3">
      <c r="A82" s="200">
        <v>2136999</v>
      </c>
      <c r="B82" s="203" t="s">
        <v>871</v>
      </c>
      <c r="C82" s="199"/>
    </row>
    <row r="83" s="218" customFormat="1" ht="16.95" customHeight="1" spans="1:3">
      <c r="A83" s="200">
        <v>21370</v>
      </c>
      <c r="B83" s="201" t="s">
        <v>872</v>
      </c>
      <c r="C83" s="199">
        <f>SUM(C84:C85)</f>
        <v>0</v>
      </c>
    </row>
    <row r="84" s="218" customFormat="1" ht="16.95" customHeight="1" spans="1:3">
      <c r="A84" s="200">
        <v>2137001</v>
      </c>
      <c r="B84" s="203" t="s">
        <v>873</v>
      </c>
      <c r="C84" s="199"/>
    </row>
    <row r="85" s="218" customFormat="1" ht="16.95" customHeight="1" spans="1:3">
      <c r="A85" s="200">
        <v>2137099</v>
      </c>
      <c r="B85" s="203" t="s">
        <v>874</v>
      </c>
      <c r="C85" s="199"/>
    </row>
    <row r="86" s="218" customFormat="1" ht="16.95" customHeight="1" spans="1:3">
      <c r="A86" s="200">
        <v>21371</v>
      </c>
      <c r="B86" s="201" t="s">
        <v>875</v>
      </c>
      <c r="C86" s="199">
        <f>SUM(C87:C90)</f>
        <v>0</v>
      </c>
    </row>
    <row r="87" s="218" customFormat="1" ht="16.95" customHeight="1" spans="1:3">
      <c r="A87" s="200">
        <v>2137101</v>
      </c>
      <c r="B87" s="203" t="s">
        <v>876</v>
      </c>
      <c r="C87" s="199"/>
    </row>
    <row r="88" s="218" customFormat="1" ht="16.95" customHeight="1" spans="1:3">
      <c r="A88" s="200">
        <v>2137102</v>
      </c>
      <c r="B88" s="203" t="s">
        <v>877</v>
      </c>
      <c r="C88" s="199"/>
    </row>
    <row r="89" s="218" customFormat="1" ht="16.95" customHeight="1" spans="1:3">
      <c r="A89" s="200">
        <v>2137103</v>
      </c>
      <c r="B89" s="203" t="s">
        <v>878</v>
      </c>
      <c r="C89" s="199"/>
    </row>
    <row r="90" s="218" customFormat="1" ht="16.95" customHeight="1" spans="1:3">
      <c r="A90" s="200">
        <v>2137199</v>
      </c>
      <c r="B90" s="203" t="s">
        <v>879</v>
      </c>
      <c r="C90" s="199"/>
    </row>
    <row r="91" s="218" customFormat="1" ht="16.95" customHeight="1" spans="1:3">
      <c r="A91" s="200">
        <v>21372</v>
      </c>
      <c r="B91" s="201" t="s">
        <v>880</v>
      </c>
      <c r="C91" s="199">
        <f>SUM(C92:C94)</f>
        <v>3225</v>
      </c>
    </row>
    <row r="92" s="218" customFormat="1" ht="16.95" customHeight="1" spans="1:3">
      <c r="A92" s="200">
        <v>2137201</v>
      </c>
      <c r="B92" s="203" t="s">
        <v>881</v>
      </c>
      <c r="C92" s="199">
        <v>1281</v>
      </c>
    </row>
    <row r="93" s="218" customFormat="1" ht="16.95" customHeight="1" spans="1:3">
      <c r="A93" s="200">
        <v>2137202</v>
      </c>
      <c r="B93" s="203" t="s">
        <v>860</v>
      </c>
      <c r="C93" s="199">
        <v>1944</v>
      </c>
    </row>
    <row r="94" s="218" customFormat="1" ht="16.95" customHeight="1" spans="1:3">
      <c r="A94" s="200">
        <v>2137299</v>
      </c>
      <c r="B94" s="203" t="s">
        <v>882</v>
      </c>
      <c r="C94" s="199"/>
    </row>
    <row r="95" s="218" customFormat="1" ht="16.95" customHeight="1" spans="1:3">
      <c r="A95" s="200">
        <v>21373</v>
      </c>
      <c r="B95" s="201" t="s">
        <v>883</v>
      </c>
      <c r="C95" s="199">
        <f>SUM(C96:C98)</f>
        <v>0</v>
      </c>
    </row>
    <row r="96" s="218" customFormat="1" ht="16.95" customHeight="1" spans="1:3">
      <c r="A96" s="200">
        <v>2137301</v>
      </c>
      <c r="B96" s="203" t="s">
        <v>881</v>
      </c>
      <c r="C96" s="199"/>
    </row>
    <row r="97" s="218" customFormat="1" ht="16.95" customHeight="1" spans="1:3">
      <c r="A97" s="200">
        <v>2137302</v>
      </c>
      <c r="B97" s="203" t="s">
        <v>860</v>
      </c>
      <c r="C97" s="199"/>
    </row>
    <row r="98" s="218" customFormat="1" ht="16.95" customHeight="1" spans="1:3">
      <c r="A98" s="200">
        <v>2137399</v>
      </c>
      <c r="B98" s="203" t="s">
        <v>884</v>
      </c>
      <c r="C98" s="199"/>
    </row>
    <row r="99" s="218" customFormat="1" ht="16.95" customHeight="1" spans="1:3">
      <c r="A99" s="200">
        <v>21374</v>
      </c>
      <c r="B99" s="201" t="s">
        <v>885</v>
      </c>
      <c r="C99" s="199">
        <f>SUM(C100:C101)</f>
        <v>0</v>
      </c>
    </row>
    <row r="100" s="218" customFormat="1" ht="16.95" customHeight="1" spans="1:3">
      <c r="A100" s="200">
        <v>2137401</v>
      </c>
      <c r="B100" s="203" t="s">
        <v>860</v>
      </c>
      <c r="C100" s="199"/>
    </row>
    <row r="101" s="218" customFormat="1" ht="16.95" customHeight="1" spans="1:3">
      <c r="A101" s="200">
        <v>2137499</v>
      </c>
      <c r="B101" s="203" t="s">
        <v>886</v>
      </c>
      <c r="C101" s="199"/>
    </row>
    <row r="102" s="218" customFormat="1" ht="16.95" customHeight="1" spans="1:3">
      <c r="A102" s="200">
        <v>21398</v>
      </c>
      <c r="B102" s="201" t="s">
        <v>856</v>
      </c>
      <c r="C102" s="199">
        <f>SUM(C103:C105)</f>
        <v>0</v>
      </c>
    </row>
    <row r="103" s="218" customFormat="1" ht="16.95" customHeight="1" spans="1:3">
      <c r="A103" s="200">
        <v>2139801</v>
      </c>
      <c r="B103" s="203" t="s">
        <v>887</v>
      </c>
      <c r="C103" s="199"/>
    </row>
    <row r="104" s="218" customFormat="1" customHeight="1" spans="1:3">
      <c r="A104" s="200">
        <v>2139802</v>
      </c>
      <c r="B104" s="203" t="s">
        <v>888</v>
      </c>
      <c r="C104" s="199"/>
    </row>
    <row r="105" s="218" customFormat="1" ht="16.95" customHeight="1" spans="1:3">
      <c r="A105" s="200">
        <v>2139899</v>
      </c>
      <c r="B105" s="203" t="s">
        <v>889</v>
      </c>
      <c r="C105" s="199"/>
    </row>
    <row r="106" s="218" customFormat="1" ht="16.95" customHeight="1" spans="1:3">
      <c r="A106" s="200">
        <v>214</v>
      </c>
      <c r="B106" s="201" t="s">
        <v>492</v>
      </c>
      <c r="C106" s="199">
        <f>SUM(C107,C112,C117,C126,C133,C143,C146,C149,C150)</f>
        <v>0</v>
      </c>
    </row>
    <row r="107" s="218" customFormat="1" ht="16.95" customHeight="1" spans="1:3">
      <c r="A107" s="200">
        <v>21460</v>
      </c>
      <c r="B107" s="201" t="s">
        <v>890</v>
      </c>
      <c r="C107" s="199">
        <f>SUM(C108:C111)</f>
        <v>0</v>
      </c>
    </row>
    <row r="108" s="218" customFormat="1" ht="16.95" customHeight="1" spans="1:3">
      <c r="A108" s="200">
        <v>2146001</v>
      </c>
      <c r="B108" s="203" t="s">
        <v>494</v>
      </c>
      <c r="C108" s="199"/>
    </row>
    <row r="109" s="218" customFormat="1" ht="16.95" customHeight="1" spans="1:3">
      <c r="A109" s="200">
        <v>2146002</v>
      </c>
      <c r="B109" s="203" t="s">
        <v>495</v>
      </c>
      <c r="C109" s="199"/>
    </row>
    <row r="110" s="218" customFormat="1" ht="16.95" customHeight="1" spans="1:3">
      <c r="A110" s="200">
        <v>2146003</v>
      </c>
      <c r="B110" s="203" t="s">
        <v>891</v>
      </c>
      <c r="C110" s="199"/>
    </row>
    <row r="111" s="218" customFormat="1" ht="16.95" customHeight="1" spans="1:3">
      <c r="A111" s="200">
        <v>2146099</v>
      </c>
      <c r="B111" s="203" t="s">
        <v>892</v>
      </c>
      <c r="C111" s="199"/>
    </row>
    <row r="112" s="218" customFormat="1" ht="16.95" customHeight="1" spans="1:3">
      <c r="A112" s="200">
        <v>21462</v>
      </c>
      <c r="B112" s="201" t="s">
        <v>893</v>
      </c>
      <c r="C112" s="199">
        <f>SUM(C113:C116)</f>
        <v>0</v>
      </c>
    </row>
    <row r="113" s="218" customFormat="1" ht="16.95" customHeight="1" spans="1:3">
      <c r="A113" s="200">
        <v>2146201</v>
      </c>
      <c r="B113" s="203" t="s">
        <v>891</v>
      </c>
      <c r="C113" s="199"/>
    </row>
    <row r="114" s="218" customFormat="1" ht="16.95" customHeight="1" spans="1:3">
      <c r="A114" s="200">
        <v>2146202</v>
      </c>
      <c r="B114" s="203" t="s">
        <v>894</v>
      </c>
      <c r="C114" s="199"/>
    </row>
    <row r="115" s="218" customFormat="1" ht="16.95" customHeight="1" spans="1:3">
      <c r="A115" s="200">
        <v>2146203</v>
      </c>
      <c r="B115" s="203" t="s">
        <v>895</v>
      </c>
      <c r="C115" s="199"/>
    </row>
    <row r="116" s="218" customFormat="1" ht="16.95" customHeight="1" spans="1:3">
      <c r="A116" s="200">
        <v>2146299</v>
      </c>
      <c r="B116" s="203" t="s">
        <v>896</v>
      </c>
      <c r="C116" s="199"/>
    </row>
    <row r="117" s="218" customFormat="1" ht="16.95" customHeight="1" spans="1:3">
      <c r="A117" s="200">
        <v>21464</v>
      </c>
      <c r="B117" s="201" t="s">
        <v>897</v>
      </c>
      <c r="C117" s="199">
        <f>SUM(C118:C125)</f>
        <v>0</v>
      </c>
    </row>
    <row r="118" s="218" customFormat="1" ht="16.95" customHeight="1" spans="1:3">
      <c r="A118" s="200">
        <v>2146401</v>
      </c>
      <c r="B118" s="203" t="s">
        <v>898</v>
      </c>
      <c r="C118" s="199"/>
    </row>
    <row r="119" s="218" customFormat="1" ht="16.95" customHeight="1" spans="1:3">
      <c r="A119" s="200">
        <v>2146402</v>
      </c>
      <c r="B119" s="203" t="s">
        <v>899</v>
      </c>
      <c r="C119" s="199"/>
    </row>
    <row r="120" s="218" customFormat="1" ht="16.95" customHeight="1" spans="1:3">
      <c r="A120" s="200">
        <v>2146403</v>
      </c>
      <c r="B120" s="203" t="s">
        <v>900</v>
      </c>
      <c r="C120" s="199"/>
    </row>
    <row r="121" s="218" customFormat="1" ht="16.95" customHeight="1" spans="1:3">
      <c r="A121" s="200">
        <v>2146404</v>
      </c>
      <c r="B121" s="203" t="s">
        <v>901</v>
      </c>
      <c r="C121" s="199"/>
    </row>
    <row r="122" s="218" customFormat="1" ht="16.95" customHeight="1" spans="1:3">
      <c r="A122" s="200">
        <v>2146405</v>
      </c>
      <c r="B122" s="203" t="s">
        <v>902</v>
      </c>
      <c r="C122" s="199"/>
    </row>
    <row r="123" s="218" customFormat="1" ht="16.95" customHeight="1" spans="1:3">
      <c r="A123" s="200">
        <v>2146406</v>
      </c>
      <c r="B123" s="203" t="s">
        <v>903</v>
      </c>
      <c r="C123" s="199"/>
    </row>
    <row r="124" s="218" customFormat="1" ht="16.95" customHeight="1" spans="1:3">
      <c r="A124" s="200">
        <v>2146407</v>
      </c>
      <c r="B124" s="203" t="s">
        <v>904</v>
      </c>
      <c r="C124" s="199"/>
    </row>
    <row r="125" s="218" customFormat="1" ht="16.95" customHeight="1" spans="1:3">
      <c r="A125" s="200">
        <v>2146499</v>
      </c>
      <c r="B125" s="203" t="s">
        <v>905</v>
      </c>
      <c r="C125" s="199"/>
    </row>
    <row r="126" s="218" customFormat="1" ht="16.95" customHeight="1" spans="1:3">
      <c r="A126" s="200">
        <v>21468</v>
      </c>
      <c r="B126" s="201" t="s">
        <v>906</v>
      </c>
      <c r="C126" s="199">
        <f>SUM(C127:C132)</f>
        <v>0</v>
      </c>
    </row>
    <row r="127" s="218" customFormat="1" ht="16.95" customHeight="1" spans="1:3">
      <c r="A127" s="200">
        <v>2146801</v>
      </c>
      <c r="B127" s="203" t="s">
        <v>907</v>
      </c>
      <c r="C127" s="199"/>
    </row>
    <row r="128" s="218" customFormat="1" ht="16.95" customHeight="1" spans="1:3">
      <c r="A128" s="200">
        <v>2146802</v>
      </c>
      <c r="B128" s="203" t="s">
        <v>908</v>
      </c>
      <c r="C128" s="199"/>
    </row>
    <row r="129" s="218" customFormat="1" ht="16.95" customHeight="1" spans="1:3">
      <c r="A129" s="200">
        <v>2146803</v>
      </c>
      <c r="B129" s="203" t="s">
        <v>909</v>
      </c>
      <c r="C129" s="199"/>
    </row>
    <row r="130" s="218" customFormat="1" ht="16.95" customHeight="1" spans="1:3">
      <c r="A130" s="200">
        <v>2146804</v>
      </c>
      <c r="B130" s="203" t="s">
        <v>910</v>
      </c>
      <c r="C130" s="199"/>
    </row>
    <row r="131" s="218" customFormat="1" ht="16.95" customHeight="1" spans="1:3">
      <c r="A131" s="200">
        <v>2146805</v>
      </c>
      <c r="B131" s="203" t="s">
        <v>911</v>
      </c>
      <c r="C131" s="199"/>
    </row>
    <row r="132" s="218" customFormat="1" ht="16.95" customHeight="1" spans="1:3">
      <c r="A132" s="200">
        <v>2146899</v>
      </c>
      <c r="B132" s="203" t="s">
        <v>912</v>
      </c>
      <c r="C132" s="199"/>
    </row>
    <row r="133" s="218" customFormat="1" ht="16.95" customHeight="1" spans="1:3">
      <c r="A133" s="200">
        <v>21469</v>
      </c>
      <c r="B133" s="201" t="s">
        <v>913</v>
      </c>
      <c r="C133" s="199">
        <f>SUM(C134:C142)</f>
        <v>0</v>
      </c>
    </row>
    <row r="134" s="218" customFormat="1" ht="16.95" customHeight="1" spans="1:3">
      <c r="A134" s="200">
        <v>2146901</v>
      </c>
      <c r="B134" s="203" t="s">
        <v>914</v>
      </c>
      <c r="C134" s="199"/>
    </row>
    <row r="135" s="218" customFormat="1" ht="16.95" customHeight="1" spans="1:3">
      <c r="A135" s="200">
        <v>2146902</v>
      </c>
      <c r="B135" s="203" t="s">
        <v>915</v>
      </c>
      <c r="C135" s="199"/>
    </row>
    <row r="136" s="218" customFormat="1" ht="16.95" customHeight="1" spans="1:3">
      <c r="A136" s="200">
        <v>2146903</v>
      </c>
      <c r="B136" s="203" t="s">
        <v>916</v>
      </c>
      <c r="C136" s="199"/>
    </row>
    <row r="137" s="218" customFormat="1" ht="16.95" customHeight="1" spans="1:3">
      <c r="A137" s="200">
        <v>2146904</v>
      </c>
      <c r="B137" s="203" t="s">
        <v>917</v>
      </c>
      <c r="C137" s="199"/>
    </row>
    <row r="138" s="218" customFormat="1" ht="16.95" customHeight="1" spans="1:3">
      <c r="A138" s="200">
        <v>2146906</v>
      </c>
      <c r="B138" s="203" t="s">
        <v>918</v>
      </c>
      <c r="C138" s="199"/>
    </row>
    <row r="139" s="218" customFormat="1" ht="16.95" customHeight="1" spans="1:3">
      <c r="A139" s="200">
        <v>2146907</v>
      </c>
      <c r="B139" s="203" t="s">
        <v>919</v>
      </c>
      <c r="C139" s="199"/>
    </row>
    <row r="140" s="218" customFormat="1" ht="16.95" customHeight="1" spans="1:3">
      <c r="A140" s="200">
        <v>2146908</v>
      </c>
      <c r="B140" s="203" t="s">
        <v>920</v>
      </c>
      <c r="C140" s="199"/>
    </row>
    <row r="141" s="218" customFormat="1" ht="16.95" customHeight="1" spans="1:3">
      <c r="A141" s="200">
        <v>2146909</v>
      </c>
      <c r="B141" s="203" t="s">
        <v>921</v>
      </c>
      <c r="C141" s="199"/>
    </row>
    <row r="142" s="218" customFormat="1" ht="16.95" customHeight="1" spans="1:3">
      <c r="A142" s="200">
        <v>2146999</v>
      </c>
      <c r="B142" s="203" t="s">
        <v>922</v>
      </c>
      <c r="C142" s="199"/>
    </row>
    <row r="143" s="218" customFormat="1" ht="16.95" customHeight="1" spans="1:3">
      <c r="A143" s="200">
        <v>21470</v>
      </c>
      <c r="B143" s="201" t="s">
        <v>923</v>
      </c>
      <c r="C143" s="199">
        <f>SUM(C144:C145)</f>
        <v>0</v>
      </c>
    </row>
    <row r="144" s="218" customFormat="1" ht="16.95" customHeight="1" spans="1:3">
      <c r="A144" s="200">
        <v>2147001</v>
      </c>
      <c r="B144" s="203" t="s">
        <v>924</v>
      </c>
      <c r="C144" s="199"/>
    </row>
    <row r="145" s="218" customFormat="1" ht="16.95" customHeight="1" spans="1:3">
      <c r="A145" s="200">
        <v>2147099</v>
      </c>
      <c r="B145" s="203" t="s">
        <v>925</v>
      </c>
      <c r="C145" s="199"/>
    </row>
    <row r="146" s="218" customFormat="1" ht="16.95" customHeight="1" spans="1:3">
      <c r="A146" s="200">
        <v>21471</v>
      </c>
      <c r="B146" s="201" t="s">
        <v>926</v>
      </c>
      <c r="C146" s="199">
        <f>SUM(C147:C148)</f>
        <v>0</v>
      </c>
    </row>
    <row r="147" s="218" customFormat="1" ht="16.95" customHeight="1" spans="1:3">
      <c r="A147" s="200">
        <v>2147101</v>
      </c>
      <c r="B147" s="203" t="s">
        <v>924</v>
      </c>
      <c r="C147" s="199"/>
    </row>
    <row r="148" s="218" customFormat="1" ht="16.95" customHeight="1" spans="1:3">
      <c r="A148" s="200">
        <v>2147199</v>
      </c>
      <c r="B148" s="203" t="s">
        <v>927</v>
      </c>
      <c r="C148" s="199"/>
    </row>
    <row r="149" s="218" customFormat="1" ht="16.95" customHeight="1" spans="1:3">
      <c r="A149" s="200">
        <v>21472</v>
      </c>
      <c r="B149" s="201" t="s">
        <v>928</v>
      </c>
      <c r="C149" s="199"/>
    </row>
    <row r="150" s="218" customFormat="1" ht="16.95" customHeight="1" spans="1:3">
      <c r="A150" s="200">
        <v>21498</v>
      </c>
      <c r="B150" s="201" t="s">
        <v>856</v>
      </c>
      <c r="C150" s="199">
        <f>SUM(C151:C155)</f>
        <v>0</v>
      </c>
    </row>
    <row r="151" s="218" customFormat="1" ht="16.95" customHeight="1" spans="1:3">
      <c r="A151" s="200">
        <v>2149801</v>
      </c>
      <c r="B151" s="203" t="s">
        <v>929</v>
      </c>
      <c r="C151" s="199"/>
    </row>
    <row r="152" s="218" customFormat="1" ht="16.95" customHeight="1" spans="1:3">
      <c r="A152" s="200">
        <v>2149802</v>
      </c>
      <c r="B152" s="203" t="s">
        <v>930</v>
      </c>
      <c r="C152" s="199"/>
    </row>
    <row r="153" s="218" customFormat="1" ht="16.95" customHeight="1" spans="1:3">
      <c r="A153" s="200">
        <v>2149803</v>
      </c>
      <c r="B153" s="203" t="s">
        <v>931</v>
      </c>
      <c r="C153" s="199"/>
    </row>
    <row r="154" s="218" customFormat="1" ht="16.95" customHeight="1" spans="1:3">
      <c r="A154" s="200">
        <v>2149804</v>
      </c>
      <c r="B154" s="203" t="s">
        <v>932</v>
      </c>
      <c r="C154" s="199"/>
    </row>
    <row r="155" s="218" customFormat="1" ht="16.95" customHeight="1" spans="1:3">
      <c r="A155" s="200">
        <v>2149899</v>
      </c>
      <c r="B155" s="203" t="s">
        <v>933</v>
      </c>
      <c r="C155" s="199"/>
    </row>
    <row r="156" s="218" customFormat="1" ht="16.95" customHeight="1" spans="1:3">
      <c r="A156" s="200">
        <v>215</v>
      </c>
      <c r="B156" s="201" t="s">
        <v>507</v>
      </c>
      <c r="C156" s="199">
        <f>C157+C161</f>
        <v>0</v>
      </c>
    </row>
    <row r="157" s="218" customFormat="1" ht="16.95" customHeight="1" spans="1:3">
      <c r="A157" s="200">
        <v>21562</v>
      </c>
      <c r="B157" s="201" t="s">
        <v>934</v>
      </c>
      <c r="C157" s="199">
        <f>SUM(C158:C160)</f>
        <v>0</v>
      </c>
    </row>
    <row r="158" s="218" customFormat="1" ht="16.95" customHeight="1" spans="1:3">
      <c r="A158" s="200">
        <v>2156201</v>
      </c>
      <c r="B158" s="203" t="s">
        <v>935</v>
      </c>
      <c r="C158" s="199"/>
    </row>
    <row r="159" s="218" customFormat="1" ht="16.95" customHeight="1" spans="1:3">
      <c r="A159" s="200">
        <v>2156202</v>
      </c>
      <c r="B159" s="203" t="s">
        <v>936</v>
      </c>
      <c r="C159" s="199"/>
    </row>
    <row r="160" s="218" customFormat="1" ht="16.95" customHeight="1" spans="1:3">
      <c r="A160" s="200">
        <v>2156299</v>
      </c>
      <c r="B160" s="203" t="s">
        <v>937</v>
      </c>
      <c r="C160" s="199"/>
    </row>
    <row r="161" s="218" customFormat="1" ht="16.95" customHeight="1" spans="1:3">
      <c r="A161" s="200">
        <v>21598</v>
      </c>
      <c r="B161" s="201" t="s">
        <v>856</v>
      </c>
      <c r="C161" s="199">
        <f>SUM(C162:C165)</f>
        <v>0</v>
      </c>
    </row>
    <row r="162" s="218" customFormat="1" ht="16.95" customHeight="1" spans="1:3">
      <c r="A162" s="200">
        <v>2159801</v>
      </c>
      <c r="B162" s="203" t="s">
        <v>938</v>
      </c>
      <c r="C162" s="199"/>
    </row>
    <row r="163" s="218" customFormat="1" ht="16.95" customHeight="1" spans="1:3">
      <c r="A163" s="200">
        <v>2159802</v>
      </c>
      <c r="B163" s="203" t="s">
        <v>939</v>
      </c>
      <c r="C163" s="199"/>
    </row>
    <row r="164" s="218" customFormat="1" ht="16.95" customHeight="1" spans="1:3">
      <c r="A164" s="200">
        <v>2159803</v>
      </c>
      <c r="B164" s="203" t="s">
        <v>940</v>
      </c>
      <c r="C164" s="199"/>
    </row>
    <row r="165" s="218" customFormat="1" ht="16.95" customHeight="1" spans="1:3">
      <c r="A165" s="200">
        <v>2159899</v>
      </c>
      <c r="B165" s="203" t="s">
        <v>941</v>
      </c>
      <c r="C165" s="199"/>
    </row>
    <row r="166" s="218" customFormat="1" ht="16.95" customHeight="1" spans="1:3">
      <c r="A166" s="200">
        <v>217</v>
      </c>
      <c r="B166" s="201" t="s">
        <v>526</v>
      </c>
      <c r="C166" s="199">
        <f>C167</f>
        <v>0</v>
      </c>
    </row>
    <row r="167" s="218" customFormat="1" ht="16.95" customHeight="1" spans="1:3">
      <c r="A167" s="200">
        <v>21704</v>
      </c>
      <c r="B167" s="201" t="s">
        <v>942</v>
      </c>
      <c r="C167" s="199">
        <f>SUM(C168:C169)</f>
        <v>0</v>
      </c>
    </row>
    <row r="168" s="218" customFormat="1" ht="16.95" customHeight="1" spans="1:3">
      <c r="A168" s="200">
        <v>2170402</v>
      </c>
      <c r="B168" s="203" t="s">
        <v>943</v>
      </c>
      <c r="C168" s="199"/>
    </row>
    <row r="169" s="218" customFormat="1" ht="16.95" customHeight="1" spans="1:3">
      <c r="A169" s="200">
        <v>2170403</v>
      </c>
      <c r="B169" s="203" t="s">
        <v>944</v>
      </c>
      <c r="C169" s="199"/>
    </row>
    <row r="170" s="218" customFormat="1" ht="16.95" customHeight="1" spans="1:3">
      <c r="A170" s="200">
        <v>220</v>
      </c>
      <c r="B170" s="201" t="s">
        <v>534</v>
      </c>
      <c r="C170" s="199">
        <f>C171</f>
        <v>0</v>
      </c>
    </row>
    <row r="171" s="218" customFormat="1" ht="16.95" customHeight="1" spans="1:3">
      <c r="A171" s="200">
        <v>22006</v>
      </c>
      <c r="B171" s="201" t="s">
        <v>945</v>
      </c>
      <c r="C171" s="199">
        <f>SUM(C172:C173)</f>
        <v>0</v>
      </c>
    </row>
    <row r="172" s="218" customFormat="1" ht="16.95" customHeight="1" spans="1:3">
      <c r="A172" s="200">
        <v>2200601</v>
      </c>
      <c r="B172" s="203" t="s">
        <v>946</v>
      </c>
      <c r="C172" s="199"/>
    </row>
    <row r="173" s="218" customFormat="1" ht="16.95" customHeight="1" spans="1:3">
      <c r="A173" s="200">
        <v>2200602</v>
      </c>
      <c r="B173" s="203" t="s">
        <v>947</v>
      </c>
      <c r="C173" s="199"/>
    </row>
    <row r="174" s="218" customFormat="1" ht="16.95" customHeight="1" spans="1:3">
      <c r="A174" s="200">
        <v>221</v>
      </c>
      <c r="B174" s="201" t="s">
        <v>543</v>
      </c>
      <c r="C174" s="199">
        <f>C175</f>
        <v>0</v>
      </c>
    </row>
    <row r="175" s="218" customFormat="1" ht="16.95" customHeight="1" spans="1:3">
      <c r="A175" s="200">
        <v>22198</v>
      </c>
      <c r="B175" s="201" t="s">
        <v>856</v>
      </c>
      <c r="C175" s="199">
        <f>SUM(C176:C177)</f>
        <v>0</v>
      </c>
    </row>
    <row r="176" s="218" customFormat="1" ht="16.95" customHeight="1" spans="1:3">
      <c r="A176" s="200">
        <v>2219801</v>
      </c>
      <c r="B176" s="203" t="s">
        <v>548</v>
      </c>
      <c r="C176" s="199"/>
    </row>
    <row r="177" s="218" customFormat="1" ht="16.95" customHeight="1" spans="1:3">
      <c r="A177" s="200">
        <v>2219899</v>
      </c>
      <c r="B177" s="203" t="s">
        <v>948</v>
      </c>
      <c r="C177" s="199"/>
    </row>
    <row r="178" s="218" customFormat="1" ht="16.95" customHeight="1" spans="1:3">
      <c r="A178" s="200">
        <v>222</v>
      </c>
      <c r="B178" s="201" t="s">
        <v>556</v>
      </c>
      <c r="C178" s="199">
        <f>C179</f>
        <v>0</v>
      </c>
    </row>
    <row r="179" s="218" customFormat="1" ht="16.95" customHeight="1" spans="1:3">
      <c r="A179" s="200">
        <v>22298</v>
      </c>
      <c r="B179" s="201" t="s">
        <v>856</v>
      </c>
      <c r="C179" s="199">
        <f>SUM(C180:C181)</f>
        <v>0</v>
      </c>
    </row>
    <row r="180" s="218" customFormat="1" ht="16.95" customHeight="1" spans="1:3">
      <c r="A180" s="200">
        <v>2229801</v>
      </c>
      <c r="B180" s="203" t="s">
        <v>949</v>
      </c>
      <c r="C180" s="199"/>
    </row>
    <row r="181" s="218" customFormat="1" ht="16.95" customHeight="1" spans="1:3">
      <c r="A181" s="200">
        <v>2229899</v>
      </c>
      <c r="B181" s="203" t="s">
        <v>950</v>
      </c>
      <c r="C181" s="199"/>
    </row>
    <row r="182" s="218" customFormat="1" ht="16.95" customHeight="1" spans="1:3">
      <c r="A182" s="200">
        <v>224</v>
      </c>
      <c r="B182" s="201" t="s">
        <v>563</v>
      </c>
      <c r="C182" s="199">
        <f>C183</f>
        <v>0</v>
      </c>
    </row>
    <row r="183" s="218" customFormat="1" ht="16.95" customHeight="1" spans="1:3">
      <c r="A183" s="200">
        <v>22498</v>
      </c>
      <c r="B183" s="201" t="s">
        <v>951</v>
      </c>
      <c r="C183" s="199">
        <f>SUM(C184:C186)</f>
        <v>0</v>
      </c>
    </row>
    <row r="184" s="218" customFormat="1" ht="16.95" customHeight="1" spans="1:3">
      <c r="A184" s="200">
        <v>2249801</v>
      </c>
      <c r="B184" s="203" t="s">
        <v>952</v>
      </c>
      <c r="C184" s="199"/>
    </row>
    <row r="185" s="218" customFormat="1" ht="16.95" customHeight="1" spans="1:3">
      <c r="A185" s="200">
        <v>2249802</v>
      </c>
      <c r="B185" s="203" t="s">
        <v>953</v>
      </c>
      <c r="C185" s="199"/>
    </row>
    <row r="186" s="218" customFormat="1" ht="16.95" customHeight="1" spans="1:3">
      <c r="A186" s="200">
        <v>2249899</v>
      </c>
      <c r="B186" s="203" t="s">
        <v>954</v>
      </c>
      <c r="C186" s="199"/>
    </row>
    <row r="187" s="218" customFormat="1" ht="16.95" customHeight="1" spans="1:3">
      <c r="A187" s="200">
        <v>229</v>
      </c>
      <c r="B187" s="201" t="s">
        <v>659</v>
      </c>
      <c r="C187" s="199">
        <f>SUM(C188,C192,C201,C203,C205,C217)</f>
        <v>22354</v>
      </c>
    </row>
    <row r="188" s="218" customFormat="1" ht="16.95" customHeight="1" spans="1:3">
      <c r="A188" s="200">
        <v>22904</v>
      </c>
      <c r="B188" s="201" t="s">
        <v>955</v>
      </c>
      <c r="C188" s="199">
        <f>SUM(C189:C191)</f>
        <v>21497</v>
      </c>
    </row>
    <row r="189" s="218" customFormat="1" ht="16.95" customHeight="1" spans="1:3">
      <c r="A189" s="200">
        <v>2290401</v>
      </c>
      <c r="B189" s="203" t="s">
        <v>956</v>
      </c>
      <c r="C189" s="199"/>
    </row>
    <row r="190" s="218" customFormat="1" ht="16.95" customHeight="1" spans="1:3">
      <c r="A190" s="200">
        <v>2290402</v>
      </c>
      <c r="B190" s="203" t="s">
        <v>957</v>
      </c>
      <c r="C190" s="199">
        <v>21497</v>
      </c>
    </row>
    <row r="191" s="218" customFormat="1" ht="16.95" customHeight="1" spans="1:3">
      <c r="A191" s="200">
        <v>2290403</v>
      </c>
      <c r="B191" s="203" t="s">
        <v>958</v>
      </c>
      <c r="C191" s="199"/>
    </row>
    <row r="192" s="218" customFormat="1" ht="16.95" customHeight="1" spans="1:3">
      <c r="A192" s="200">
        <v>22908</v>
      </c>
      <c r="B192" s="201" t="s">
        <v>959</v>
      </c>
      <c r="C192" s="199">
        <f>SUM(C193:C200)</f>
        <v>0</v>
      </c>
    </row>
    <row r="193" s="218" customFormat="1" ht="16.95" customHeight="1" spans="1:3">
      <c r="A193" s="200">
        <v>2290802</v>
      </c>
      <c r="B193" s="203" t="s">
        <v>960</v>
      </c>
      <c r="C193" s="199"/>
    </row>
    <row r="194" s="218" customFormat="1" ht="16.95" customHeight="1" spans="1:3">
      <c r="A194" s="200">
        <v>2290803</v>
      </c>
      <c r="B194" s="203" t="s">
        <v>961</v>
      </c>
      <c r="C194" s="199"/>
    </row>
    <row r="195" s="218" customFormat="1" ht="16.95" customHeight="1" spans="1:3">
      <c r="A195" s="200">
        <v>2290804</v>
      </c>
      <c r="B195" s="203" t="s">
        <v>962</v>
      </c>
      <c r="C195" s="199"/>
    </row>
    <row r="196" s="218" customFormat="1" ht="16.95" customHeight="1" spans="1:3">
      <c r="A196" s="200">
        <v>2290805</v>
      </c>
      <c r="B196" s="203" t="s">
        <v>963</v>
      </c>
      <c r="C196" s="199"/>
    </row>
    <row r="197" s="218" customFormat="1" ht="16.95" customHeight="1" spans="1:3">
      <c r="A197" s="200">
        <v>2290806</v>
      </c>
      <c r="B197" s="203" t="s">
        <v>964</v>
      </c>
      <c r="C197" s="199"/>
    </row>
    <row r="198" s="218" customFormat="1" ht="16.95" customHeight="1" spans="1:3">
      <c r="A198" s="200">
        <v>2290807</v>
      </c>
      <c r="B198" s="203" t="s">
        <v>965</v>
      </c>
      <c r="C198" s="199"/>
    </row>
    <row r="199" s="218" customFormat="1" ht="16.95" customHeight="1" spans="1:3">
      <c r="A199" s="200">
        <v>2290808</v>
      </c>
      <c r="B199" s="203" t="s">
        <v>966</v>
      </c>
      <c r="C199" s="199"/>
    </row>
    <row r="200" s="218" customFormat="1" ht="16.95" customHeight="1" spans="1:3">
      <c r="A200" s="200">
        <v>2290899</v>
      </c>
      <c r="B200" s="203" t="s">
        <v>967</v>
      </c>
      <c r="C200" s="199"/>
    </row>
    <row r="201" s="218" customFormat="1" ht="16.95" customHeight="1" spans="1:3">
      <c r="A201" s="200">
        <v>22909</v>
      </c>
      <c r="B201" s="201" t="s">
        <v>968</v>
      </c>
      <c r="C201" s="199">
        <f>C202</f>
        <v>0</v>
      </c>
    </row>
    <row r="202" s="218" customFormat="1" ht="16.95" customHeight="1" spans="1:3">
      <c r="A202" s="200">
        <v>2290901</v>
      </c>
      <c r="B202" s="203" t="s">
        <v>969</v>
      </c>
      <c r="C202" s="199"/>
    </row>
    <row r="203" s="218" customFormat="1" ht="16.95" customHeight="1" spans="1:3">
      <c r="A203" s="200">
        <v>22910</v>
      </c>
      <c r="B203" s="201" t="s">
        <v>970</v>
      </c>
      <c r="C203" s="199">
        <f>C204</f>
        <v>0</v>
      </c>
    </row>
    <row r="204" s="218" customFormat="1" customHeight="1" spans="1:3">
      <c r="A204" s="200">
        <v>2291001</v>
      </c>
      <c r="B204" s="203" t="s">
        <v>971</v>
      </c>
      <c r="C204" s="199"/>
    </row>
    <row r="205" s="218" customFormat="1" customHeight="1" spans="1:3">
      <c r="A205" s="200">
        <v>22960</v>
      </c>
      <c r="B205" s="201" t="s">
        <v>972</v>
      </c>
      <c r="C205" s="199">
        <f>SUM(C206:C216)</f>
        <v>857</v>
      </c>
    </row>
    <row r="206" s="218" customFormat="1" customHeight="1" spans="1:3">
      <c r="A206" s="200">
        <v>2296001</v>
      </c>
      <c r="B206" s="203" t="s">
        <v>973</v>
      </c>
      <c r="C206" s="199"/>
    </row>
    <row r="207" s="218" customFormat="1" customHeight="1" spans="1:3">
      <c r="A207" s="200">
        <v>2296002</v>
      </c>
      <c r="B207" s="203" t="s">
        <v>974</v>
      </c>
      <c r="C207" s="199">
        <v>753</v>
      </c>
    </row>
    <row r="208" s="218" customFormat="1" customHeight="1" spans="1:3">
      <c r="A208" s="200">
        <v>2296003</v>
      </c>
      <c r="B208" s="203" t="s">
        <v>975</v>
      </c>
      <c r="C208" s="199">
        <v>79</v>
      </c>
    </row>
    <row r="209" s="218" customFormat="1" customHeight="1" spans="1:3">
      <c r="A209" s="200">
        <v>2296004</v>
      </c>
      <c r="B209" s="203" t="s">
        <v>976</v>
      </c>
      <c r="C209" s="199">
        <v>10</v>
      </c>
    </row>
    <row r="210" s="218" customFormat="1" customHeight="1" spans="1:3">
      <c r="A210" s="200">
        <v>2296005</v>
      </c>
      <c r="B210" s="203" t="s">
        <v>977</v>
      </c>
      <c r="C210" s="199"/>
    </row>
    <row r="211" s="218" customFormat="1" customHeight="1" spans="1:3">
      <c r="A211" s="200">
        <v>2296006</v>
      </c>
      <c r="B211" s="203" t="s">
        <v>978</v>
      </c>
      <c r="C211" s="199">
        <v>15</v>
      </c>
    </row>
    <row r="212" s="218" customFormat="1" customHeight="1" spans="1:3">
      <c r="A212" s="200">
        <v>2296010</v>
      </c>
      <c r="B212" s="203" t="s">
        <v>979</v>
      </c>
      <c r="C212" s="199"/>
    </row>
    <row r="213" s="218" customFormat="1" customHeight="1" spans="1:3">
      <c r="A213" s="200">
        <v>2296011</v>
      </c>
      <c r="B213" s="203" t="s">
        <v>980</v>
      </c>
      <c r="C213" s="199"/>
    </row>
    <row r="214" s="218" customFormat="1" customHeight="1" spans="1:3">
      <c r="A214" s="200">
        <v>2296012</v>
      </c>
      <c r="B214" s="203" t="s">
        <v>981</v>
      </c>
      <c r="C214" s="199"/>
    </row>
    <row r="215" s="218" customFormat="1" customHeight="1" spans="1:3">
      <c r="A215" s="200">
        <v>2296013</v>
      </c>
      <c r="B215" s="203" t="s">
        <v>982</v>
      </c>
      <c r="C215" s="199"/>
    </row>
    <row r="216" s="218" customFormat="1" customHeight="1" spans="1:3">
      <c r="A216" s="200">
        <v>2296099</v>
      </c>
      <c r="B216" s="203" t="s">
        <v>983</v>
      </c>
      <c r="C216" s="199"/>
    </row>
    <row r="217" s="218" customFormat="1" customHeight="1" spans="1:3">
      <c r="A217" s="200">
        <v>22998</v>
      </c>
      <c r="B217" s="201" t="s">
        <v>984</v>
      </c>
      <c r="C217" s="199">
        <f>C218</f>
        <v>0</v>
      </c>
    </row>
    <row r="218" s="218" customFormat="1" customHeight="1" spans="1:3">
      <c r="A218" s="200">
        <v>2299899</v>
      </c>
      <c r="B218" s="203" t="s">
        <v>985</v>
      </c>
      <c r="C218" s="199"/>
    </row>
    <row r="219" s="218" customFormat="1" customHeight="1" spans="1:3">
      <c r="A219" s="200">
        <v>232</v>
      </c>
      <c r="B219" s="201" t="s">
        <v>587</v>
      </c>
      <c r="C219" s="199">
        <f>C220</f>
        <v>4764</v>
      </c>
    </row>
    <row r="220" s="218" customFormat="1" customHeight="1" spans="1:3">
      <c r="A220" s="200">
        <v>23204</v>
      </c>
      <c r="B220" s="201" t="s">
        <v>986</v>
      </c>
      <c r="C220" s="199">
        <f>SUM(C221:C235)</f>
        <v>4764</v>
      </c>
    </row>
    <row r="221" s="218" customFormat="1" customHeight="1" spans="1:3">
      <c r="A221" s="200">
        <v>2320401</v>
      </c>
      <c r="B221" s="203" t="s">
        <v>987</v>
      </c>
      <c r="C221" s="199"/>
    </row>
    <row r="222" s="218" customFormat="1" customHeight="1" spans="1:3">
      <c r="A222" s="200">
        <v>2320405</v>
      </c>
      <c r="B222" s="203" t="s">
        <v>988</v>
      </c>
      <c r="C222" s="199"/>
    </row>
    <row r="223" s="218" customFormat="1" customHeight="1" spans="1:3">
      <c r="A223" s="200">
        <v>2320411</v>
      </c>
      <c r="B223" s="203" t="s">
        <v>989</v>
      </c>
      <c r="C223" s="199">
        <v>549</v>
      </c>
    </row>
    <row r="224" s="218" customFormat="1" customHeight="1" spans="1:3">
      <c r="A224" s="200">
        <v>2320413</v>
      </c>
      <c r="B224" s="203" t="s">
        <v>990</v>
      </c>
      <c r="C224" s="199"/>
    </row>
    <row r="225" s="218" customFormat="1" customHeight="1" spans="1:3">
      <c r="A225" s="200">
        <v>2320414</v>
      </c>
      <c r="B225" s="203" t="s">
        <v>991</v>
      </c>
      <c r="C225" s="199"/>
    </row>
    <row r="226" s="218" customFormat="1" customHeight="1" spans="1:3">
      <c r="A226" s="200">
        <v>2320416</v>
      </c>
      <c r="B226" s="203" t="s">
        <v>992</v>
      </c>
      <c r="C226" s="199"/>
    </row>
    <row r="227" s="218" customFormat="1" customHeight="1" spans="1:3">
      <c r="A227" s="200">
        <v>2320417</v>
      </c>
      <c r="B227" s="203" t="s">
        <v>993</v>
      </c>
      <c r="C227" s="199"/>
    </row>
    <row r="228" s="218" customFormat="1" customHeight="1" spans="1:3">
      <c r="A228" s="200">
        <v>2320418</v>
      </c>
      <c r="B228" s="203" t="s">
        <v>994</v>
      </c>
      <c r="C228" s="199"/>
    </row>
    <row r="229" s="218" customFormat="1" customHeight="1" spans="1:3">
      <c r="A229" s="200">
        <v>2320419</v>
      </c>
      <c r="B229" s="203" t="s">
        <v>995</v>
      </c>
      <c r="C229" s="199"/>
    </row>
    <row r="230" s="218" customFormat="1" customHeight="1" spans="1:3">
      <c r="A230" s="200">
        <v>2320420</v>
      </c>
      <c r="B230" s="203" t="s">
        <v>996</v>
      </c>
      <c r="C230" s="199"/>
    </row>
    <row r="231" s="218" customFormat="1" customHeight="1" spans="1:3">
      <c r="A231" s="200">
        <v>2320431</v>
      </c>
      <c r="B231" s="203" t="s">
        <v>997</v>
      </c>
      <c r="C231" s="199">
        <v>339</v>
      </c>
    </row>
    <row r="232" s="218" customFormat="1" customHeight="1" spans="1:3">
      <c r="A232" s="200">
        <v>2320432</v>
      </c>
      <c r="B232" s="203" t="s">
        <v>998</v>
      </c>
      <c r="C232" s="199"/>
    </row>
    <row r="233" s="218" customFormat="1" customHeight="1" spans="1:3">
      <c r="A233" s="200">
        <v>2320433</v>
      </c>
      <c r="B233" s="203" t="s">
        <v>999</v>
      </c>
      <c r="C233" s="199"/>
    </row>
    <row r="234" s="218" customFormat="1" customHeight="1" spans="1:3">
      <c r="A234" s="200">
        <v>2320498</v>
      </c>
      <c r="B234" s="203" t="s">
        <v>1000</v>
      </c>
      <c r="C234" s="199">
        <v>3876</v>
      </c>
    </row>
    <row r="235" s="218" customFormat="1" customHeight="1" spans="1:3">
      <c r="A235" s="200">
        <v>2320499</v>
      </c>
      <c r="B235" s="203" t="s">
        <v>1001</v>
      </c>
      <c r="C235" s="199"/>
    </row>
    <row r="236" s="218" customFormat="1" customHeight="1" spans="1:3">
      <c r="A236" s="200">
        <v>233</v>
      </c>
      <c r="B236" s="201" t="s">
        <v>1002</v>
      </c>
      <c r="C236" s="199">
        <f>C237</f>
        <v>0</v>
      </c>
    </row>
    <row r="237" s="218" customFormat="1" customHeight="1" spans="1:3">
      <c r="A237" s="200">
        <v>23304</v>
      </c>
      <c r="B237" s="201" t="s">
        <v>1003</v>
      </c>
      <c r="C237" s="199">
        <f>SUM(C238:C252)</f>
        <v>0</v>
      </c>
    </row>
    <row r="238" s="218" customFormat="1" customHeight="1" spans="1:3">
      <c r="A238" s="200">
        <v>2330401</v>
      </c>
      <c r="B238" s="203" t="s">
        <v>1004</v>
      </c>
      <c r="C238" s="199"/>
    </row>
    <row r="239" s="218" customFormat="1" customHeight="1" spans="1:3">
      <c r="A239" s="200">
        <v>2330405</v>
      </c>
      <c r="B239" s="203" t="s">
        <v>1005</v>
      </c>
      <c r="C239" s="199"/>
    </row>
    <row r="240" s="218" customFormat="1" customHeight="1" spans="1:3">
      <c r="A240" s="200">
        <v>2330411</v>
      </c>
      <c r="B240" s="203" t="s">
        <v>1006</v>
      </c>
      <c r="C240" s="199"/>
    </row>
    <row r="241" s="218" customFormat="1" customHeight="1" spans="1:3">
      <c r="A241" s="200">
        <v>2330413</v>
      </c>
      <c r="B241" s="203" t="s">
        <v>1007</v>
      </c>
      <c r="C241" s="199"/>
    </row>
    <row r="242" s="218" customFormat="1" customHeight="1" spans="1:3">
      <c r="A242" s="200">
        <v>2330414</v>
      </c>
      <c r="B242" s="203" t="s">
        <v>1008</v>
      </c>
      <c r="C242" s="199"/>
    </row>
    <row r="243" s="218" customFormat="1" customHeight="1" spans="1:3">
      <c r="A243" s="200">
        <v>2330416</v>
      </c>
      <c r="B243" s="203" t="s">
        <v>1009</v>
      </c>
      <c r="C243" s="199"/>
    </row>
    <row r="244" s="218" customFormat="1" customHeight="1" spans="1:3">
      <c r="A244" s="200">
        <v>2330417</v>
      </c>
      <c r="B244" s="203" t="s">
        <v>1010</v>
      </c>
      <c r="C244" s="199"/>
    </row>
    <row r="245" s="218" customFormat="1" customHeight="1" spans="1:3">
      <c r="A245" s="200">
        <v>2330418</v>
      </c>
      <c r="B245" s="203" t="s">
        <v>1011</v>
      </c>
      <c r="C245" s="199"/>
    </row>
    <row r="246" s="218" customFormat="1" customHeight="1" spans="1:3">
      <c r="A246" s="200">
        <v>2330419</v>
      </c>
      <c r="B246" s="203" t="s">
        <v>1012</v>
      </c>
      <c r="C246" s="199"/>
    </row>
    <row r="247" s="218" customFormat="1" customHeight="1" spans="1:3">
      <c r="A247" s="200">
        <v>2330420</v>
      </c>
      <c r="B247" s="203" t="s">
        <v>1013</v>
      </c>
      <c r="C247" s="199"/>
    </row>
    <row r="248" s="218" customFormat="1" customHeight="1" spans="1:3">
      <c r="A248" s="200">
        <v>2330431</v>
      </c>
      <c r="B248" s="203" t="s">
        <v>1014</v>
      </c>
      <c r="C248" s="199"/>
    </row>
    <row r="249" s="218" customFormat="1" customHeight="1" spans="1:3">
      <c r="A249" s="200">
        <v>2330432</v>
      </c>
      <c r="B249" s="203" t="s">
        <v>1015</v>
      </c>
      <c r="C249" s="199"/>
    </row>
    <row r="250" s="218" customFormat="1" customHeight="1" spans="1:3">
      <c r="A250" s="200">
        <v>2330433</v>
      </c>
      <c r="B250" s="203" t="s">
        <v>1016</v>
      </c>
      <c r="C250" s="199"/>
    </row>
    <row r="251" s="218" customFormat="1" customHeight="1" spans="1:3">
      <c r="A251" s="200">
        <v>2330498</v>
      </c>
      <c r="B251" s="203" t="s">
        <v>1017</v>
      </c>
      <c r="C251" s="199"/>
    </row>
    <row r="252" s="218" customFormat="1" customHeight="1" spans="1:3">
      <c r="A252" s="200">
        <v>2330499</v>
      </c>
      <c r="B252" s="203" t="s">
        <v>1018</v>
      </c>
      <c r="C252" s="199"/>
    </row>
    <row r="253" s="218" customFormat="1" customHeight="1" spans="1:3">
      <c r="A253" s="200">
        <v>234</v>
      </c>
      <c r="B253" s="222" t="s">
        <v>1019</v>
      </c>
      <c r="C253" s="199">
        <f>SUM(C254,C267)</f>
        <v>0</v>
      </c>
    </row>
    <row r="254" s="218" customFormat="1" customHeight="1" spans="1:3">
      <c r="A254" s="200">
        <v>23401</v>
      </c>
      <c r="B254" s="222" t="s">
        <v>621</v>
      </c>
      <c r="C254" s="199">
        <f>SUM(C255:C266)</f>
        <v>0</v>
      </c>
    </row>
    <row r="255" s="218" customFormat="1" customHeight="1" spans="1:3">
      <c r="A255" s="200">
        <v>2340101</v>
      </c>
      <c r="B255" s="200" t="s">
        <v>1020</v>
      </c>
      <c r="C255" s="199"/>
    </row>
    <row r="256" s="218" customFormat="1" customHeight="1" spans="1:3">
      <c r="A256" s="200">
        <v>2340102</v>
      </c>
      <c r="B256" s="200" t="s">
        <v>1021</v>
      </c>
      <c r="C256" s="199"/>
    </row>
    <row r="257" s="218" customFormat="1" customHeight="1" spans="1:3">
      <c r="A257" s="200">
        <v>2340103</v>
      </c>
      <c r="B257" s="200" t="s">
        <v>1022</v>
      </c>
      <c r="C257" s="199"/>
    </row>
    <row r="258" s="218" customFormat="1" customHeight="1" spans="1:3">
      <c r="A258" s="200">
        <v>2340104</v>
      </c>
      <c r="B258" s="200" t="s">
        <v>1023</v>
      </c>
      <c r="C258" s="199"/>
    </row>
    <row r="259" s="218" customFormat="1" customHeight="1" spans="1:3">
      <c r="A259" s="200">
        <v>2340105</v>
      </c>
      <c r="B259" s="200" t="s">
        <v>1024</v>
      </c>
      <c r="C259" s="199"/>
    </row>
    <row r="260" s="218" customFormat="1" customHeight="1" spans="1:3">
      <c r="A260" s="200">
        <v>2340106</v>
      </c>
      <c r="B260" s="200" t="s">
        <v>1025</v>
      </c>
      <c r="C260" s="199"/>
    </row>
    <row r="261" s="218" customFormat="1" customHeight="1" spans="1:3">
      <c r="A261" s="200">
        <v>2340107</v>
      </c>
      <c r="B261" s="200" t="s">
        <v>1026</v>
      </c>
      <c r="C261" s="199"/>
    </row>
    <row r="262" s="218" customFormat="1" customHeight="1" spans="1:3">
      <c r="A262" s="200">
        <v>2340108</v>
      </c>
      <c r="B262" s="200" t="s">
        <v>1027</v>
      </c>
      <c r="C262" s="199"/>
    </row>
    <row r="263" s="218" customFormat="1" customHeight="1" spans="1:3">
      <c r="A263" s="200">
        <v>2340109</v>
      </c>
      <c r="B263" s="200" t="s">
        <v>1028</v>
      </c>
      <c r="C263" s="199"/>
    </row>
    <row r="264" s="218" customFormat="1" customHeight="1" spans="1:3">
      <c r="A264" s="200">
        <v>2340110</v>
      </c>
      <c r="B264" s="200" t="s">
        <v>1029</v>
      </c>
      <c r="C264" s="199"/>
    </row>
    <row r="265" s="218" customFormat="1" customHeight="1" spans="1:3">
      <c r="A265" s="200">
        <v>2340111</v>
      </c>
      <c r="B265" s="200" t="s">
        <v>1030</v>
      </c>
      <c r="C265" s="199"/>
    </row>
    <row r="266" s="218" customFormat="1" customHeight="1" spans="1:3">
      <c r="A266" s="200">
        <v>2340199</v>
      </c>
      <c r="B266" s="200" t="s">
        <v>1031</v>
      </c>
      <c r="C266" s="199"/>
    </row>
    <row r="267" s="218" customFormat="1" customHeight="1" spans="1:3">
      <c r="A267" s="200">
        <v>23402</v>
      </c>
      <c r="B267" s="222" t="s">
        <v>1032</v>
      </c>
      <c r="C267" s="199">
        <f>SUM(C268:C273)</f>
        <v>0</v>
      </c>
    </row>
    <row r="268" s="218" customFormat="1" customHeight="1" spans="1:3">
      <c r="A268" s="200">
        <v>2340201</v>
      </c>
      <c r="B268" s="200" t="s">
        <v>1033</v>
      </c>
      <c r="C268" s="199"/>
    </row>
    <row r="269" s="218" customFormat="1" customHeight="1" spans="1:3">
      <c r="A269" s="200">
        <v>2340202</v>
      </c>
      <c r="B269" s="200" t="s">
        <v>1034</v>
      </c>
      <c r="C269" s="199"/>
    </row>
    <row r="270" s="218" customFormat="1" customHeight="1" spans="1:3">
      <c r="A270" s="200">
        <v>2340203</v>
      </c>
      <c r="B270" s="200" t="s">
        <v>1035</v>
      </c>
      <c r="C270" s="199"/>
    </row>
    <row r="271" s="218" customFormat="1" customHeight="1" spans="1:3">
      <c r="A271" s="200">
        <v>2340204</v>
      </c>
      <c r="B271" s="200" t="s">
        <v>1036</v>
      </c>
      <c r="C271" s="199"/>
    </row>
    <row r="272" s="218" customFormat="1" customHeight="1" spans="1:3">
      <c r="A272" s="200">
        <v>2340205</v>
      </c>
      <c r="B272" s="200" t="s">
        <v>1037</v>
      </c>
      <c r="C272" s="199"/>
    </row>
    <row r="273" s="218" customFormat="1" customHeight="1" spans="1:3">
      <c r="A273" s="200">
        <v>2340299</v>
      </c>
      <c r="B273" s="200" t="s">
        <v>1038</v>
      </c>
      <c r="C273" s="199"/>
    </row>
  </sheetData>
  <mergeCells count="1">
    <mergeCell ref="A2:C2"/>
  </mergeCells>
  <dataValidations count="1">
    <dataValidation type="decimal" operator="between" allowBlank="1" showInputMessage="1" showErrorMessage="1" sqref="C5:C273">
      <formula1>-99999999999999</formula1>
      <formula2>99999999999999</formula2>
    </dataValidation>
  </dataValidation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F7" sqref="F7"/>
    </sheetView>
  </sheetViews>
  <sheetFormatPr defaultColWidth="9" defaultRowHeight="15.6" outlineLevelCol="3"/>
  <cols>
    <col min="1" max="1" width="33.6" style="207" customWidth="1"/>
    <col min="2" max="2" width="31" style="208" customWidth="1"/>
    <col min="3" max="3" width="33.3" style="208" customWidth="1"/>
    <col min="4" max="4" width="31.9" style="206" customWidth="1"/>
    <col min="5" max="16384" width="9" style="206"/>
  </cols>
  <sheetData>
    <row r="1" s="206" customFormat="1" spans="1:3">
      <c r="A1" s="207" t="s">
        <v>1039</v>
      </c>
      <c r="B1" s="208"/>
      <c r="C1" s="208"/>
    </row>
    <row r="2" s="206" customFormat="1" ht="36" customHeight="1" spans="1:4">
      <c r="A2" s="209" t="s">
        <v>1040</v>
      </c>
      <c r="B2" s="209"/>
      <c r="C2" s="209"/>
      <c r="D2" s="209"/>
    </row>
    <row r="3" s="206" customFormat="1" ht="18.75" customHeight="1" spans="1:4">
      <c r="A3" s="209"/>
      <c r="B3" s="209"/>
      <c r="C3" s="209"/>
      <c r="D3" s="210" t="s">
        <v>601</v>
      </c>
    </row>
    <row r="4" s="206" customFormat="1" ht="30" customHeight="1" spans="1:4">
      <c r="A4" s="211" t="s">
        <v>782</v>
      </c>
      <c r="B4" s="132" t="s">
        <v>1041</v>
      </c>
      <c r="C4" s="132" t="s">
        <v>1042</v>
      </c>
      <c r="D4" s="212" t="s">
        <v>602</v>
      </c>
    </row>
    <row r="5" s="206" customFormat="1" ht="30" customHeight="1" spans="1:4">
      <c r="A5" s="213" t="s">
        <v>1043</v>
      </c>
      <c r="B5" s="213">
        <f>B6+B12+B13+B14+B15+B16</f>
        <v>45250</v>
      </c>
      <c r="C5" s="213">
        <f>C6+C14+C15+C16</f>
        <v>9865</v>
      </c>
      <c r="D5" s="214">
        <f>D6+D12+D13+D14+D15</f>
        <v>3866</v>
      </c>
    </row>
    <row r="6" s="206" customFormat="1" ht="30" customHeight="1" spans="1:4">
      <c r="A6" s="135" t="s">
        <v>784</v>
      </c>
      <c r="B6" s="132">
        <f>SUM(B7:B11)</f>
        <v>45000</v>
      </c>
      <c r="C6" s="132">
        <f>SUM(C7:C11)</f>
        <v>9500</v>
      </c>
      <c r="D6" s="214">
        <f>SUM(D7:D11)</f>
        <v>3576</v>
      </c>
    </row>
    <row r="7" s="206" customFormat="1" ht="30" customHeight="1" spans="1:4">
      <c r="A7" s="133" t="s">
        <v>785</v>
      </c>
      <c r="B7" s="202">
        <v>15000</v>
      </c>
      <c r="C7" s="202">
        <v>9500</v>
      </c>
      <c r="D7" s="215">
        <v>2679</v>
      </c>
    </row>
    <row r="8" s="206" customFormat="1" ht="30" customHeight="1" spans="1:4">
      <c r="A8" s="133" t="s">
        <v>786</v>
      </c>
      <c r="B8" s="202"/>
      <c r="C8" s="202"/>
      <c r="D8" s="215">
        <v>166</v>
      </c>
    </row>
    <row r="9" s="206" customFormat="1" ht="30" customHeight="1" spans="1:4">
      <c r="A9" s="133" t="s">
        <v>787</v>
      </c>
      <c r="B9" s="202"/>
      <c r="C9" s="202"/>
      <c r="D9" s="214">
        <v>0</v>
      </c>
    </row>
    <row r="10" s="206" customFormat="1" ht="30" customHeight="1" spans="1:4">
      <c r="A10" s="133" t="s">
        <v>788</v>
      </c>
      <c r="B10" s="202"/>
      <c r="C10" s="202"/>
      <c r="D10" s="215"/>
    </row>
    <row r="11" s="206" customFormat="1" ht="30" customHeight="1" spans="1:4">
      <c r="A11" s="133" t="s">
        <v>789</v>
      </c>
      <c r="B11" s="202">
        <v>30000</v>
      </c>
      <c r="C11" s="202"/>
      <c r="D11" s="215">
        <v>731</v>
      </c>
    </row>
    <row r="12" s="206" customFormat="1" ht="30" customHeight="1" spans="1:4">
      <c r="A12" s="135" t="s">
        <v>790</v>
      </c>
      <c r="B12" s="132"/>
      <c r="C12" s="132"/>
      <c r="D12" s="214">
        <v>0</v>
      </c>
    </row>
    <row r="13" s="206" customFormat="1" ht="30" customHeight="1" spans="1:4">
      <c r="A13" s="135" t="s">
        <v>791</v>
      </c>
      <c r="B13" s="132"/>
      <c r="C13" s="132"/>
      <c r="D13" s="214">
        <v>0</v>
      </c>
    </row>
    <row r="14" s="206" customFormat="1" ht="30" customHeight="1" spans="1:4">
      <c r="A14" s="135" t="s">
        <v>792</v>
      </c>
      <c r="B14" s="132">
        <v>30</v>
      </c>
      <c r="C14" s="132">
        <v>145</v>
      </c>
      <c r="D14" s="215">
        <v>143</v>
      </c>
    </row>
    <row r="15" s="206" customFormat="1" ht="30" customHeight="1" spans="1:4">
      <c r="A15" s="135" t="s">
        <v>793</v>
      </c>
      <c r="B15" s="132">
        <v>220</v>
      </c>
      <c r="C15" s="132">
        <v>220</v>
      </c>
      <c r="D15" s="215">
        <v>147</v>
      </c>
    </row>
    <row r="16" ht="30" customHeight="1" spans="1:4">
      <c r="A16" s="216" t="s">
        <v>1044</v>
      </c>
      <c r="B16" s="217"/>
      <c r="C16" s="217"/>
      <c r="D16" s="214"/>
    </row>
  </sheetData>
  <mergeCells count="1">
    <mergeCell ref="A2:D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X154"/>
  <sheetViews>
    <sheetView workbookViewId="0">
      <selection activeCell="H7" sqref="H7"/>
    </sheetView>
  </sheetViews>
  <sheetFormatPr defaultColWidth="12.1833333333333" defaultRowHeight="15.55" customHeight="1"/>
  <cols>
    <col min="1" max="1" width="9.3" style="166" customWidth="1"/>
    <col min="2" max="2" width="57.125" style="166" customWidth="1"/>
    <col min="3" max="3" width="17" style="191" customWidth="1"/>
    <col min="4" max="4" width="19" style="191" customWidth="1"/>
    <col min="5" max="5" width="18.1" style="166" customWidth="1"/>
    <col min="6" max="258" width="12.1833333333333" style="166" customWidth="1"/>
    <col min="259" max="16384" width="12.1833333333333" style="166"/>
  </cols>
  <sheetData>
    <row r="1" s="189" customFormat="1" customHeight="1" spans="1:258">
      <c r="A1" s="192" t="s">
        <v>1045</v>
      </c>
      <c r="B1" s="192"/>
      <c r="C1" s="191"/>
      <c r="D1" s="191"/>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row>
    <row r="2" s="166" customFormat="1" ht="44.25" customHeight="1" spans="2:5">
      <c r="B2" s="167" t="s">
        <v>1046</v>
      </c>
      <c r="C2" s="193"/>
      <c r="D2" s="193"/>
      <c r="E2" s="183"/>
    </row>
    <row r="3" s="166" customFormat="1" ht="17" customHeight="1" spans="2:5">
      <c r="B3" s="194"/>
      <c r="C3" s="195"/>
      <c r="D3" s="195"/>
      <c r="E3" s="196" t="s">
        <v>601</v>
      </c>
    </row>
    <row r="4" s="166" customFormat="1" ht="17" customHeight="1" spans="1:5">
      <c r="A4" s="132" t="s">
        <v>86</v>
      </c>
      <c r="B4" s="132" t="s">
        <v>87</v>
      </c>
      <c r="C4" s="132" t="s">
        <v>1041</v>
      </c>
      <c r="D4" s="132" t="s">
        <v>1047</v>
      </c>
      <c r="E4" s="132" t="s">
        <v>4</v>
      </c>
    </row>
    <row r="5" s="166" customFormat="1" ht="17" customHeight="1" spans="1:5">
      <c r="A5" s="197"/>
      <c r="B5" s="132" t="s">
        <v>804</v>
      </c>
      <c r="C5" s="198">
        <f>C6+C67+C106+C138</f>
        <v>22514</v>
      </c>
      <c r="D5" s="198">
        <f>D6+D67+D106+D138</f>
        <v>50434</v>
      </c>
      <c r="E5" s="199">
        <f>SUM(E6,E67,E106,E138)</f>
        <v>33910</v>
      </c>
    </row>
    <row r="6" s="166" customFormat="1" ht="17" customHeight="1" spans="1:5">
      <c r="A6" s="200">
        <v>212</v>
      </c>
      <c r="B6" s="201" t="s">
        <v>414</v>
      </c>
      <c r="C6" s="198">
        <f>C7+C28+C34</f>
        <v>13750</v>
      </c>
      <c r="D6" s="202">
        <f>D7+D28+D34</f>
        <v>4570</v>
      </c>
      <c r="E6" s="199">
        <f>SUM(E7,E23,E27:E28,E34,E38,E42,E46,E52,E55,E64)</f>
        <v>3567</v>
      </c>
    </row>
    <row r="7" s="166" customFormat="1" ht="17" customHeight="1" spans="1:5">
      <c r="A7" s="200">
        <v>21208</v>
      </c>
      <c r="B7" s="201" t="s">
        <v>805</v>
      </c>
      <c r="C7" s="198">
        <f>SUM(C8:C22)</f>
        <v>13500</v>
      </c>
      <c r="D7" s="198">
        <f>SUM(D8:D22)</f>
        <v>4320</v>
      </c>
      <c r="E7" s="199">
        <f>SUM(E8:E22)</f>
        <v>3515</v>
      </c>
    </row>
    <row r="8" s="166" customFormat="1" ht="17" customHeight="1" spans="1:5">
      <c r="A8" s="200">
        <v>2120801</v>
      </c>
      <c r="B8" s="203" t="s">
        <v>806</v>
      </c>
      <c r="C8" s="198">
        <v>2000</v>
      </c>
      <c r="D8" s="202">
        <v>0</v>
      </c>
      <c r="E8" s="199"/>
    </row>
    <row r="9" s="166" customFormat="1" ht="17" customHeight="1" spans="1:5">
      <c r="A9" s="200">
        <v>2120802</v>
      </c>
      <c r="B9" s="203" t="s">
        <v>807</v>
      </c>
      <c r="C9" s="198">
        <v>2000</v>
      </c>
      <c r="D9" s="202">
        <v>0</v>
      </c>
      <c r="E9" s="199"/>
    </row>
    <row r="10" s="166" customFormat="1" ht="17" customHeight="1" spans="1:5">
      <c r="A10" s="200">
        <v>2120803</v>
      </c>
      <c r="B10" s="203" t="s">
        <v>808</v>
      </c>
      <c r="C10" s="198"/>
      <c r="D10" s="202"/>
      <c r="E10" s="199">
        <v>6</v>
      </c>
    </row>
    <row r="11" s="166" customFormat="1" ht="17" customHeight="1" spans="1:5">
      <c r="A11" s="200">
        <v>2120804</v>
      </c>
      <c r="B11" s="203" t="s">
        <v>809</v>
      </c>
      <c r="C11" s="198"/>
      <c r="D11" s="202"/>
      <c r="E11" s="199">
        <v>463</v>
      </c>
    </row>
    <row r="12" s="166" customFormat="1" ht="17.25" customHeight="1" spans="1:5">
      <c r="A12" s="200">
        <v>2120805</v>
      </c>
      <c r="B12" s="203" t="s">
        <v>810</v>
      </c>
      <c r="C12" s="198"/>
      <c r="D12" s="202"/>
      <c r="E12" s="199"/>
    </row>
    <row r="13" s="166" customFormat="1" ht="17.25" customHeight="1" spans="1:5">
      <c r="A13" s="200">
        <v>2120806</v>
      </c>
      <c r="B13" s="203" t="s">
        <v>811</v>
      </c>
      <c r="C13" s="198"/>
      <c r="D13" s="202"/>
      <c r="E13" s="199"/>
    </row>
    <row r="14" s="166" customFormat="1" ht="17.25" customHeight="1" spans="1:5">
      <c r="A14" s="200">
        <v>2120807</v>
      </c>
      <c r="B14" s="203" t="s">
        <v>812</v>
      </c>
      <c r="C14" s="198"/>
      <c r="D14" s="202"/>
      <c r="E14" s="199"/>
    </row>
    <row r="15" s="166" customFormat="1" ht="17.25" customHeight="1" spans="1:5">
      <c r="A15" s="200">
        <v>2120809</v>
      </c>
      <c r="B15" s="203" t="s">
        <v>813</v>
      </c>
      <c r="C15" s="198"/>
      <c r="D15" s="202"/>
      <c r="E15" s="199"/>
    </row>
    <row r="16" s="166" customFormat="1" ht="17.25" customHeight="1" spans="1:5">
      <c r="A16" s="200">
        <v>2120810</v>
      </c>
      <c r="B16" s="203" t="s">
        <v>814</v>
      </c>
      <c r="C16" s="198"/>
      <c r="D16" s="202"/>
      <c r="E16" s="199"/>
    </row>
    <row r="17" s="166" customFormat="1" ht="17.25" customHeight="1" spans="1:5">
      <c r="A17" s="200">
        <v>2120811</v>
      </c>
      <c r="B17" s="203" t="s">
        <v>815</v>
      </c>
      <c r="C17" s="198"/>
      <c r="D17" s="202"/>
      <c r="E17" s="199"/>
    </row>
    <row r="18" s="166" customFormat="1" ht="17.25" customHeight="1" spans="1:5">
      <c r="A18" s="200">
        <v>2120813</v>
      </c>
      <c r="B18" s="203" t="s">
        <v>816</v>
      </c>
      <c r="C18" s="198"/>
      <c r="D18" s="198"/>
      <c r="E18" s="199"/>
    </row>
    <row r="19" s="166" customFormat="1" customHeight="1" spans="1:5">
      <c r="A19" s="200">
        <v>2120814</v>
      </c>
      <c r="B19" s="203" t="s">
        <v>817</v>
      </c>
      <c r="C19" s="198"/>
      <c r="D19" s="198"/>
      <c r="E19" s="199"/>
    </row>
    <row r="20" s="166" customFormat="1" ht="17.25" customHeight="1" spans="1:5">
      <c r="A20" s="200">
        <v>2120815</v>
      </c>
      <c r="B20" s="203" t="s">
        <v>818</v>
      </c>
      <c r="C20" s="198"/>
      <c r="D20" s="202"/>
      <c r="E20" s="199"/>
    </row>
    <row r="21" s="166" customFormat="1" ht="17.25" customHeight="1" spans="1:5">
      <c r="A21" s="200">
        <v>2120816</v>
      </c>
      <c r="B21" s="203" t="s">
        <v>819</v>
      </c>
      <c r="C21" s="198"/>
      <c r="D21" s="202"/>
      <c r="E21" s="199"/>
    </row>
    <row r="22" s="166" customFormat="1" ht="17.25" customHeight="1" spans="1:5">
      <c r="A22" s="200">
        <v>2120899</v>
      </c>
      <c r="B22" s="203" t="s">
        <v>820</v>
      </c>
      <c r="C22" s="198">
        <v>9500</v>
      </c>
      <c r="D22" s="202">
        <v>4320</v>
      </c>
      <c r="E22" s="199">
        <v>3046</v>
      </c>
    </row>
    <row r="23" s="166" customFormat="1" ht="17.25" customHeight="1" spans="1:5">
      <c r="A23" s="200">
        <v>21210</v>
      </c>
      <c r="B23" s="201" t="s">
        <v>821</v>
      </c>
      <c r="C23" s="198"/>
      <c r="D23" s="202"/>
      <c r="E23" s="199">
        <f>SUM(E24:E26)</f>
        <v>0</v>
      </c>
    </row>
    <row r="24" s="166" customFormat="1" ht="17.25" customHeight="1" spans="1:5">
      <c r="A24" s="200">
        <v>2121001</v>
      </c>
      <c r="B24" s="203" t="s">
        <v>806</v>
      </c>
      <c r="C24" s="198"/>
      <c r="D24" s="202"/>
      <c r="E24" s="199"/>
    </row>
    <row r="25" s="166" customFormat="1" ht="17.25" customHeight="1" spans="1:5">
      <c r="A25" s="200">
        <v>2121002</v>
      </c>
      <c r="B25" s="203" t="s">
        <v>807</v>
      </c>
      <c r="C25" s="198"/>
      <c r="D25" s="202"/>
      <c r="E25" s="199"/>
    </row>
    <row r="26" s="166" customFormat="1" ht="17.25" customHeight="1" spans="1:5">
      <c r="A26" s="200">
        <v>2121099</v>
      </c>
      <c r="B26" s="203" t="s">
        <v>822</v>
      </c>
      <c r="C26" s="198"/>
      <c r="D26" s="202"/>
      <c r="E26" s="199"/>
    </row>
    <row r="27" s="166" customFormat="1" ht="17.25" customHeight="1" spans="1:5">
      <c r="A27" s="200">
        <v>21211</v>
      </c>
      <c r="B27" s="201" t="s">
        <v>823</v>
      </c>
      <c r="C27" s="198"/>
      <c r="D27" s="202"/>
      <c r="E27" s="199"/>
    </row>
    <row r="28" s="166" customFormat="1" ht="17.25" customHeight="1" spans="1:5">
      <c r="A28" s="200">
        <v>21213</v>
      </c>
      <c r="B28" s="201" t="s">
        <v>824</v>
      </c>
      <c r="C28" s="198">
        <v>30</v>
      </c>
      <c r="D28" s="202">
        <v>30</v>
      </c>
      <c r="E28" s="199">
        <f>SUM(E29:E33)</f>
        <v>52</v>
      </c>
    </row>
    <row r="29" s="166" customFormat="1" ht="17.25" customHeight="1" spans="1:5">
      <c r="A29" s="200">
        <v>2121301</v>
      </c>
      <c r="B29" s="203" t="s">
        <v>825</v>
      </c>
      <c r="C29" s="198"/>
      <c r="D29" s="202"/>
      <c r="E29" s="199"/>
    </row>
    <row r="30" s="166" customFormat="1" ht="17.25" customHeight="1" spans="1:5">
      <c r="A30" s="200">
        <v>2121302</v>
      </c>
      <c r="B30" s="203" t="s">
        <v>826</v>
      </c>
      <c r="C30" s="198"/>
      <c r="D30" s="202"/>
      <c r="E30" s="199"/>
    </row>
    <row r="31" s="166" customFormat="1" ht="17.25" customHeight="1" spans="1:5">
      <c r="A31" s="200">
        <v>2121303</v>
      </c>
      <c r="B31" s="203" t="s">
        <v>827</v>
      </c>
      <c r="C31" s="198"/>
      <c r="D31" s="202"/>
      <c r="E31" s="199"/>
    </row>
    <row r="32" s="166" customFormat="1" ht="17.25" customHeight="1" spans="1:5">
      <c r="A32" s="200">
        <v>2121304</v>
      </c>
      <c r="B32" s="203" t="s">
        <v>828</v>
      </c>
      <c r="C32" s="198"/>
      <c r="D32" s="202"/>
      <c r="E32" s="199"/>
    </row>
    <row r="33" s="166" customFormat="1" ht="17.25" customHeight="1" spans="1:5">
      <c r="A33" s="200">
        <v>2121399</v>
      </c>
      <c r="B33" s="203" t="s">
        <v>829</v>
      </c>
      <c r="C33" s="198">
        <v>30</v>
      </c>
      <c r="D33" s="202"/>
      <c r="E33" s="199">
        <v>52</v>
      </c>
    </row>
    <row r="34" s="166" customFormat="1" ht="17.25" customHeight="1" spans="1:5">
      <c r="A34" s="200">
        <v>21214</v>
      </c>
      <c r="B34" s="201" t="s">
        <v>830</v>
      </c>
      <c r="C34" s="198">
        <f>SUM(C35:C37)</f>
        <v>220</v>
      </c>
      <c r="D34" s="202">
        <v>220</v>
      </c>
      <c r="E34" s="199">
        <f>SUM(E35:E37)</f>
        <v>0</v>
      </c>
    </row>
    <row r="35" s="166" customFormat="1" ht="17.25" customHeight="1" spans="1:5">
      <c r="A35" s="200">
        <v>2121401</v>
      </c>
      <c r="B35" s="203" t="s">
        <v>831</v>
      </c>
      <c r="C35" s="198">
        <v>200</v>
      </c>
      <c r="D35" s="202">
        <v>200</v>
      </c>
      <c r="E35" s="199"/>
    </row>
    <row r="36" s="166" customFormat="1" ht="17.25" customHeight="1" spans="1:5">
      <c r="A36" s="200">
        <v>2121402</v>
      </c>
      <c r="B36" s="203" t="s">
        <v>832</v>
      </c>
      <c r="C36" s="198"/>
      <c r="D36" s="202"/>
      <c r="E36" s="199"/>
    </row>
    <row r="37" s="166" customFormat="1" ht="17.25" customHeight="1" spans="1:5">
      <c r="A37" s="200">
        <v>2121499</v>
      </c>
      <c r="B37" s="203" t="s">
        <v>833</v>
      </c>
      <c r="C37" s="198">
        <v>20</v>
      </c>
      <c r="D37" s="202">
        <v>20</v>
      </c>
      <c r="E37" s="199"/>
    </row>
    <row r="38" s="166" customFormat="1" ht="17.25" customHeight="1" spans="1:5">
      <c r="A38" s="200">
        <v>21215</v>
      </c>
      <c r="B38" s="201" t="s">
        <v>834</v>
      </c>
      <c r="C38" s="198"/>
      <c r="D38" s="202"/>
      <c r="E38" s="199">
        <f>SUM(E39:E41)</f>
        <v>0</v>
      </c>
    </row>
    <row r="39" s="166" customFormat="1" ht="17.25" customHeight="1" spans="1:5">
      <c r="A39" s="200">
        <v>2121501</v>
      </c>
      <c r="B39" s="203" t="s">
        <v>835</v>
      </c>
      <c r="C39" s="198"/>
      <c r="D39" s="198"/>
      <c r="E39" s="199"/>
    </row>
    <row r="40" s="166" customFormat="1" ht="17.25" customHeight="1" spans="1:5">
      <c r="A40" s="200">
        <v>2121502</v>
      </c>
      <c r="B40" s="203" t="s">
        <v>836</v>
      </c>
      <c r="C40" s="198"/>
      <c r="D40" s="198"/>
      <c r="E40" s="199"/>
    </row>
    <row r="41" s="166" customFormat="1" ht="17.25" customHeight="1" spans="1:5">
      <c r="A41" s="200">
        <v>2121599</v>
      </c>
      <c r="B41" s="203" t="s">
        <v>837</v>
      </c>
      <c r="C41" s="198"/>
      <c r="D41" s="202"/>
      <c r="E41" s="199"/>
    </row>
    <row r="42" s="166" customFormat="1" ht="17.25" customHeight="1" spans="1:5">
      <c r="A42" s="200">
        <v>21216</v>
      </c>
      <c r="B42" s="201" t="s">
        <v>838</v>
      </c>
      <c r="C42" s="198"/>
      <c r="D42" s="202"/>
      <c r="E42" s="199">
        <f>SUM(E43:E45)</f>
        <v>0</v>
      </c>
    </row>
    <row r="43" s="166" customFormat="1" ht="17.25" customHeight="1" spans="1:5">
      <c r="A43" s="200">
        <v>2121601</v>
      </c>
      <c r="B43" s="203" t="s">
        <v>835</v>
      </c>
      <c r="C43" s="198"/>
      <c r="D43" s="202"/>
      <c r="E43" s="199"/>
    </row>
    <row r="44" s="166" customFormat="1" ht="17.25" customHeight="1" spans="1:5">
      <c r="A44" s="200">
        <v>2121602</v>
      </c>
      <c r="B44" s="203" t="s">
        <v>836</v>
      </c>
      <c r="C44" s="198"/>
      <c r="D44" s="202"/>
      <c r="E44" s="199"/>
    </row>
    <row r="45" s="166" customFormat="1" ht="17.25" customHeight="1" spans="1:5">
      <c r="A45" s="200">
        <v>2121699</v>
      </c>
      <c r="B45" s="203" t="s">
        <v>839</v>
      </c>
      <c r="C45" s="198"/>
      <c r="D45" s="202"/>
      <c r="E45" s="199"/>
    </row>
    <row r="46" s="166" customFormat="1" ht="17.25" customHeight="1" spans="1:5">
      <c r="A46" s="200">
        <v>21217</v>
      </c>
      <c r="B46" s="201" t="s">
        <v>840</v>
      </c>
      <c r="C46" s="198"/>
      <c r="D46" s="202"/>
      <c r="E46" s="199">
        <f>SUM(E47:E51)</f>
        <v>0</v>
      </c>
    </row>
    <row r="47" s="166" customFormat="1" ht="17.25" customHeight="1" spans="1:5">
      <c r="A47" s="200">
        <v>2121701</v>
      </c>
      <c r="B47" s="203" t="s">
        <v>841</v>
      </c>
      <c r="C47" s="202"/>
      <c r="D47" s="202"/>
      <c r="E47" s="199"/>
    </row>
    <row r="48" s="166" customFormat="1" ht="17.25" customHeight="1" spans="1:5">
      <c r="A48" s="200">
        <v>2121702</v>
      </c>
      <c r="B48" s="203" t="s">
        <v>842</v>
      </c>
      <c r="C48" s="198"/>
      <c r="D48" s="202"/>
      <c r="E48" s="199"/>
    </row>
    <row r="49" s="166" customFormat="1" ht="17.25" customHeight="1" spans="1:5">
      <c r="A49" s="200">
        <v>2121703</v>
      </c>
      <c r="B49" s="203" t="s">
        <v>843</v>
      </c>
      <c r="C49" s="198"/>
      <c r="D49" s="202"/>
      <c r="E49" s="199"/>
    </row>
    <row r="50" s="166" customFormat="1" ht="17.25" customHeight="1" spans="1:5">
      <c r="A50" s="200">
        <v>2121704</v>
      </c>
      <c r="B50" s="203" t="s">
        <v>844</v>
      </c>
      <c r="C50" s="198"/>
      <c r="D50" s="198"/>
      <c r="E50" s="199"/>
    </row>
    <row r="51" s="166" customFormat="1" ht="17.25" customHeight="1" spans="1:5">
      <c r="A51" s="200">
        <v>2121799</v>
      </c>
      <c r="B51" s="203" t="s">
        <v>845</v>
      </c>
      <c r="C51" s="198"/>
      <c r="D51" s="198"/>
      <c r="E51" s="199"/>
    </row>
    <row r="52" s="166" customFormat="1" ht="17.25" customHeight="1" spans="1:5">
      <c r="A52" s="200">
        <v>21218</v>
      </c>
      <c r="B52" s="201" t="s">
        <v>846</v>
      </c>
      <c r="C52" s="198"/>
      <c r="D52" s="198"/>
      <c r="E52" s="199">
        <f>SUM(E53:E54)</f>
        <v>0</v>
      </c>
    </row>
    <row r="53" s="166" customFormat="1" ht="17.25" customHeight="1" spans="1:5">
      <c r="A53" s="200">
        <v>2121801</v>
      </c>
      <c r="B53" s="203" t="s">
        <v>847</v>
      </c>
      <c r="C53" s="198"/>
      <c r="D53" s="198"/>
      <c r="E53" s="199"/>
    </row>
    <row r="54" s="166" customFormat="1" ht="17.25" customHeight="1" spans="1:5">
      <c r="A54" s="200">
        <v>2121899</v>
      </c>
      <c r="B54" s="203" t="s">
        <v>848</v>
      </c>
      <c r="C54" s="198"/>
      <c r="D54" s="198"/>
      <c r="E54" s="199"/>
    </row>
    <row r="55" s="166" customFormat="1" ht="17.25" customHeight="1" spans="1:5">
      <c r="A55" s="200">
        <v>21219</v>
      </c>
      <c r="B55" s="201" t="s">
        <v>849</v>
      </c>
      <c r="C55" s="198"/>
      <c r="D55" s="198"/>
      <c r="E55" s="199">
        <f>SUM(E56:E63)</f>
        <v>0</v>
      </c>
    </row>
    <row r="56" s="166" customFormat="1" ht="17.25" customHeight="1" spans="1:5">
      <c r="A56" s="200">
        <v>2121901</v>
      </c>
      <c r="B56" s="203" t="s">
        <v>835</v>
      </c>
      <c r="C56" s="198"/>
      <c r="D56" s="198"/>
      <c r="E56" s="199"/>
    </row>
    <row r="57" s="166" customFormat="1" ht="17.25" customHeight="1" spans="1:5">
      <c r="A57" s="200">
        <v>2121902</v>
      </c>
      <c r="B57" s="203" t="s">
        <v>836</v>
      </c>
      <c r="C57" s="198"/>
      <c r="D57" s="198"/>
      <c r="E57" s="199"/>
    </row>
    <row r="58" s="166" customFormat="1" ht="17.25" customHeight="1" spans="1:5">
      <c r="A58" s="200">
        <v>2121903</v>
      </c>
      <c r="B58" s="203" t="s">
        <v>850</v>
      </c>
      <c r="C58" s="198"/>
      <c r="D58" s="198"/>
      <c r="E58" s="199"/>
    </row>
    <row r="59" s="166" customFormat="1" ht="17.25" customHeight="1" spans="1:5">
      <c r="A59" s="200">
        <v>2121904</v>
      </c>
      <c r="B59" s="203" t="s">
        <v>851</v>
      </c>
      <c r="C59" s="198"/>
      <c r="D59" s="198"/>
      <c r="E59" s="199"/>
    </row>
    <row r="60" s="166" customFormat="1" ht="17.25" customHeight="1" spans="1:5">
      <c r="A60" s="200">
        <v>2121905</v>
      </c>
      <c r="B60" s="203" t="s">
        <v>852</v>
      </c>
      <c r="C60" s="198"/>
      <c r="D60" s="198"/>
      <c r="E60" s="199"/>
    </row>
    <row r="61" s="166" customFormat="1" ht="17.25" customHeight="1" spans="1:5">
      <c r="A61" s="200">
        <v>2121906</v>
      </c>
      <c r="B61" s="203" t="s">
        <v>853</v>
      </c>
      <c r="C61" s="198"/>
      <c r="D61" s="198"/>
      <c r="E61" s="199"/>
    </row>
    <row r="62" s="166" customFormat="1" ht="17.25" customHeight="1" spans="1:5">
      <c r="A62" s="200">
        <v>2121907</v>
      </c>
      <c r="B62" s="203" t="s">
        <v>854</v>
      </c>
      <c r="C62" s="198"/>
      <c r="D62" s="198"/>
      <c r="E62" s="199"/>
    </row>
    <row r="63" s="166" customFormat="1" ht="17.25" customHeight="1" spans="1:5">
      <c r="A63" s="200">
        <v>2121999</v>
      </c>
      <c r="B63" s="203" t="s">
        <v>855</v>
      </c>
      <c r="C63" s="198"/>
      <c r="D63" s="198"/>
      <c r="E63" s="199"/>
    </row>
    <row r="64" s="166" customFormat="1" ht="17.25" customHeight="1" spans="1:5">
      <c r="A64" s="200">
        <v>21298</v>
      </c>
      <c r="B64" s="201" t="s">
        <v>856</v>
      </c>
      <c r="C64" s="198"/>
      <c r="D64" s="198"/>
      <c r="E64" s="199">
        <f>SUM(E65:E66)</f>
        <v>0</v>
      </c>
    </row>
    <row r="65" s="166" customFormat="1" ht="17.25" customHeight="1" spans="1:5">
      <c r="A65" s="200">
        <v>2129801</v>
      </c>
      <c r="B65" s="203" t="s">
        <v>857</v>
      </c>
      <c r="C65" s="198"/>
      <c r="D65" s="198"/>
      <c r="E65" s="199"/>
    </row>
    <row r="66" s="166" customFormat="1" ht="17.25" customHeight="1" spans="1:5">
      <c r="A66" s="200">
        <v>2129899</v>
      </c>
      <c r="B66" s="203" t="s">
        <v>858</v>
      </c>
      <c r="C66" s="198"/>
      <c r="D66" s="198"/>
      <c r="E66" s="199"/>
    </row>
    <row r="67" s="166" customFormat="1" ht="17.25" customHeight="1" spans="1:5">
      <c r="A67" s="200">
        <v>213</v>
      </c>
      <c r="B67" s="201" t="s">
        <v>430</v>
      </c>
      <c r="C67" s="198">
        <v>2969</v>
      </c>
      <c r="D67" s="198">
        <v>2969</v>
      </c>
      <c r="E67" s="199">
        <f>SUM(E68,E73,E78,E83,E86,E91,E95,E99,E102)</f>
        <v>3225</v>
      </c>
    </row>
    <row r="68" s="166" customFormat="1" ht="17.25" customHeight="1" spans="1:5">
      <c r="A68" s="200">
        <v>21366</v>
      </c>
      <c r="B68" s="201" t="s">
        <v>859</v>
      </c>
      <c r="C68" s="198"/>
      <c r="D68" s="198"/>
      <c r="E68" s="199">
        <f>SUM(E69:E72)</f>
        <v>0</v>
      </c>
    </row>
    <row r="69" s="166" customFormat="1" ht="17.25" customHeight="1" spans="1:5">
      <c r="A69" s="200">
        <v>2136601</v>
      </c>
      <c r="B69" s="203" t="s">
        <v>860</v>
      </c>
      <c r="C69" s="198"/>
      <c r="D69" s="198"/>
      <c r="E69" s="199"/>
    </row>
    <row r="70" s="166" customFormat="1" ht="17.25" customHeight="1" spans="1:5">
      <c r="A70" s="200">
        <v>2136602</v>
      </c>
      <c r="B70" s="203" t="s">
        <v>861</v>
      </c>
      <c r="C70" s="198"/>
      <c r="D70" s="198"/>
      <c r="E70" s="199"/>
    </row>
    <row r="71" s="166" customFormat="1" ht="17.25" customHeight="1" spans="1:5">
      <c r="A71" s="200">
        <v>2136603</v>
      </c>
      <c r="B71" s="203" t="s">
        <v>862</v>
      </c>
      <c r="C71" s="198"/>
      <c r="D71" s="198"/>
      <c r="E71" s="199"/>
    </row>
    <row r="72" s="166" customFormat="1" ht="17.25" customHeight="1" spans="1:5">
      <c r="A72" s="200">
        <v>2136699</v>
      </c>
      <c r="B72" s="203" t="s">
        <v>863</v>
      </c>
      <c r="C72" s="198"/>
      <c r="D72" s="198"/>
      <c r="E72" s="199"/>
    </row>
    <row r="73" s="166" customFormat="1" ht="17.25" customHeight="1" spans="1:5">
      <c r="A73" s="200">
        <v>21367</v>
      </c>
      <c r="B73" s="201" t="s">
        <v>864</v>
      </c>
      <c r="C73" s="198"/>
      <c r="D73" s="198"/>
      <c r="E73" s="199">
        <f>SUM(E74:E77)</f>
        <v>0</v>
      </c>
    </row>
    <row r="74" s="166" customFormat="1" ht="17.25" customHeight="1" spans="1:5">
      <c r="A74" s="200">
        <v>2136701</v>
      </c>
      <c r="B74" s="203" t="s">
        <v>860</v>
      </c>
      <c r="C74" s="198"/>
      <c r="D74" s="198"/>
      <c r="E74" s="199"/>
    </row>
    <row r="75" s="166" customFormat="1" ht="17.25" customHeight="1" spans="1:5">
      <c r="A75" s="200">
        <v>2136702</v>
      </c>
      <c r="B75" s="203" t="s">
        <v>861</v>
      </c>
      <c r="C75" s="198"/>
      <c r="D75" s="198"/>
      <c r="E75" s="199"/>
    </row>
    <row r="76" s="166" customFormat="1" ht="17.25" customHeight="1" spans="1:5">
      <c r="A76" s="200">
        <v>2136703</v>
      </c>
      <c r="B76" s="203" t="s">
        <v>865</v>
      </c>
      <c r="C76" s="198"/>
      <c r="D76" s="198"/>
      <c r="E76" s="199"/>
    </row>
    <row r="77" s="166" customFormat="1" ht="17.25" customHeight="1" spans="1:5">
      <c r="A77" s="200">
        <v>2136799</v>
      </c>
      <c r="B77" s="203" t="s">
        <v>866</v>
      </c>
      <c r="C77" s="198"/>
      <c r="D77" s="198"/>
      <c r="E77" s="199"/>
    </row>
    <row r="78" s="166" customFormat="1" ht="17.25" customHeight="1" spans="1:5">
      <c r="A78" s="200">
        <v>21369</v>
      </c>
      <c r="B78" s="201" t="s">
        <v>867</v>
      </c>
      <c r="C78" s="198"/>
      <c r="D78" s="198"/>
      <c r="E78" s="199">
        <f>SUM(E79:E82)</f>
        <v>0</v>
      </c>
    </row>
    <row r="79" s="166" customFormat="1" ht="17.25" customHeight="1" spans="1:5">
      <c r="A79" s="200">
        <v>2136901</v>
      </c>
      <c r="B79" s="203" t="s">
        <v>868</v>
      </c>
      <c r="C79" s="198"/>
      <c r="D79" s="198"/>
      <c r="E79" s="199"/>
    </row>
    <row r="80" s="166" customFormat="1" ht="17.25" customHeight="1" spans="1:5">
      <c r="A80" s="200">
        <v>2136902</v>
      </c>
      <c r="B80" s="203" t="s">
        <v>869</v>
      </c>
      <c r="C80" s="198"/>
      <c r="D80" s="198"/>
      <c r="E80" s="199"/>
    </row>
    <row r="81" s="166" customFormat="1" ht="17.25" customHeight="1" spans="1:5">
      <c r="A81" s="200">
        <v>2136903</v>
      </c>
      <c r="B81" s="203" t="s">
        <v>870</v>
      </c>
      <c r="C81" s="198"/>
      <c r="D81" s="198"/>
      <c r="E81" s="199"/>
    </row>
    <row r="82" s="166" customFormat="1" ht="17.25" customHeight="1" spans="1:5">
      <c r="A82" s="200">
        <v>2136999</v>
      </c>
      <c r="B82" s="203" t="s">
        <v>871</v>
      </c>
      <c r="C82" s="198"/>
      <c r="D82" s="198"/>
      <c r="E82" s="199"/>
    </row>
    <row r="83" s="166" customFormat="1" ht="17.25" customHeight="1" spans="1:5">
      <c r="A83" s="200">
        <v>21370</v>
      </c>
      <c r="B83" s="201" t="s">
        <v>872</v>
      </c>
      <c r="C83" s="198"/>
      <c r="D83" s="198"/>
      <c r="E83" s="199">
        <f>SUM(E84:E85)</f>
        <v>0</v>
      </c>
    </row>
    <row r="84" s="166" customFormat="1" ht="17.25" customHeight="1" spans="1:5">
      <c r="A84" s="200">
        <v>2137001</v>
      </c>
      <c r="B84" s="203" t="s">
        <v>873</v>
      </c>
      <c r="C84" s="198"/>
      <c r="D84" s="198"/>
      <c r="E84" s="199"/>
    </row>
    <row r="85" s="166" customFormat="1" ht="17.25" customHeight="1" spans="1:5">
      <c r="A85" s="200">
        <v>2137099</v>
      </c>
      <c r="B85" s="203" t="s">
        <v>874</v>
      </c>
      <c r="C85" s="198"/>
      <c r="D85" s="198"/>
      <c r="E85" s="199"/>
    </row>
    <row r="86" s="166" customFormat="1" ht="17.25" customHeight="1" spans="1:5">
      <c r="A86" s="200">
        <v>21371</v>
      </c>
      <c r="B86" s="201" t="s">
        <v>875</v>
      </c>
      <c r="C86" s="198"/>
      <c r="D86" s="198"/>
      <c r="E86" s="199">
        <f>SUM(E87:E90)</f>
        <v>0</v>
      </c>
    </row>
    <row r="87" s="166" customFormat="1" ht="17.25" customHeight="1" spans="1:5">
      <c r="A87" s="200">
        <v>2137101</v>
      </c>
      <c r="B87" s="203" t="s">
        <v>876</v>
      </c>
      <c r="C87" s="198"/>
      <c r="D87" s="198"/>
      <c r="E87" s="199"/>
    </row>
    <row r="88" s="166" customFormat="1" ht="17.25" customHeight="1" spans="1:5">
      <c r="A88" s="200">
        <v>2137102</v>
      </c>
      <c r="B88" s="203" t="s">
        <v>877</v>
      </c>
      <c r="C88" s="198"/>
      <c r="D88" s="198"/>
      <c r="E88" s="199"/>
    </row>
    <row r="89" s="166" customFormat="1" ht="17.25" customHeight="1" spans="1:5">
      <c r="A89" s="200">
        <v>2137103</v>
      </c>
      <c r="B89" s="203" t="s">
        <v>878</v>
      </c>
      <c r="C89" s="198"/>
      <c r="D89" s="198"/>
      <c r="E89" s="199"/>
    </row>
    <row r="90" s="166" customFormat="1" ht="17.25" customHeight="1" spans="1:5">
      <c r="A90" s="200">
        <v>2137199</v>
      </c>
      <c r="B90" s="203" t="s">
        <v>879</v>
      </c>
      <c r="C90" s="198"/>
      <c r="D90" s="198"/>
      <c r="E90" s="199"/>
    </row>
    <row r="91" s="166" customFormat="1" ht="17.25" customHeight="1" spans="1:5">
      <c r="A91" s="200">
        <v>21372</v>
      </c>
      <c r="B91" s="201" t="s">
        <v>880</v>
      </c>
      <c r="C91" s="198">
        <f>SUM(C92:C93)</f>
        <v>2969</v>
      </c>
      <c r="D91" s="198">
        <v>2969</v>
      </c>
      <c r="E91" s="199">
        <f>SUM(E92:E94)</f>
        <v>3225</v>
      </c>
    </row>
    <row r="92" s="166" customFormat="1" ht="17.25" customHeight="1" spans="1:5">
      <c r="A92" s="200">
        <v>2137201</v>
      </c>
      <c r="B92" s="203" t="s">
        <v>881</v>
      </c>
      <c r="C92" s="198">
        <v>1263</v>
      </c>
      <c r="D92" s="198">
        <v>1263</v>
      </c>
      <c r="E92" s="199">
        <v>1281</v>
      </c>
    </row>
    <row r="93" s="166" customFormat="1" ht="17.25" customHeight="1" spans="1:5">
      <c r="A93" s="200">
        <v>2137202</v>
      </c>
      <c r="B93" s="203" t="s">
        <v>860</v>
      </c>
      <c r="C93" s="198">
        <v>1706</v>
      </c>
      <c r="D93" s="198">
        <v>1706</v>
      </c>
      <c r="E93" s="199">
        <v>1944</v>
      </c>
    </row>
    <row r="94" s="166" customFormat="1" ht="17.25" customHeight="1" spans="1:5">
      <c r="A94" s="200">
        <v>2137299</v>
      </c>
      <c r="B94" s="203" t="s">
        <v>882</v>
      </c>
      <c r="C94" s="198"/>
      <c r="D94" s="198"/>
      <c r="E94" s="199"/>
    </row>
    <row r="95" s="166" customFormat="1" ht="17.25" customHeight="1" spans="1:5">
      <c r="A95" s="200">
        <v>21373</v>
      </c>
      <c r="B95" s="201" t="s">
        <v>883</v>
      </c>
      <c r="C95" s="198"/>
      <c r="D95" s="198"/>
      <c r="E95" s="199">
        <f>SUM(E96:E98)</f>
        <v>0</v>
      </c>
    </row>
    <row r="96" s="166" customFormat="1" customHeight="1" spans="1:5">
      <c r="A96" s="200">
        <v>2137301</v>
      </c>
      <c r="B96" s="203" t="s">
        <v>881</v>
      </c>
      <c r="C96" s="198"/>
      <c r="D96" s="198"/>
      <c r="E96" s="199"/>
    </row>
    <row r="97" s="166" customFormat="1" ht="17.25" customHeight="1" spans="1:5">
      <c r="A97" s="200">
        <v>2137302</v>
      </c>
      <c r="B97" s="203" t="s">
        <v>860</v>
      </c>
      <c r="C97" s="198"/>
      <c r="D97" s="198"/>
      <c r="E97" s="199"/>
    </row>
    <row r="98" s="166" customFormat="1" ht="17.25" customHeight="1" spans="1:5">
      <c r="A98" s="200">
        <v>2137399</v>
      </c>
      <c r="B98" s="203" t="s">
        <v>884</v>
      </c>
      <c r="C98" s="198"/>
      <c r="D98" s="198"/>
      <c r="E98" s="199"/>
    </row>
    <row r="99" s="166" customFormat="1" ht="17.25" customHeight="1" spans="1:5">
      <c r="A99" s="200">
        <v>21374</v>
      </c>
      <c r="B99" s="201" t="s">
        <v>885</v>
      </c>
      <c r="C99" s="198"/>
      <c r="D99" s="198"/>
      <c r="E99" s="199">
        <f>SUM(E100:E101)</f>
        <v>0</v>
      </c>
    </row>
    <row r="100" s="166" customFormat="1" ht="17.25" customHeight="1" spans="1:5">
      <c r="A100" s="200">
        <v>2137401</v>
      </c>
      <c r="B100" s="203" t="s">
        <v>860</v>
      </c>
      <c r="C100" s="198"/>
      <c r="D100" s="198"/>
      <c r="E100" s="199"/>
    </row>
    <row r="101" s="166" customFormat="1" ht="17.25" customHeight="1" spans="1:5">
      <c r="A101" s="200">
        <v>2137499</v>
      </c>
      <c r="B101" s="203" t="s">
        <v>886</v>
      </c>
      <c r="C101" s="198"/>
      <c r="D101" s="198"/>
      <c r="E101" s="199"/>
    </row>
    <row r="102" s="166" customFormat="1" ht="17.25" customHeight="1" spans="1:5">
      <c r="A102" s="200">
        <v>21398</v>
      </c>
      <c r="B102" s="201" t="s">
        <v>856</v>
      </c>
      <c r="C102" s="198"/>
      <c r="D102" s="198"/>
      <c r="E102" s="199">
        <f>SUM(E103:E105)</f>
        <v>0</v>
      </c>
    </row>
    <row r="103" s="166" customFormat="1" ht="17.25" customHeight="1" spans="1:5">
      <c r="A103" s="200">
        <v>2139801</v>
      </c>
      <c r="B103" s="203" t="s">
        <v>887</v>
      </c>
      <c r="C103" s="198"/>
      <c r="D103" s="198"/>
      <c r="E103" s="199"/>
    </row>
    <row r="104" s="166" customFormat="1" ht="17.25" customHeight="1" spans="1:5">
      <c r="A104" s="200">
        <v>2139802</v>
      </c>
      <c r="B104" s="203" t="s">
        <v>888</v>
      </c>
      <c r="C104" s="198"/>
      <c r="D104" s="198"/>
      <c r="E104" s="199"/>
    </row>
    <row r="105" s="166" customFormat="1" ht="17.25" customHeight="1" spans="1:5">
      <c r="A105" s="200">
        <v>2139899</v>
      </c>
      <c r="B105" s="203" t="s">
        <v>889</v>
      </c>
      <c r="C105" s="198"/>
      <c r="D105" s="198"/>
      <c r="E105" s="199"/>
    </row>
    <row r="106" customHeight="1" spans="1:5">
      <c r="A106" s="200">
        <v>229</v>
      </c>
      <c r="B106" s="201" t="s">
        <v>659</v>
      </c>
      <c r="C106" s="204">
        <f>C124</f>
        <v>1031</v>
      </c>
      <c r="D106" s="205">
        <f>D107+D124</f>
        <v>38131</v>
      </c>
      <c r="E106" s="199">
        <f>SUM(E107,E111,E120,E122,E124,E136)</f>
        <v>22354</v>
      </c>
    </row>
    <row r="107" customHeight="1" spans="1:5">
      <c r="A107" s="200">
        <v>22904</v>
      </c>
      <c r="B107" s="201" t="s">
        <v>955</v>
      </c>
      <c r="C107" s="204"/>
      <c r="D107" s="205">
        <v>37100</v>
      </c>
      <c r="E107" s="199">
        <f>SUM(E108:E110)</f>
        <v>21497</v>
      </c>
    </row>
    <row r="108" customHeight="1" spans="1:5">
      <c r="A108" s="200">
        <v>2290401</v>
      </c>
      <c r="B108" s="203" t="s">
        <v>956</v>
      </c>
      <c r="C108" s="204"/>
      <c r="D108" s="205"/>
      <c r="E108" s="199"/>
    </row>
    <row r="109" customHeight="1" spans="1:5">
      <c r="A109" s="200">
        <v>2290402</v>
      </c>
      <c r="B109" s="203" t="s">
        <v>957</v>
      </c>
      <c r="C109" s="204"/>
      <c r="D109" s="205">
        <v>37100</v>
      </c>
      <c r="E109" s="199">
        <v>21497</v>
      </c>
    </row>
    <row r="110" customHeight="1" spans="1:5">
      <c r="A110" s="200">
        <v>2290403</v>
      </c>
      <c r="B110" s="203" t="s">
        <v>958</v>
      </c>
      <c r="C110" s="204"/>
      <c r="D110" s="205"/>
      <c r="E110" s="199"/>
    </row>
    <row r="111" customHeight="1" spans="1:5">
      <c r="A111" s="200">
        <v>22908</v>
      </c>
      <c r="B111" s="201" t="s">
        <v>959</v>
      </c>
      <c r="C111" s="204"/>
      <c r="D111" s="205"/>
      <c r="E111" s="199">
        <f>SUM(E112:E119)</f>
        <v>0</v>
      </c>
    </row>
    <row r="112" customHeight="1" spans="1:5">
      <c r="A112" s="200">
        <v>2290802</v>
      </c>
      <c r="B112" s="203" t="s">
        <v>960</v>
      </c>
      <c r="C112" s="204"/>
      <c r="D112" s="205"/>
      <c r="E112" s="199"/>
    </row>
    <row r="113" customHeight="1" spans="1:5">
      <c r="A113" s="200">
        <v>2290803</v>
      </c>
      <c r="B113" s="203" t="s">
        <v>961</v>
      </c>
      <c r="C113" s="204"/>
      <c r="D113" s="205"/>
      <c r="E113" s="199"/>
    </row>
    <row r="114" customHeight="1" spans="1:5">
      <c r="A114" s="200">
        <v>2290804</v>
      </c>
      <c r="B114" s="203" t="s">
        <v>962</v>
      </c>
      <c r="C114" s="204"/>
      <c r="D114" s="205"/>
      <c r="E114" s="199"/>
    </row>
    <row r="115" customHeight="1" spans="1:5">
      <c r="A115" s="200">
        <v>2290805</v>
      </c>
      <c r="B115" s="203" t="s">
        <v>963</v>
      </c>
      <c r="C115" s="204"/>
      <c r="D115" s="205"/>
      <c r="E115" s="199"/>
    </row>
    <row r="116" customHeight="1" spans="1:5">
      <c r="A116" s="200">
        <v>2290806</v>
      </c>
      <c r="B116" s="203" t="s">
        <v>964</v>
      </c>
      <c r="C116" s="204"/>
      <c r="D116" s="205"/>
      <c r="E116" s="199"/>
    </row>
    <row r="117" customHeight="1" spans="1:5">
      <c r="A117" s="200">
        <v>2290807</v>
      </c>
      <c r="B117" s="203" t="s">
        <v>965</v>
      </c>
      <c r="C117" s="204"/>
      <c r="D117" s="205"/>
      <c r="E117" s="199"/>
    </row>
    <row r="118" customHeight="1" spans="1:5">
      <c r="A118" s="200">
        <v>2290808</v>
      </c>
      <c r="B118" s="203" t="s">
        <v>966</v>
      </c>
      <c r="C118" s="204"/>
      <c r="D118" s="205"/>
      <c r="E118" s="199"/>
    </row>
    <row r="119" customHeight="1" spans="1:5">
      <c r="A119" s="200">
        <v>2290899</v>
      </c>
      <c r="B119" s="203" t="s">
        <v>967</v>
      </c>
      <c r="C119" s="204"/>
      <c r="D119" s="205"/>
      <c r="E119" s="199"/>
    </row>
    <row r="120" customHeight="1" spans="1:5">
      <c r="A120" s="200">
        <v>22909</v>
      </c>
      <c r="B120" s="201" t="s">
        <v>968</v>
      </c>
      <c r="C120" s="204"/>
      <c r="D120" s="205"/>
      <c r="E120" s="199">
        <f>E121</f>
        <v>0</v>
      </c>
    </row>
    <row r="121" customHeight="1" spans="1:5">
      <c r="A121" s="200">
        <v>2290901</v>
      </c>
      <c r="B121" s="203" t="s">
        <v>969</v>
      </c>
      <c r="C121" s="204"/>
      <c r="D121" s="205"/>
      <c r="E121" s="199"/>
    </row>
    <row r="122" customHeight="1" spans="1:5">
      <c r="A122" s="200">
        <v>22910</v>
      </c>
      <c r="B122" s="201" t="s">
        <v>970</v>
      </c>
      <c r="C122" s="204"/>
      <c r="D122" s="205"/>
      <c r="E122" s="199">
        <f>E123</f>
        <v>0</v>
      </c>
    </row>
    <row r="123" customHeight="1" spans="1:5">
      <c r="A123" s="200">
        <v>2291001</v>
      </c>
      <c r="B123" s="203" t="s">
        <v>971</v>
      </c>
      <c r="C123" s="204"/>
      <c r="D123" s="205"/>
      <c r="E123" s="199"/>
    </row>
    <row r="124" customHeight="1" spans="1:5">
      <c r="A124" s="200">
        <v>22960</v>
      </c>
      <c r="B124" s="201" t="s">
        <v>972</v>
      </c>
      <c r="C124" s="204">
        <f>SUM(C125:C135)</f>
        <v>1031</v>
      </c>
      <c r="D124" s="204">
        <f>SUM(D125:D135)</f>
        <v>1031</v>
      </c>
      <c r="E124" s="199">
        <f>SUM(E125:E135)</f>
        <v>857</v>
      </c>
    </row>
    <row r="125" customHeight="1" spans="1:5">
      <c r="A125" s="200">
        <v>2296001</v>
      </c>
      <c r="B125" s="203" t="s">
        <v>973</v>
      </c>
      <c r="C125" s="204"/>
      <c r="D125" s="204"/>
      <c r="E125" s="199"/>
    </row>
    <row r="126" customHeight="1" spans="1:5">
      <c r="A126" s="200">
        <v>2296002</v>
      </c>
      <c r="B126" s="203" t="s">
        <v>974</v>
      </c>
      <c r="C126" s="204">
        <v>872</v>
      </c>
      <c r="D126" s="204">
        <v>872</v>
      </c>
      <c r="E126" s="199">
        <v>753</v>
      </c>
    </row>
    <row r="127" customHeight="1" spans="1:5">
      <c r="A127" s="200">
        <v>2296003</v>
      </c>
      <c r="B127" s="203" t="s">
        <v>975</v>
      </c>
      <c r="C127" s="204">
        <v>45</v>
      </c>
      <c r="D127" s="204">
        <v>45</v>
      </c>
      <c r="E127" s="199">
        <v>79</v>
      </c>
    </row>
    <row r="128" customHeight="1" spans="1:5">
      <c r="A128" s="200">
        <v>2296004</v>
      </c>
      <c r="B128" s="203" t="s">
        <v>976</v>
      </c>
      <c r="C128" s="204">
        <v>80</v>
      </c>
      <c r="D128" s="204">
        <v>80</v>
      </c>
      <c r="E128" s="199">
        <v>10</v>
      </c>
    </row>
    <row r="129" customHeight="1" spans="1:5">
      <c r="A129" s="200">
        <v>2296005</v>
      </c>
      <c r="B129" s="203" t="s">
        <v>977</v>
      </c>
      <c r="C129" s="204"/>
      <c r="D129" s="204"/>
      <c r="E129" s="199"/>
    </row>
    <row r="130" customHeight="1" spans="1:5">
      <c r="A130" s="200">
        <v>2296006</v>
      </c>
      <c r="B130" s="203" t="s">
        <v>978</v>
      </c>
      <c r="C130" s="204">
        <v>34</v>
      </c>
      <c r="D130" s="204">
        <v>34</v>
      </c>
      <c r="E130" s="199">
        <v>15</v>
      </c>
    </row>
    <row r="131" customHeight="1" spans="1:5">
      <c r="A131" s="200">
        <v>2296010</v>
      </c>
      <c r="B131" s="203" t="s">
        <v>979</v>
      </c>
      <c r="C131" s="204"/>
      <c r="D131" s="205"/>
      <c r="E131" s="199"/>
    </row>
    <row r="132" customHeight="1" spans="1:5">
      <c r="A132" s="200">
        <v>2296011</v>
      </c>
      <c r="B132" s="203" t="s">
        <v>980</v>
      </c>
      <c r="C132" s="204"/>
      <c r="D132" s="205"/>
      <c r="E132" s="199"/>
    </row>
    <row r="133" customHeight="1" spans="1:5">
      <c r="A133" s="200">
        <v>2296012</v>
      </c>
      <c r="B133" s="203" t="s">
        <v>981</v>
      </c>
      <c r="C133" s="204"/>
      <c r="D133" s="205"/>
      <c r="E133" s="199"/>
    </row>
    <row r="134" customHeight="1" spans="1:5">
      <c r="A134" s="200">
        <v>2296013</v>
      </c>
      <c r="B134" s="203" t="s">
        <v>982</v>
      </c>
      <c r="C134" s="204"/>
      <c r="D134" s="205"/>
      <c r="E134" s="199"/>
    </row>
    <row r="135" customHeight="1" spans="1:5">
      <c r="A135" s="200">
        <v>2296099</v>
      </c>
      <c r="B135" s="203" t="s">
        <v>983</v>
      </c>
      <c r="C135" s="204"/>
      <c r="D135" s="205"/>
      <c r="E135" s="199"/>
    </row>
    <row r="136" customHeight="1" spans="1:5">
      <c r="A136" s="200">
        <v>22998</v>
      </c>
      <c r="B136" s="201" t="s">
        <v>984</v>
      </c>
      <c r="C136" s="204"/>
      <c r="D136" s="205"/>
      <c r="E136" s="199">
        <f>E137</f>
        <v>0</v>
      </c>
    </row>
    <row r="137" customHeight="1" spans="1:5">
      <c r="A137" s="200">
        <v>2299899</v>
      </c>
      <c r="B137" s="203" t="s">
        <v>985</v>
      </c>
      <c r="C137" s="204"/>
      <c r="D137" s="205"/>
      <c r="E137" s="199"/>
    </row>
    <row r="138" customHeight="1" spans="1:5">
      <c r="A138" s="200">
        <v>232</v>
      </c>
      <c r="B138" s="201" t="s">
        <v>587</v>
      </c>
      <c r="C138" s="204">
        <f>SUM(C139:C154)</f>
        <v>4764</v>
      </c>
      <c r="D138" s="205">
        <v>4764</v>
      </c>
      <c r="E138" s="199">
        <f>E139</f>
        <v>4764</v>
      </c>
    </row>
    <row r="139" customHeight="1" spans="1:5">
      <c r="A139" s="200">
        <v>23204</v>
      </c>
      <c r="B139" s="201" t="s">
        <v>986</v>
      </c>
      <c r="C139" s="204"/>
      <c r="D139" s="205"/>
      <c r="E139" s="199">
        <f>SUM(E140:E154)</f>
        <v>4764</v>
      </c>
    </row>
    <row r="140" customHeight="1" spans="1:5">
      <c r="A140" s="200">
        <v>2320401</v>
      </c>
      <c r="B140" s="203" t="s">
        <v>987</v>
      </c>
      <c r="C140" s="204"/>
      <c r="D140" s="205"/>
      <c r="E140" s="199"/>
    </row>
    <row r="141" customHeight="1" spans="1:5">
      <c r="A141" s="200">
        <v>2320405</v>
      </c>
      <c r="B141" s="203" t="s">
        <v>988</v>
      </c>
      <c r="C141" s="204"/>
      <c r="D141" s="205"/>
      <c r="E141" s="199"/>
    </row>
    <row r="142" customHeight="1" spans="1:5">
      <c r="A142" s="200">
        <v>2320411</v>
      </c>
      <c r="B142" s="203" t="s">
        <v>989</v>
      </c>
      <c r="C142" s="204">
        <v>4764</v>
      </c>
      <c r="D142" s="205">
        <v>4764</v>
      </c>
      <c r="E142" s="199">
        <v>549</v>
      </c>
    </row>
    <row r="143" customHeight="1" spans="1:5">
      <c r="A143" s="200">
        <v>2320413</v>
      </c>
      <c r="B143" s="203" t="s">
        <v>990</v>
      </c>
      <c r="C143" s="204"/>
      <c r="D143" s="205"/>
      <c r="E143" s="199"/>
    </row>
    <row r="144" customHeight="1" spans="1:5">
      <c r="A144" s="200">
        <v>2320414</v>
      </c>
      <c r="B144" s="203" t="s">
        <v>991</v>
      </c>
      <c r="C144" s="204"/>
      <c r="D144" s="205"/>
      <c r="E144" s="199"/>
    </row>
    <row r="145" customHeight="1" spans="1:5">
      <c r="A145" s="200">
        <v>2320416</v>
      </c>
      <c r="B145" s="203" t="s">
        <v>992</v>
      </c>
      <c r="C145" s="204"/>
      <c r="D145" s="205"/>
      <c r="E145" s="199"/>
    </row>
    <row r="146" customHeight="1" spans="1:5">
      <c r="A146" s="200">
        <v>2320417</v>
      </c>
      <c r="B146" s="203" t="s">
        <v>993</v>
      </c>
      <c r="C146" s="204"/>
      <c r="D146" s="205"/>
      <c r="E146" s="199"/>
    </row>
    <row r="147" customHeight="1" spans="1:5">
      <c r="A147" s="200">
        <v>2320418</v>
      </c>
      <c r="B147" s="203" t="s">
        <v>994</v>
      </c>
      <c r="C147" s="204"/>
      <c r="D147" s="205"/>
      <c r="E147" s="199"/>
    </row>
    <row r="148" customHeight="1" spans="1:5">
      <c r="A148" s="200">
        <v>2320419</v>
      </c>
      <c r="B148" s="203" t="s">
        <v>995</v>
      </c>
      <c r="C148" s="204"/>
      <c r="D148" s="205"/>
      <c r="E148" s="199"/>
    </row>
    <row r="149" customHeight="1" spans="1:5">
      <c r="A149" s="200">
        <v>2320420</v>
      </c>
      <c r="B149" s="203" t="s">
        <v>996</v>
      </c>
      <c r="C149" s="204"/>
      <c r="D149" s="205"/>
      <c r="E149" s="199"/>
    </row>
    <row r="150" customHeight="1" spans="1:5">
      <c r="A150" s="200">
        <v>2320431</v>
      </c>
      <c r="B150" s="203" t="s">
        <v>997</v>
      </c>
      <c r="C150" s="204"/>
      <c r="D150" s="205"/>
      <c r="E150" s="199">
        <v>339</v>
      </c>
    </row>
    <row r="151" customHeight="1" spans="1:5">
      <c r="A151" s="200">
        <v>2320432</v>
      </c>
      <c r="B151" s="203" t="s">
        <v>998</v>
      </c>
      <c r="C151" s="204"/>
      <c r="D151" s="205"/>
      <c r="E151" s="199"/>
    </row>
    <row r="152" customHeight="1" spans="1:5">
      <c r="A152" s="200">
        <v>2320433</v>
      </c>
      <c r="B152" s="203" t="s">
        <v>999</v>
      </c>
      <c r="C152" s="204"/>
      <c r="D152" s="205"/>
      <c r="E152" s="199"/>
    </row>
    <row r="153" customHeight="1" spans="1:5">
      <c r="A153" s="200">
        <v>2320498</v>
      </c>
      <c r="B153" s="203" t="s">
        <v>1000</v>
      </c>
      <c r="C153" s="204"/>
      <c r="D153" s="205"/>
      <c r="E153" s="199">
        <v>3876</v>
      </c>
    </row>
    <row r="154" customHeight="1" spans="1:5">
      <c r="A154" s="200">
        <v>2320499</v>
      </c>
      <c r="B154" s="203" t="s">
        <v>1001</v>
      </c>
      <c r="C154" s="204"/>
      <c r="D154" s="205"/>
      <c r="E154" s="199"/>
    </row>
  </sheetData>
  <mergeCells count="2">
    <mergeCell ref="A1:B1"/>
    <mergeCell ref="B2:E2"/>
  </mergeCells>
  <dataValidations count="1">
    <dataValidation type="decimal" operator="between" allowBlank="1" showInputMessage="1" showErrorMessage="1" sqref="E5:E154">
      <formula1>-99999999999999</formula1>
      <formula2>99999999999999</formula2>
    </dataValidation>
  </dataValidation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15" sqref="D15"/>
    </sheetView>
  </sheetViews>
  <sheetFormatPr defaultColWidth="12.1833333333333" defaultRowHeight="15.55" customHeight="1"/>
  <cols>
    <col min="1" max="2" width="46.7" style="166" customWidth="1"/>
    <col min="3" max="3" width="35" style="166" customWidth="1"/>
    <col min="4" max="4" width="18.9416666666667" style="166" customWidth="1"/>
    <col min="5" max="256" width="12.1833333333333" style="166" customWidth="1"/>
    <col min="257" max="16384" width="12.1833333333333" style="166"/>
  </cols>
  <sheetData>
    <row r="1" s="189" customFormat="1" customHeight="1" spans="1:256">
      <c r="A1" s="166" t="s">
        <v>1048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row>
    <row r="2" s="166" customFormat="1" ht="34" customHeight="1" spans="1:4">
      <c r="A2" s="182" t="s">
        <v>1049</v>
      </c>
      <c r="B2" s="182"/>
      <c r="C2" s="183"/>
      <c r="D2" s="183"/>
    </row>
    <row r="3" s="166" customFormat="1" ht="17" customHeight="1" spans="2:4">
      <c r="B3" s="168" t="s">
        <v>2</v>
      </c>
      <c r="C3" s="184"/>
      <c r="D3" s="184"/>
    </row>
    <row r="4" s="166" customFormat="1" ht="30" customHeight="1" spans="1:2">
      <c r="A4" s="190" t="s">
        <v>596</v>
      </c>
      <c r="B4" s="190" t="s">
        <v>4</v>
      </c>
    </row>
    <row r="5" s="166" customFormat="1" ht="30" customHeight="1" spans="1:2">
      <c r="A5" s="190" t="s">
        <v>801</v>
      </c>
      <c r="B5" s="190">
        <v>0</v>
      </c>
    </row>
    <row r="6" s="166" customFormat="1" ht="30" customHeight="1" spans="1:2">
      <c r="A6" s="133" t="s">
        <v>1050</v>
      </c>
      <c r="B6" s="134">
        <v>0</v>
      </c>
    </row>
    <row r="7" s="166" customFormat="1" ht="30" customHeight="1" spans="1:2">
      <c r="A7" s="133" t="s">
        <v>1051</v>
      </c>
      <c r="B7" s="134">
        <v>0</v>
      </c>
    </row>
    <row r="8" s="166" customFormat="1" ht="30" customHeight="1" spans="1:2">
      <c r="A8" s="133" t="s">
        <v>1052</v>
      </c>
      <c r="B8" s="134">
        <v>0</v>
      </c>
    </row>
    <row r="9" s="166" customFormat="1" ht="30" customHeight="1" spans="1:2">
      <c r="A9" s="133" t="s">
        <v>1053</v>
      </c>
      <c r="B9" s="134">
        <v>0</v>
      </c>
    </row>
    <row r="10" s="166" customFormat="1" ht="30" customHeight="1" spans="1:2">
      <c r="A10" s="133" t="s">
        <v>1054</v>
      </c>
      <c r="B10" s="134">
        <v>0</v>
      </c>
    </row>
    <row r="11" s="166" customFormat="1" ht="30" customHeight="1" spans="1:2">
      <c r="A11" s="133" t="s">
        <v>1055</v>
      </c>
      <c r="B11" s="134">
        <v>0</v>
      </c>
    </row>
    <row r="12" s="166" customFormat="1" ht="30" customHeight="1" spans="1:2">
      <c r="A12" s="133" t="s">
        <v>1056</v>
      </c>
      <c r="B12" s="134">
        <v>0</v>
      </c>
    </row>
    <row r="13" s="166" customFormat="1" ht="30" customHeight="1" spans="1:2">
      <c r="A13" s="133" t="s">
        <v>1057</v>
      </c>
      <c r="B13" s="134">
        <v>0</v>
      </c>
    </row>
    <row r="14" s="166" customFormat="1" ht="30" customHeight="1" spans="1:2">
      <c r="A14" s="133" t="s">
        <v>1058</v>
      </c>
      <c r="B14" s="134">
        <v>0</v>
      </c>
    </row>
    <row r="15" s="166" customFormat="1" ht="30" customHeight="1" spans="1:2">
      <c r="A15" s="133" t="s">
        <v>664</v>
      </c>
      <c r="B15" s="134">
        <v>0</v>
      </c>
    </row>
    <row r="16" s="166" customFormat="1" ht="17.25" customHeight="1"/>
    <row r="17" s="166" customFormat="1" ht="17.25" customHeight="1" spans="1:1">
      <c r="A17" s="166" t="s">
        <v>1059</v>
      </c>
    </row>
    <row r="18" s="166" customFormat="1" ht="17.25" customHeight="1"/>
    <row r="19" s="166" customFormat="1" ht="17.25" customHeight="1"/>
    <row r="20" s="166" customFormat="1" ht="17.25" customHeight="1"/>
    <row r="21" s="166" customFormat="1" ht="17.25" customHeight="1"/>
    <row r="22" s="166" customFormat="1" ht="17.25" customHeight="1"/>
    <row r="23" s="166" customFormat="1" ht="17.25" customHeight="1"/>
    <row r="24" s="166" customFormat="1" ht="17.25" customHeight="1"/>
    <row r="25" s="166" customFormat="1" ht="17.25" customHeight="1"/>
    <row r="26" s="166" customFormat="1" ht="17.25" customHeight="1"/>
    <row r="27" s="166" customFormat="1" ht="17.25" customHeight="1"/>
    <row r="28" s="166" customFormat="1" ht="17.25" customHeight="1"/>
    <row r="29" s="166" customFormat="1" ht="17.25" customHeight="1"/>
    <row r="30" s="166" customFormat="1" ht="17.25" customHeight="1"/>
    <row r="31" s="166" customFormat="1" ht="17.25" customHeight="1"/>
    <row r="32" s="166" customFormat="1" ht="17.25" customHeight="1"/>
    <row r="33" s="166" customFormat="1" ht="17" customHeight="1"/>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F10" sqref="F10"/>
    </sheetView>
  </sheetViews>
  <sheetFormatPr defaultColWidth="12.1833333333333" defaultRowHeight="15.55" customHeight="1" outlineLevelCol="3"/>
  <cols>
    <col min="1" max="1" width="41.5" style="166" customWidth="1"/>
    <col min="2" max="2" width="38.1" style="166" customWidth="1"/>
    <col min="3" max="3" width="35" style="166" customWidth="1"/>
    <col min="4" max="4" width="18.9416666666667" style="166" customWidth="1"/>
    <col min="5" max="256" width="12.1833333333333" style="166" customWidth="1"/>
    <col min="257" max="16384" width="12.1833333333333" style="166"/>
  </cols>
  <sheetData>
    <row r="1" customHeight="1" spans="1:1">
      <c r="A1" s="166" t="s">
        <v>1060</v>
      </c>
    </row>
    <row r="2" s="166" customFormat="1" ht="34" customHeight="1" spans="1:4">
      <c r="A2" s="182" t="s">
        <v>1061</v>
      </c>
      <c r="B2" s="182"/>
      <c r="C2" s="182"/>
      <c r="D2" s="183"/>
    </row>
    <row r="3" s="166" customFormat="1" ht="17" customHeight="1" spans="1:4">
      <c r="A3" s="184"/>
      <c r="C3" s="168" t="s">
        <v>2</v>
      </c>
      <c r="D3" s="184"/>
    </row>
    <row r="4" s="166" customFormat="1" ht="26" customHeight="1" spans="1:3">
      <c r="A4" s="185" t="s">
        <v>762</v>
      </c>
      <c r="B4" s="185" t="s">
        <v>1062</v>
      </c>
      <c r="C4" s="185" t="s">
        <v>1063</v>
      </c>
    </row>
    <row r="5" s="166" customFormat="1" ht="26" customHeight="1" spans="1:3">
      <c r="A5" s="186" t="s">
        <v>767</v>
      </c>
      <c r="B5" s="187">
        <v>0</v>
      </c>
      <c r="C5" s="187">
        <v>0</v>
      </c>
    </row>
    <row r="6" s="166" customFormat="1" ht="26" customHeight="1" spans="1:3">
      <c r="A6" s="173"/>
      <c r="B6" s="172"/>
      <c r="C6" s="188"/>
    </row>
    <row r="7" s="166" customFormat="1" ht="17.25" customHeight="1" spans="1:3">
      <c r="A7" s="173"/>
      <c r="B7" s="172"/>
      <c r="C7" s="188"/>
    </row>
    <row r="8" s="166" customFormat="1" ht="17.25" customHeight="1" spans="1:3">
      <c r="A8" s="185" t="s">
        <v>801</v>
      </c>
      <c r="B8" s="187">
        <f>B5</f>
        <v>0</v>
      </c>
      <c r="C8" s="187">
        <f>C5</f>
        <v>0</v>
      </c>
    </row>
    <row r="9" s="166" customFormat="1" ht="17.25" customHeight="1"/>
    <row r="10" s="166" customFormat="1" ht="17.25" customHeight="1" spans="1:1">
      <c r="A10" s="166" t="s">
        <v>1059</v>
      </c>
    </row>
    <row r="11" s="166" customFormat="1" ht="17.25" customHeight="1"/>
    <row r="12" s="166" customFormat="1" ht="17.25" customHeight="1"/>
    <row r="13" s="166" customFormat="1" ht="17.25" customHeight="1"/>
    <row r="14" s="166" customFormat="1" ht="17.25" customHeight="1"/>
    <row r="15" s="166" customFormat="1" ht="17.25" customHeight="1"/>
    <row r="16" s="166" customFormat="1" ht="17.25" customHeight="1"/>
    <row r="17" s="166" customFormat="1" ht="17.25" customHeight="1"/>
    <row r="18" s="166" customFormat="1" ht="17.25" customHeight="1"/>
    <row r="19" s="166" customFormat="1" ht="17.25" customHeight="1"/>
    <row r="20" s="166" customFormat="1" ht="17.25" customHeight="1"/>
    <row r="21" s="166" customFormat="1" ht="17.25" customHeight="1"/>
    <row r="22" s="166" customFormat="1" ht="17.25" customHeight="1"/>
    <row r="23" s="166" customFormat="1" ht="17.25" customHeight="1"/>
    <row r="24" s="166" customFormat="1" ht="17.25" customHeight="1"/>
    <row r="25" s="166" customFormat="1" ht="17.25" customHeight="1"/>
    <row r="26" s="166" customFormat="1" ht="17.25" customHeight="1"/>
    <row r="27" s="166" customFormat="1" ht="17.25" customHeight="1"/>
    <row r="28" s="166" customFormat="1" ht="17.25" customHeight="1"/>
    <row r="29" s="166" customFormat="1" ht="17.25" customHeight="1"/>
    <row r="30" s="166" customFormat="1" ht="17.25" customHeight="1"/>
    <row r="31" s="166" customFormat="1" ht="17.25" customHeight="1"/>
    <row r="32" s="166" customFormat="1" ht="17" customHeight="1"/>
  </sheetData>
  <mergeCells count="1">
    <mergeCell ref="A2:C2"/>
  </mergeCells>
  <conditionalFormatting sqref="A6:B7">
    <cfRule type="cellIs" dxfId="0" priority="2" stopIfTrue="1" operator="equal">
      <formula>0</formula>
    </cfRule>
    <cfRule type="cellIs" dxfId="1" priority="1" stopIfTrue="1" operator="equal">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workbookViewId="0">
      <selection activeCell="A1" sqref="$A1:$XFD1048576"/>
    </sheetView>
  </sheetViews>
  <sheetFormatPr defaultColWidth="9" defaultRowHeight="15.6" outlineLevelCol="7"/>
  <cols>
    <col min="1" max="1" width="22.5" style="293" customWidth="1"/>
    <col min="2" max="5" width="15.125" style="295" customWidth="1"/>
    <col min="6" max="16384" width="9" style="293"/>
  </cols>
  <sheetData>
    <row r="1" s="293" customFormat="1" spans="1:5">
      <c r="A1" s="293" t="s">
        <v>15</v>
      </c>
      <c r="B1" s="295"/>
      <c r="C1" s="295"/>
      <c r="D1" s="295"/>
      <c r="E1" s="295"/>
    </row>
    <row r="2" s="293" customFormat="1" ht="37.5" customHeight="1" spans="1:5">
      <c r="A2" s="296" t="s">
        <v>16</v>
      </c>
      <c r="B2" s="297"/>
      <c r="C2" s="297"/>
      <c r="D2" s="297"/>
      <c r="E2" s="297"/>
    </row>
    <row r="3" s="293" customFormat="1" ht="47.25" customHeight="1" spans="2:5">
      <c r="B3" s="295"/>
      <c r="C3" s="295"/>
      <c r="D3" s="295"/>
      <c r="E3" s="298" t="s">
        <v>2</v>
      </c>
    </row>
    <row r="4" s="293" customFormat="1" ht="18.75" customHeight="1" spans="1:5">
      <c r="A4" s="299" t="s">
        <v>17</v>
      </c>
      <c r="B4" s="300" t="s">
        <v>18</v>
      </c>
      <c r="C4" s="300" t="s">
        <v>19</v>
      </c>
      <c r="D4" s="301" t="s">
        <v>20</v>
      </c>
      <c r="E4" s="302" t="s">
        <v>21</v>
      </c>
    </row>
    <row r="5" s="293" customFormat="1" ht="18.75" customHeight="1" spans="1:5">
      <c r="A5" s="299"/>
      <c r="B5" s="303"/>
      <c r="C5" s="303"/>
      <c r="D5" s="301"/>
      <c r="E5" s="302"/>
    </row>
    <row r="6" s="294" customFormat="1" ht="18.75" customHeight="1" spans="1:5">
      <c r="A6" s="304" t="s">
        <v>22</v>
      </c>
      <c r="B6" s="305">
        <f>B7+B8+B9+B12+B13+B14+B15+B16+B17+B18+B19+B22+B23+B24+B25+B26</f>
        <v>22107</v>
      </c>
      <c r="C6" s="305">
        <f>C7+C8+C9+C12+C13+C14+C15+C16+C17+C18+C19+C22+C23+C24+C25+C26</f>
        <v>21259</v>
      </c>
      <c r="D6" s="306">
        <f t="shared" ref="D6:D23" si="0">C6/B6*100</f>
        <v>96.1641109150948</v>
      </c>
      <c r="E6" s="307">
        <v>102.700483091787</v>
      </c>
    </row>
    <row r="7" s="293" customFormat="1" ht="18.75" customHeight="1" spans="1:5">
      <c r="A7" s="308" t="s">
        <v>23</v>
      </c>
      <c r="B7" s="305">
        <v>6548</v>
      </c>
      <c r="C7" s="305">
        <v>4432</v>
      </c>
      <c r="D7" s="306">
        <f t="shared" si="0"/>
        <v>67.6847892486255</v>
      </c>
      <c r="E7" s="307">
        <v>74.6379252273493</v>
      </c>
    </row>
    <row r="8" s="293" customFormat="1" ht="18.75" customHeight="1" spans="1:5">
      <c r="A8" s="308" t="s">
        <v>24</v>
      </c>
      <c r="B8" s="305">
        <v>0</v>
      </c>
      <c r="C8" s="305"/>
      <c r="D8" s="306"/>
      <c r="E8" s="307"/>
    </row>
    <row r="9" s="293" customFormat="1" ht="18.75" customHeight="1" spans="1:5">
      <c r="A9" s="299" t="s">
        <v>25</v>
      </c>
      <c r="B9" s="309">
        <v>350</v>
      </c>
      <c r="C9" s="309">
        <v>412</v>
      </c>
      <c r="D9" s="306">
        <f t="shared" si="0"/>
        <v>117.714285714286</v>
      </c>
      <c r="E9" s="307">
        <v>130.793650793651</v>
      </c>
    </row>
    <row r="10" s="293" customFormat="1" ht="18.75" hidden="1" customHeight="1" spans="1:5">
      <c r="A10" s="299" t="s">
        <v>26</v>
      </c>
      <c r="B10" s="310"/>
      <c r="C10" s="310"/>
      <c r="D10" s="306" t="e">
        <f t="shared" si="0"/>
        <v>#DIV/0!</v>
      </c>
      <c r="E10" s="307"/>
    </row>
    <row r="11" s="293" customFormat="1" ht="18.75" hidden="1" customHeight="1" spans="1:5">
      <c r="A11" s="299" t="s">
        <v>27</v>
      </c>
      <c r="B11" s="305"/>
      <c r="C11" s="305"/>
      <c r="D11" s="306" t="e">
        <f t="shared" si="0"/>
        <v>#DIV/0!</v>
      </c>
      <c r="E11" s="307"/>
    </row>
    <row r="12" s="293" customFormat="1" ht="18.75" customHeight="1" spans="1:5">
      <c r="A12" s="299" t="s">
        <v>28</v>
      </c>
      <c r="B12" s="305">
        <v>740</v>
      </c>
      <c r="C12" s="305">
        <v>540</v>
      </c>
      <c r="D12" s="306">
        <f t="shared" si="0"/>
        <v>72.972972972973</v>
      </c>
      <c r="E12" s="307">
        <v>74.4827586206897</v>
      </c>
    </row>
    <row r="13" s="293" customFormat="1" ht="18.75" customHeight="1" spans="1:5">
      <c r="A13" s="299" t="s">
        <v>29</v>
      </c>
      <c r="B13" s="305">
        <v>500</v>
      </c>
      <c r="C13" s="305">
        <v>322</v>
      </c>
      <c r="D13" s="306">
        <f t="shared" si="0"/>
        <v>64.4</v>
      </c>
      <c r="E13" s="307">
        <v>72.3595505617977</v>
      </c>
    </row>
    <row r="14" s="293" customFormat="1" ht="18.75" customHeight="1" spans="1:5">
      <c r="A14" s="299" t="s">
        <v>30</v>
      </c>
      <c r="B14" s="305">
        <v>3881</v>
      </c>
      <c r="C14" s="305">
        <v>10974</v>
      </c>
      <c r="D14" s="306">
        <f t="shared" si="0"/>
        <v>282.762174697243</v>
      </c>
      <c r="E14" s="307">
        <v>356.878048780488</v>
      </c>
    </row>
    <row r="15" s="293" customFormat="1" ht="18.75" customHeight="1" spans="1:5">
      <c r="A15" s="308" t="s">
        <v>31</v>
      </c>
      <c r="B15" s="305">
        <v>50</v>
      </c>
      <c r="C15" s="305">
        <v>17</v>
      </c>
      <c r="D15" s="306">
        <f t="shared" si="0"/>
        <v>34</v>
      </c>
      <c r="E15" s="307">
        <v>34.6938775510204</v>
      </c>
    </row>
    <row r="16" s="293" customFormat="1" ht="18.75" customHeight="1" spans="1:5">
      <c r="A16" s="299" t="s">
        <v>32</v>
      </c>
      <c r="B16" s="305">
        <v>521</v>
      </c>
      <c r="C16" s="305">
        <v>571</v>
      </c>
      <c r="D16" s="306">
        <f t="shared" si="0"/>
        <v>109.596928982726</v>
      </c>
      <c r="E16" s="307">
        <v>113.972055888224</v>
      </c>
    </row>
    <row r="17" s="293" customFormat="1" ht="18.75" customHeight="1" spans="1:5">
      <c r="A17" s="299" t="s">
        <v>33</v>
      </c>
      <c r="B17" s="305">
        <v>830</v>
      </c>
      <c r="C17" s="305">
        <v>287</v>
      </c>
      <c r="D17" s="306">
        <f t="shared" si="0"/>
        <v>34.578313253012</v>
      </c>
      <c r="E17" s="307">
        <v>15.6830601092896</v>
      </c>
    </row>
    <row r="18" s="293" customFormat="1" ht="18.75" customHeight="1" spans="1:5">
      <c r="A18" s="299" t="s">
        <v>34</v>
      </c>
      <c r="B18" s="305">
        <v>2268</v>
      </c>
      <c r="C18" s="305">
        <v>1433</v>
      </c>
      <c r="D18" s="306">
        <f t="shared" si="0"/>
        <v>63.1834215167548</v>
      </c>
      <c r="E18" s="307">
        <v>72.191435768262</v>
      </c>
    </row>
    <row r="19" s="293" customFormat="1" ht="18.75" customHeight="1" spans="1:5">
      <c r="A19" s="299" t="s">
        <v>35</v>
      </c>
      <c r="B19" s="311">
        <v>1940</v>
      </c>
      <c r="C19" s="311">
        <v>1434</v>
      </c>
      <c r="D19" s="306">
        <f t="shared" si="0"/>
        <v>73.9175257731959</v>
      </c>
      <c r="E19" s="307">
        <v>82.5086306098964</v>
      </c>
    </row>
    <row r="20" s="293" customFormat="1" ht="18.75" hidden="1" customHeight="1" spans="1:5">
      <c r="A20" s="299" t="s">
        <v>26</v>
      </c>
      <c r="B20" s="310"/>
      <c r="C20" s="310"/>
      <c r="D20" s="306" t="e">
        <f t="shared" si="0"/>
        <v>#DIV/0!</v>
      </c>
      <c r="E20" s="307"/>
    </row>
    <row r="21" s="293" customFormat="1" ht="18.75" hidden="1" customHeight="1" spans="1:5">
      <c r="A21" s="299" t="s">
        <v>27</v>
      </c>
      <c r="B21" s="305"/>
      <c r="C21" s="305"/>
      <c r="D21" s="306" t="e">
        <f t="shared" si="0"/>
        <v>#DIV/0!</v>
      </c>
      <c r="E21" s="307"/>
    </row>
    <row r="22" s="293" customFormat="1" ht="18.75" customHeight="1" spans="1:5">
      <c r="A22" s="308" t="s">
        <v>36</v>
      </c>
      <c r="B22" s="305">
        <v>2155</v>
      </c>
      <c r="C22" s="305">
        <v>88</v>
      </c>
      <c r="D22" s="306">
        <f t="shared" si="0"/>
        <v>4.08352668213457</v>
      </c>
      <c r="E22" s="307">
        <v>4.94104435710275</v>
      </c>
    </row>
    <row r="23" s="293" customFormat="1" ht="18.75" customHeight="1" spans="1:5">
      <c r="A23" s="299" t="s">
        <v>37</v>
      </c>
      <c r="B23" s="305">
        <v>2288</v>
      </c>
      <c r="C23" s="305">
        <v>711</v>
      </c>
      <c r="D23" s="306">
        <f t="shared" si="0"/>
        <v>31.0751748251748</v>
      </c>
      <c r="E23" s="307">
        <v>31.1568799298861</v>
      </c>
    </row>
    <row r="24" s="293" customFormat="1" ht="18.75" customHeight="1" spans="1:5">
      <c r="A24" s="299" t="s">
        <v>38</v>
      </c>
      <c r="B24" s="305"/>
      <c r="C24" s="305"/>
      <c r="D24" s="306"/>
      <c r="E24" s="307"/>
    </row>
    <row r="25" s="293" customFormat="1" ht="18.75" customHeight="1" spans="1:5">
      <c r="A25" s="299" t="s">
        <v>39</v>
      </c>
      <c r="B25" s="305">
        <v>36</v>
      </c>
      <c r="C25" s="305">
        <v>38</v>
      </c>
      <c r="D25" s="306">
        <f t="shared" ref="D25:D31" si="1">C25/B25*100</f>
        <v>105.555555555556</v>
      </c>
      <c r="E25" s="307">
        <v>105.555555555556</v>
      </c>
    </row>
    <row r="26" s="293" customFormat="1" ht="18.75" customHeight="1" spans="1:5">
      <c r="A26" s="299" t="s">
        <v>40</v>
      </c>
      <c r="B26" s="305"/>
      <c r="C26" s="305"/>
      <c r="D26" s="306"/>
      <c r="E26" s="307"/>
    </row>
    <row r="27" s="293" customFormat="1" ht="18.75" customHeight="1" spans="1:5">
      <c r="A27" s="312" t="s">
        <v>41</v>
      </c>
      <c r="B27" s="305">
        <f>SUM(B28:B34)</f>
        <v>13264</v>
      </c>
      <c r="C27" s="305">
        <f>SUM(C28:C34)</f>
        <v>12812</v>
      </c>
      <c r="D27" s="306">
        <f t="shared" si="1"/>
        <v>96.5922798552473</v>
      </c>
      <c r="E27" s="307">
        <v>101.128739442734</v>
      </c>
    </row>
    <row r="28" s="293" customFormat="1" ht="18.75" customHeight="1" spans="1:5">
      <c r="A28" s="198" t="s">
        <v>42</v>
      </c>
      <c r="B28" s="305">
        <v>2070</v>
      </c>
      <c r="C28" s="305">
        <v>1776</v>
      </c>
      <c r="D28" s="306">
        <f t="shared" si="1"/>
        <v>85.7971014492754</v>
      </c>
      <c r="E28" s="307">
        <v>85.261641862698</v>
      </c>
    </row>
    <row r="29" s="293" customFormat="1" ht="18.75" customHeight="1" spans="1:5">
      <c r="A29" s="198" t="s">
        <v>43</v>
      </c>
      <c r="B29" s="305">
        <v>550</v>
      </c>
      <c r="C29" s="305">
        <v>538</v>
      </c>
      <c r="D29" s="306">
        <f t="shared" si="1"/>
        <v>97.8181818181818</v>
      </c>
      <c r="E29" s="307">
        <v>83.9313572542902</v>
      </c>
    </row>
    <row r="30" s="293" customFormat="1" ht="18.75" customHeight="1" spans="1:5">
      <c r="A30" s="313" t="s">
        <v>44</v>
      </c>
      <c r="B30" s="314">
        <v>4828</v>
      </c>
      <c r="C30" s="314">
        <v>3841</v>
      </c>
      <c r="D30" s="306">
        <f t="shared" si="1"/>
        <v>79.5567522783761</v>
      </c>
      <c r="E30" s="307">
        <v>65.804351550454</v>
      </c>
    </row>
    <row r="31" s="293" customFormat="1" ht="18.75" customHeight="1" spans="1:5">
      <c r="A31" s="315" t="s">
        <v>45</v>
      </c>
      <c r="B31" s="316">
        <v>5516</v>
      </c>
      <c r="C31" s="316">
        <v>6224</v>
      </c>
      <c r="D31" s="306">
        <f t="shared" si="1"/>
        <v>112.835387962292</v>
      </c>
      <c r="E31" s="307">
        <v>170.895112575508</v>
      </c>
    </row>
    <row r="32" s="293" customFormat="1" ht="18.75" customHeight="1" spans="1:5">
      <c r="A32" s="315" t="s">
        <v>46</v>
      </c>
      <c r="B32" s="316"/>
      <c r="C32" s="316"/>
      <c r="D32" s="306"/>
      <c r="E32" s="307"/>
    </row>
    <row r="33" s="293" customFormat="1" ht="18.75" customHeight="1" spans="1:5">
      <c r="A33" s="315" t="s">
        <v>47</v>
      </c>
      <c r="B33" s="316">
        <v>85</v>
      </c>
      <c r="C33" s="316">
        <v>85</v>
      </c>
      <c r="D33" s="306">
        <f t="shared" ref="D33:D35" si="2">C33/B33*100</f>
        <v>100</v>
      </c>
      <c r="E33" s="307">
        <v>101.190476190476</v>
      </c>
    </row>
    <row r="34" s="293" customFormat="1" ht="18.75" customHeight="1" spans="1:5">
      <c r="A34" s="198" t="s">
        <v>48</v>
      </c>
      <c r="B34" s="310">
        <v>215</v>
      </c>
      <c r="C34" s="310">
        <v>348</v>
      </c>
      <c r="D34" s="306">
        <f t="shared" si="2"/>
        <v>161.860465116279</v>
      </c>
      <c r="E34" s="307">
        <v>91.0994764397906</v>
      </c>
    </row>
    <row r="35" s="293" customFormat="1" ht="38.25" customHeight="1" spans="1:5">
      <c r="A35" s="213" t="s">
        <v>49</v>
      </c>
      <c r="B35" s="310">
        <f>B6+B27</f>
        <v>35371</v>
      </c>
      <c r="C35" s="310">
        <f>C6+C27</f>
        <v>34071</v>
      </c>
      <c r="D35" s="306">
        <f t="shared" si="2"/>
        <v>96.3246727545164</v>
      </c>
      <c r="E35" s="307">
        <v>102.103748988582</v>
      </c>
    </row>
    <row r="36" ht="25.5" customHeight="1"/>
    <row r="46" s="293" customFormat="1" spans="2:8">
      <c r="B46" s="295"/>
      <c r="C46" s="295"/>
      <c r="D46" s="295"/>
      <c r="E46" s="295"/>
      <c r="H46" s="293">
        <v>1203</v>
      </c>
    </row>
  </sheetData>
  <mergeCells count="6">
    <mergeCell ref="A2:E2"/>
    <mergeCell ref="A4:A5"/>
    <mergeCell ref="B4:B5"/>
    <mergeCell ref="C4:C5"/>
    <mergeCell ref="D4:D5"/>
    <mergeCell ref="E4:E5"/>
  </mergeCells>
  <pageMargins left="0.748031496062992" right="0.748031496062992" top="0.984251968503937" bottom="0.984251968503937" header="0.511811023622047" footer="0.511811023622047"/>
  <pageSetup paperSize="9" scale="95" orientation="portrait"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A4" sqref="A4:I14"/>
    </sheetView>
  </sheetViews>
  <sheetFormatPr defaultColWidth="12.1833333333333" defaultRowHeight="15.55" customHeight="1"/>
  <cols>
    <col min="1" max="1" width="30" style="166" customWidth="1"/>
    <col min="2" max="2" width="13.125" style="166" customWidth="1"/>
    <col min="3" max="3" width="12.125" style="166" customWidth="1"/>
    <col min="4" max="4" width="12.5" style="166" customWidth="1"/>
    <col min="5" max="5" width="13.125" style="166" customWidth="1"/>
    <col min="6" max="6" width="12.25" style="166" customWidth="1"/>
    <col min="7" max="7" width="11.875" style="166" customWidth="1"/>
    <col min="8" max="9" width="12.625" style="166" customWidth="1"/>
    <col min="10" max="256" width="12.1833333333333" style="166" customWidth="1"/>
    <col min="257" max="16384" width="12.1833333333333" style="166"/>
  </cols>
  <sheetData>
    <row r="1" customHeight="1" spans="1:1">
      <c r="A1" s="166" t="s">
        <v>1064</v>
      </c>
    </row>
    <row r="2" s="166" customFormat="1" ht="34" customHeight="1" spans="1:9">
      <c r="A2" s="167" t="s">
        <v>1065</v>
      </c>
      <c r="B2" s="167"/>
      <c r="C2" s="167"/>
      <c r="D2" s="167"/>
      <c r="E2" s="167"/>
      <c r="F2" s="167"/>
      <c r="G2" s="167"/>
      <c r="H2" s="167"/>
      <c r="I2" s="167"/>
    </row>
    <row r="3" s="166" customFormat="1" ht="16.95" customHeight="1" spans="1:9">
      <c r="A3" s="168" t="s">
        <v>2</v>
      </c>
      <c r="B3" s="168"/>
      <c r="C3" s="168"/>
      <c r="D3" s="168"/>
      <c r="E3" s="168"/>
      <c r="F3" s="168"/>
      <c r="G3" s="168"/>
      <c r="H3" s="168"/>
      <c r="I3" s="168"/>
    </row>
    <row r="4" s="166" customFormat="1" ht="43.5" customHeight="1" spans="1:9">
      <c r="A4" s="169" t="s">
        <v>1066</v>
      </c>
      <c r="B4" s="170" t="s">
        <v>768</v>
      </c>
      <c r="C4" s="170" t="s">
        <v>1067</v>
      </c>
      <c r="D4" s="170" t="s">
        <v>1068</v>
      </c>
      <c r="E4" s="170" t="s">
        <v>1069</v>
      </c>
      <c r="F4" s="170" t="s">
        <v>1070</v>
      </c>
      <c r="G4" s="170" t="s">
        <v>1071</v>
      </c>
      <c r="H4" s="170" t="s">
        <v>1072</v>
      </c>
      <c r="I4" s="170" t="s">
        <v>1073</v>
      </c>
    </row>
    <row r="5" s="166" customFormat="1" ht="24" customHeight="1" spans="1:9">
      <c r="A5" s="171" t="s">
        <v>1074</v>
      </c>
      <c r="B5" s="172">
        <f t="shared" ref="B5:B19" si="0">SUM(C5:I5)</f>
        <v>40830</v>
      </c>
      <c r="C5" s="172">
        <v>0</v>
      </c>
      <c r="D5" s="172">
        <f t="shared" ref="D5:I5" si="1">SUM(D6:D12)</f>
        <v>13190</v>
      </c>
      <c r="E5" s="172">
        <f t="shared" si="1"/>
        <v>27640</v>
      </c>
      <c r="F5" s="172">
        <f t="shared" si="1"/>
        <v>0</v>
      </c>
      <c r="G5" s="172">
        <f t="shared" si="1"/>
        <v>0</v>
      </c>
      <c r="H5" s="172">
        <f t="shared" si="1"/>
        <v>0</v>
      </c>
      <c r="I5" s="172">
        <f t="shared" si="1"/>
        <v>0</v>
      </c>
    </row>
    <row r="6" s="166" customFormat="1" ht="24" customHeight="1" spans="1:9">
      <c r="A6" s="173" t="s">
        <v>1075</v>
      </c>
      <c r="B6" s="172">
        <f t="shared" si="0"/>
        <v>17263</v>
      </c>
      <c r="C6" s="172">
        <v>0</v>
      </c>
      <c r="D6" s="172">
        <v>3297</v>
      </c>
      <c r="E6" s="172">
        <v>13966</v>
      </c>
      <c r="F6" s="172">
        <v>0</v>
      </c>
      <c r="G6" s="172">
        <v>0</v>
      </c>
      <c r="H6" s="172">
        <v>0</v>
      </c>
      <c r="I6" s="172">
        <v>0</v>
      </c>
    </row>
    <row r="7" s="166" customFormat="1" ht="24" customHeight="1" spans="1:9">
      <c r="A7" s="173" t="s">
        <v>1076</v>
      </c>
      <c r="B7" s="172">
        <f t="shared" si="0"/>
        <v>22795</v>
      </c>
      <c r="C7" s="172">
        <v>0</v>
      </c>
      <c r="D7" s="172">
        <v>9722</v>
      </c>
      <c r="E7" s="172">
        <v>13073</v>
      </c>
      <c r="F7" s="172">
        <v>0</v>
      </c>
      <c r="G7" s="172">
        <v>0</v>
      </c>
      <c r="H7" s="172">
        <v>0</v>
      </c>
      <c r="I7" s="172">
        <v>0</v>
      </c>
    </row>
    <row r="8" s="166" customFormat="1" ht="24" customHeight="1" spans="1:9">
      <c r="A8" s="173" t="s">
        <v>1077</v>
      </c>
      <c r="B8" s="172">
        <f t="shared" si="0"/>
        <v>46</v>
      </c>
      <c r="C8" s="172">
        <v>0</v>
      </c>
      <c r="D8" s="172">
        <v>21</v>
      </c>
      <c r="E8" s="172">
        <v>25</v>
      </c>
      <c r="F8" s="172">
        <v>0</v>
      </c>
      <c r="G8" s="172">
        <v>0</v>
      </c>
      <c r="H8" s="172">
        <v>0</v>
      </c>
      <c r="I8" s="172">
        <v>0</v>
      </c>
    </row>
    <row r="9" s="166" customFormat="1" ht="24" customHeight="1" spans="1:9">
      <c r="A9" s="173" t="s">
        <v>1078</v>
      </c>
      <c r="B9" s="172">
        <f t="shared" si="0"/>
        <v>0</v>
      </c>
      <c r="C9" s="172">
        <v>0</v>
      </c>
      <c r="D9" s="172">
        <v>0</v>
      </c>
      <c r="E9" s="172">
        <v>0</v>
      </c>
      <c r="F9" s="172">
        <v>0</v>
      </c>
      <c r="G9" s="172">
        <v>0</v>
      </c>
      <c r="H9" s="172">
        <v>0</v>
      </c>
      <c r="I9" s="172">
        <v>0</v>
      </c>
    </row>
    <row r="10" s="166" customFormat="1" ht="24" customHeight="1" spans="1:9">
      <c r="A10" s="173" t="s">
        <v>1079</v>
      </c>
      <c r="B10" s="172">
        <f t="shared" si="0"/>
        <v>580</v>
      </c>
      <c r="C10" s="172">
        <v>0</v>
      </c>
      <c r="D10" s="172">
        <v>8</v>
      </c>
      <c r="E10" s="172">
        <v>572</v>
      </c>
      <c r="F10" s="172">
        <v>0</v>
      </c>
      <c r="G10" s="172">
        <v>0</v>
      </c>
      <c r="H10" s="172">
        <v>0</v>
      </c>
      <c r="I10" s="172">
        <v>0</v>
      </c>
    </row>
    <row r="11" s="166" customFormat="1" ht="24" customHeight="1" spans="1:9">
      <c r="A11" s="173" t="s">
        <v>1080</v>
      </c>
      <c r="B11" s="172">
        <f t="shared" si="0"/>
        <v>146</v>
      </c>
      <c r="C11" s="172">
        <v>0</v>
      </c>
      <c r="D11" s="172">
        <v>142</v>
      </c>
      <c r="E11" s="172">
        <v>4</v>
      </c>
      <c r="F11" s="172">
        <v>0</v>
      </c>
      <c r="G11" s="172">
        <v>0</v>
      </c>
      <c r="H11" s="172">
        <v>0</v>
      </c>
      <c r="I11" s="172">
        <v>0</v>
      </c>
    </row>
    <row r="12" s="166" customFormat="1" ht="24" customHeight="1" spans="1:9">
      <c r="A12" s="173" t="s">
        <v>1081</v>
      </c>
      <c r="B12" s="172">
        <f t="shared" si="0"/>
        <v>0</v>
      </c>
      <c r="C12" s="172">
        <v>0</v>
      </c>
      <c r="D12" s="172">
        <v>0</v>
      </c>
      <c r="E12" s="172">
        <v>0</v>
      </c>
      <c r="F12" s="172">
        <v>0</v>
      </c>
      <c r="G12" s="172">
        <v>0</v>
      </c>
      <c r="H12" s="172">
        <v>0</v>
      </c>
      <c r="I12" s="172">
        <v>0</v>
      </c>
    </row>
    <row r="13" s="166" customFormat="1" ht="24" customHeight="1" spans="1:9">
      <c r="A13" s="171" t="s">
        <v>1082</v>
      </c>
      <c r="B13" s="172">
        <f t="shared" si="0"/>
        <v>17338</v>
      </c>
      <c r="C13" s="172">
        <v>0</v>
      </c>
      <c r="D13" s="172">
        <v>15263</v>
      </c>
      <c r="E13" s="172">
        <v>2075</v>
      </c>
      <c r="F13" s="172">
        <v>0</v>
      </c>
      <c r="G13" s="172">
        <v>0</v>
      </c>
      <c r="H13" s="172">
        <v>0</v>
      </c>
      <c r="I13" s="172">
        <v>0</v>
      </c>
    </row>
    <row r="14" s="166" customFormat="1" ht="24" customHeight="1" spans="1:9">
      <c r="A14" s="171" t="s">
        <v>1083</v>
      </c>
      <c r="B14" s="172">
        <f>B5+B13</f>
        <v>58168</v>
      </c>
      <c r="C14" s="172">
        <f t="shared" ref="C14:I14" si="2">C5+C13</f>
        <v>0</v>
      </c>
      <c r="D14" s="172">
        <f t="shared" si="2"/>
        <v>28453</v>
      </c>
      <c r="E14" s="172">
        <f t="shared" si="2"/>
        <v>29715</v>
      </c>
      <c r="F14" s="172">
        <f t="shared" si="2"/>
        <v>0</v>
      </c>
      <c r="G14" s="172">
        <f t="shared" si="2"/>
        <v>0</v>
      </c>
      <c r="H14" s="172">
        <f t="shared" si="2"/>
        <v>0</v>
      </c>
      <c r="I14" s="172">
        <f t="shared" si="2"/>
        <v>0</v>
      </c>
    </row>
    <row r="15" ht="56" customHeight="1" spans="1:9">
      <c r="A15" s="181" t="s">
        <v>1084</v>
      </c>
      <c r="B15" s="181"/>
      <c r="C15" s="181"/>
      <c r="D15" s="181"/>
      <c r="E15" s="181"/>
      <c r="F15" s="181"/>
      <c r="G15" s="181"/>
      <c r="H15" s="181"/>
      <c r="I15" s="181"/>
    </row>
  </sheetData>
  <mergeCells count="3">
    <mergeCell ref="A2:I2"/>
    <mergeCell ref="A3:I3"/>
    <mergeCell ref="A15:I15"/>
  </mergeCells>
  <pageMargins left="0.748031496062992" right="0.748031496062992" top="0.984251968503937" bottom="0.984251968503937" header="0.511811023622047" footer="0.511811023622047"/>
  <pageSetup paperSize="9" scale="81" orientation="landscape"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4" sqref="A4:I12"/>
    </sheetView>
  </sheetViews>
  <sheetFormatPr defaultColWidth="12.1833333333333" defaultRowHeight="15.55" customHeight="1"/>
  <cols>
    <col min="1" max="1" width="30" style="166" customWidth="1"/>
    <col min="2" max="2" width="13.125" style="166" customWidth="1"/>
    <col min="3" max="3" width="12.125" style="166" customWidth="1"/>
    <col min="4" max="4" width="12.5" style="166" customWidth="1"/>
    <col min="5" max="5" width="13.125" style="166" customWidth="1"/>
    <col min="6" max="6" width="12.25" style="166" customWidth="1"/>
    <col min="7" max="7" width="11.875" style="166" customWidth="1"/>
    <col min="8" max="9" width="12.625" style="166" customWidth="1"/>
    <col min="10" max="256" width="12.1833333333333" style="166" customWidth="1"/>
    <col min="257" max="16384" width="12.1833333333333" style="166"/>
  </cols>
  <sheetData>
    <row r="1" customHeight="1" spans="1:1">
      <c r="A1" s="166" t="s">
        <v>1085</v>
      </c>
    </row>
    <row r="2" s="166" customFormat="1" ht="34" customHeight="1" spans="1:9">
      <c r="A2" s="167" t="s">
        <v>1086</v>
      </c>
      <c r="B2" s="167"/>
      <c r="C2" s="167"/>
      <c r="D2" s="167"/>
      <c r="E2" s="167"/>
      <c r="F2" s="167"/>
      <c r="G2" s="167"/>
      <c r="H2" s="167"/>
      <c r="I2" s="167"/>
    </row>
    <row r="3" s="166" customFormat="1" ht="16.95" customHeight="1" spans="1:9">
      <c r="A3" s="168" t="s">
        <v>2</v>
      </c>
      <c r="B3" s="168"/>
      <c r="C3" s="168"/>
      <c r="D3" s="168"/>
      <c r="E3" s="168"/>
      <c r="F3" s="168"/>
      <c r="G3" s="168"/>
      <c r="H3" s="168"/>
      <c r="I3" s="168"/>
    </row>
    <row r="4" s="166" customFormat="1" ht="43.5" customHeight="1" spans="1:9">
      <c r="A4" s="169" t="s">
        <v>1066</v>
      </c>
      <c r="B4" s="170" t="s">
        <v>768</v>
      </c>
      <c r="C4" s="170" t="s">
        <v>1067</v>
      </c>
      <c r="D4" s="170" t="s">
        <v>1068</v>
      </c>
      <c r="E4" s="170" t="s">
        <v>1069</v>
      </c>
      <c r="F4" s="170" t="s">
        <v>1070</v>
      </c>
      <c r="G4" s="170" t="s">
        <v>1071</v>
      </c>
      <c r="H4" s="170" t="s">
        <v>1072</v>
      </c>
      <c r="I4" s="170" t="s">
        <v>1073</v>
      </c>
    </row>
    <row r="5" s="166" customFormat="1" ht="24" customHeight="1" spans="1:9">
      <c r="A5" s="171" t="s">
        <v>1087</v>
      </c>
      <c r="B5" s="172">
        <f t="shared" ref="B5:B11" si="0">SUM(C5:I5)</f>
        <v>38056</v>
      </c>
      <c r="C5" s="172">
        <v>0</v>
      </c>
      <c r="D5" s="172">
        <f t="shared" ref="D5:I5" si="1">SUM(D6:D9)</f>
        <v>8243</v>
      </c>
      <c r="E5" s="172">
        <v>29813</v>
      </c>
      <c r="F5" s="172">
        <f t="shared" si="1"/>
        <v>0</v>
      </c>
      <c r="G5" s="172">
        <f t="shared" si="1"/>
        <v>0</v>
      </c>
      <c r="H5" s="172">
        <f t="shared" si="1"/>
        <v>0</v>
      </c>
      <c r="I5" s="172">
        <f t="shared" si="1"/>
        <v>0</v>
      </c>
    </row>
    <row r="6" s="166" customFormat="1" ht="24" customHeight="1" spans="1:9">
      <c r="A6" s="173" t="s">
        <v>1088</v>
      </c>
      <c r="B6" s="174">
        <f t="shared" si="0"/>
        <v>38021</v>
      </c>
      <c r="C6" s="172">
        <v>0</v>
      </c>
      <c r="D6" s="172">
        <v>8237</v>
      </c>
      <c r="E6" s="172">
        <v>29784</v>
      </c>
      <c r="F6" s="172">
        <v>0</v>
      </c>
      <c r="G6" s="172">
        <v>0</v>
      </c>
      <c r="H6" s="172">
        <v>0</v>
      </c>
      <c r="I6" s="172">
        <v>0</v>
      </c>
    </row>
    <row r="7" s="166" customFormat="1" ht="24" customHeight="1" spans="1:9">
      <c r="A7" s="175" t="s">
        <v>1089</v>
      </c>
      <c r="B7" s="172">
        <f t="shared" si="0"/>
        <v>1</v>
      </c>
      <c r="C7" s="176">
        <v>0</v>
      </c>
      <c r="D7" s="172">
        <v>1</v>
      </c>
      <c r="E7" s="172"/>
      <c r="F7" s="172">
        <v>0</v>
      </c>
      <c r="G7" s="172">
        <v>0</v>
      </c>
      <c r="H7" s="172">
        <v>0</v>
      </c>
      <c r="I7" s="172">
        <v>0</v>
      </c>
    </row>
    <row r="8" s="166" customFormat="1" ht="24" customHeight="1" spans="1:9">
      <c r="A8" s="173" t="s">
        <v>1090</v>
      </c>
      <c r="B8" s="177">
        <f t="shared" si="0"/>
        <v>24</v>
      </c>
      <c r="C8" s="172">
        <v>0</v>
      </c>
      <c r="D8" s="172">
        <v>5</v>
      </c>
      <c r="E8" s="172">
        <v>19</v>
      </c>
      <c r="F8" s="172">
        <v>0</v>
      </c>
      <c r="G8" s="172">
        <v>0</v>
      </c>
      <c r="H8" s="172">
        <v>0</v>
      </c>
      <c r="I8" s="172">
        <v>0</v>
      </c>
    </row>
    <row r="9" s="166" customFormat="1" ht="24" customHeight="1" spans="1:9">
      <c r="A9" s="173" t="s">
        <v>1091</v>
      </c>
      <c r="B9" s="172">
        <f t="shared" si="0"/>
        <v>0</v>
      </c>
      <c r="C9" s="172">
        <v>0</v>
      </c>
      <c r="D9" s="172">
        <v>0</v>
      </c>
      <c r="E9" s="172">
        <v>0</v>
      </c>
      <c r="F9" s="172">
        <v>0</v>
      </c>
      <c r="G9" s="172">
        <v>0</v>
      </c>
      <c r="H9" s="172">
        <v>0</v>
      </c>
      <c r="I9" s="172">
        <v>0</v>
      </c>
    </row>
    <row r="10" s="166" customFormat="1" ht="24" customHeight="1" spans="1:9">
      <c r="A10" s="171" t="s">
        <v>1092</v>
      </c>
      <c r="B10" s="172">
        <f t="shared" si="0"/>
        <v>4957</v>
      </c>
      <c r="C10" s="172">
        <v>0</v>
      </c>
      <c r="D10" s="172">
        <v>4947</v>
      </c>
      <c r="E10" s="172">
        <v>10</v>
      </c>
      <c r="F10" s="172">
        <v>0</v>
      </c>
      <c r="G10" s="172">
        <v>0</v>
      </c>
      <c r="H10" s="172">
        <v>0</v>
      </c>
      <c r="I10" s="172">
        <v>0</v>
      </c>
    </row>
    <row r="11" s="166" customFormat="1" ht="24" customHeight="1" spans="1:9">
      <c r="A11" s="171" t="s">
        <v>1093</v>
      </c>
      <c r="B11" s="172">
        <f t="shared" si="0"/>
        <v>22295</v>
      </c>
      <c r="C11" s="172">
        <v>0</v>
      </c>
      <c r="D11" s="172">
        <v>20210</v>
      </c>
      <c r="E11" s="172">
        <v>2085</v>
      </c>
      <c r="F11" s="172">
        <v>0</v>
      </c>
      <c r="G11" s="172">
        <v>0</v>
      </c>
      <c r="H11" s="172">
        <v>0</v>
      </c>
      <c r="I11" s="172">
        <v>0</v>
      </c>
    </row>
    <row r="12" s="166" customFormat="1" ht="24" customHeight="1" spans="1:9">
      <c r="A12" s="171" t="s">
        <v>1094</v>
      </c>
      <c r="B12" s="172">
        <f>B5+B11</f>
        <v>60351</v>
      </c>
      <c r="C12" s="172">
        <f t="shared" ref="C12:I12" si="2">C5+C11</f>
        <v>0</v>
      </c>
      <c r="D12" s="172">
        <f t="shared" si="2"/>
        <v>28453</v>
      </c>
      <c r="E12" s="172">
        <f t="shared" si="2"/>
        <v>31898</v>
      </c>
      <c r="F12" s="172">
        <f t="shared" si="2"/>
        <v>0</v>
      </c>
      <c r="G12" s="172">
        <f t="shared" si="2"/>
        <v>0</v>
      </c>
      <c r="H12" s="172">
        <f t="shared" si="2"/>
        <v>0</v>
      </c>
      <c r="I12" s="172">
        <f t="shared" si="2"/>
        <v>0</v>
      </c>
    </row>
    <row r="13" s="166" customFormat="1" ht="57" customHeight="1" spans="1:9">
      <c r="A13" s="178" t="s">
        <v>1095</v>
      </c>
      <c r="B13" s="179"/>
      <c r="C13" s="179"/>
      <c r="D13" s="179"/>
      <c r="E13" s="179"/>
      <c r="F13" s="179"/>
      <c r="G13" s="179"/>
      <c r="H13" s="179"/>
      <c r="I13" s="180"/>
    </row>
    <row r="14" s="166" customFormat="1" ht="16.95" customHeight="1"/>
    <row r="15" s="166" customFormat="1" ht="16.95" customHeight="1"/>
    <row r="16" s="166" customFormat="1" ht="16.95" customHeight="1"/>
    <row r="17" s="166" customFormat="1" ht="16.95" customHeight="1"/>
    <row r="19" s="166" customFormat="1" ht="16.95" customHeight="1"/>
    <row r="20" s="166" customFormat="1" ht="16.95" customHeight="1"/>
  </sheetData>
  <mergeCells count="3">
    <mergeCell ref="A2:I2"/>
    <mergeCell ref="A3:I3"/>
    <mergeCell ref="A13:I13"/>
  </mergeCells>
  <pageMargins left="0.748031496062992" right="0.748031496062992" top="0.984251968503937" bottom="0.984251968503937" header="0.511811023622047" footer="0.511811023622047"/>
  <pageSetup paperSize="9" scale="79" orientation="landscape" horizontalDpi="600" verticalDpi="600"/>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A4" sqref="A4"/>
    </sheetView>
  </sheetViews>
  <sheetFormatPr defaultColWidth="12.1833333333333" defaultRowHeight="15.55" customHeight="1"/>
  <cols>
    <col min="1" max="1" width="30" style="166" customWidth="1"/>
    <col min="2" max="2" width="13.125" style="166" customWidth="1"/>
    <col min="3" max="3" width="12.125" style="166" customWidth="1"/>
    <col min="4" max="4" width="12.5" style="166" customWidth="1"/>
    <col min="5" max="5" width="13.125" style="166" customWidth="1"/>
    <col min="6" max="6" width="12.25" style="166" customWidth="1"/>
    <col min="7" max="7" width="11.875" style="166" customWidth="1"/>
    <col min="8" max="9" width="12.625" style="166" customWidth="1"/>
    <col min="10" max="256" width="12.1833333333333" style="166" customWidth="1"/>
    <col min="257" max="16384" width="12.1833333333333" style="166"/>
  </cols>
  <sheetData>
    <row r="1" s="166" customFormat="1" customHeight="1" spans="1:1">
      <c r="A1" s="166" t="s">
        <v>1096</v>
      </c>
    </row>
    <row r="2" s="166" customFormat="1" ht="34" customHeight="1" spans="1:9">
      <c r="A2" s="167" t="s">
        <v>1097</v>
      </c>
      <c r="B2" s="167"/>
      <c r="C2" s="167"/>
      <c r="D2" s="167"/>
      <c r="E2" s="167"/>
      <c r="F2" s="167"/>
      <c r="G2" s="167"/>
      <c r="H2" s="167"/>
      <c r="I2" s="167"/>
    </row>
    <row r="3" s="166" customFormat="1" ht="16.95" customHeight="1" spans="1:9">
      <c r="A3" s="168" t="s">
        <v>2</v>
      </c>
      <c r="B3" s="168"/>
      <c r="C3" s="168"/>
      <c r="D3" s="168"/>
      <c r="E3" s="168"/>
      <c r="F3" s="168"/>
      <c r="G3" s="168"/>
      <c r="H3" s="168"/>
      <c r="I3" s="168"/>
    </row>
    <row r="4" s="166" customFormat="1" ht="43.5" customHeight="1" spans="1:9">
      <c r="A4" s="169" t="s">
        <v>1066</v>
      </c>
      <c r="B4" s="170" t="s">
        <v>768</v>
      </c>
      <c r="C4" s="170" t="s">
        <v>1067</v>
      </c>
      <c r="D4" s="170" t="s">
        <v>1068</v>
      </c>
      <c r="E4" s="170" t="s">
        <v>1069</v>
      </c>
      <c r="F4" s="170" t="s">
        <v>1070</v>
      </c>
      <c r="G4" s="170" t="s">
        <v>1071</v>
      </c>
      <c r="H4" s="170" t="s">
        <v>1072</v>
      </c>
      <c r="I4" s="170" t="s">
        <v>1073</v>
      </c>
    </row>
    <row r="5" s="166" customFormat="1" ht="24" customHeight="1" spans="1:9">
      <c r="A5" s="171" t="s">
        <v>1074</v>
      </c>
      <c r="B5" s="172">
        <f t="shared" ref="B5:B13" si="0">SUM(C5:I5)</f>
        <v>40830</v>
      </c>
      <c r="C5" s="172">
        <v>0</v>
      </c>
      <c r="D5" s="172">
        <f t="shared" ref="D5:I5" si="1">SUM(D6:D12)</f>
        <v>13190</v>
      </c>
      <c r="E5" s="172">
        <f t="shared" si="1"/>
        <v>27640</v>
      </c>
      <c r="F5" s="172">
        <f t="shared" si="1"/>
        <v>0</v>
      </c>
      <c r="G5" s="172">
        <f t="shared" si="1"/>
        <v>0</v>
      </c>
      <c r="H5" s="172">
        <f t="shared" si="1"/>
        <v>0</v>
      </c>
      <c r="I5" s="172">
        <f t="shared" si="1"/>
        <v>0</v>
      </c>
    </row>
    <row r="6" s="166" customFormat="1" ht="24" customHeight="1" spans="1:9">
      <c r="A6" s="173" t="s">
        <v>1075</v>
      </c>
      <c r="B6" s="172">
        <f t="shared" si="0"/>
        <v>17263</v>
      </c>
      <c r="C6" s="172">
        <v>0</v>
      </c>
      <c r="D6" s="172">
        <v>3297</v>
      </c>
      <c r="E6" s="172">
        <v>13966</v>
      </c>
      <c r="F6" s="172">
        <v>0</v>
      </c>
      <c r="G6" s="172">
        <v>0</v>
      </c>
      <c r="H6" s="172">
        <v>0</v>
      </c>
      <c r="I6" s="172">
        <v>0</v>
      </c>
    </row>
    <row r="7" s="166" customFormat="1" ht="24" customHeight="1" spans="1:9">
      <c r="A7" s="173" t="s">
        <v>1076</v>
      </c>
      <c r="B7" s="172">
        <f t="shared" si="0"/>
        <v>22795</v>
      </c>
      <c r="C7" s="172">
        <v>0</v>
      </c>
      <c r="D7" s="172">
        <v>9722</v>
      </c>
      <c r="E7" s="172">
        <v>13073</v>
      </c>
      <c r="F7" s="172">
        <v>0</v>
      </c>
      <c r="G7" s="172">
        <v>0</v>
      </c>
      <c r="H7" s="172">
        <v>0</v>
      </c>
      <c r="I7" s="172">
        <v>0</v>
      </c>
    </row>
    <row r="8" s="166" customFormat="1" ht="24" customHeight="1" spans="1:9">
      <c r="A8" s="173" t="s">
        <v>1077</v>
      </c>
      <c r="B8" s="172">
        <f t="shared" si="0"/>
        <v>46</v>
      </c>
      <c r="C8" s="172">
        <v>0</v>
      </c>
      <c r="D8" s="172">
        <v>21</v>
      </c>
      <c r="E8" s="172">
        <v>25</v>
      </c>
      <c r="F8" s="172">
        <v>0</v>
      </c>
      <c r="G8" s="172">
        <v>0</v>
      </c>
      <c r="H8" s="172">
        <v>0</v>
      </c>
      <c r="I8" s="172">
        <v>0</v>
      </c>
    </row>
    <row r="9" s="166" customFormat="1" ht="24" customHeight="1" spans="1:9">
      <c r="A9" s="173" t="s">
        <v>1078</v>
      </c>
      <c r="B9" s="172">
        <f t="shared" si="0"/>
        <v>0</v>
      </c>
      <c r="C9" s="172">
        <v>0</v>
      </c>
      <c r="D9" s="172">
        <v>0</v>
      </c>
      <c r="E9" s="172">
        <v>0</v>
      </c>
      <c r="F9" s="172">
        <v>0</v>
      </c>
      <c r="G9" s="172">
        <v>0</v>
      </c>
      <c r="H9" s="172">
        <v>0</v>
      </c>
      <c r="I9" s="172">
        <v>0</v>
      </c>
    </row>
    <row r="10" s="166" customFormat="1" ht="24" customHeight="1" spans="1:9">
      <c r="A10" s="173" t="s">
        <v>1079</v>
      </c>
      <c r="B10" s="172">
        <f t="shared" si="0"/>
        <v>580</v>
      </c>
      <c r="C10" s="172">
        <v>0</v>
      </c>
      <c r="D10" s="172">
        <v>8</v>
      </c>
      <c r="E10" s="172">
        <v>572</v>
      </c>
      <c r="F10" s="172">
        <v>0</v>
      </c>
      <c r="G10" s="172">
        <v>0</v>
      </c>
      <c r="H10" s="172">
        <v>0</v>
      </c>
      <c r="I10" s="172">
        <v>0</v>
      </c>
    </row>
    <row r="11" s="166" customFormat="1" ht="24" customHeight="1" spans="1:9">
      <c r="A11" s="173" t="s">
        <v>1080</v>
      </c>
      <c r="B11" s="172">
        <f t="shared" si="0"/>
        <v>146</v>
      </c>
      <c r="C11" s="172">
        <v>0</v>
      </c>
      <c r="D11" s="172">
        <v>142</v>
      </c>
      <c r="E11" s="172">
        <v>4</v>
      </c>
      <c r="F11" s="172">
        <v>0</v>
      </c>
      <c r="G11" s="172">
        <v>0</v>
      </c>
      <c r="H11" s="172">
        <v>0</v>
      </c>
      <c r="I11" s="172">
        <v>0</v>
      </c>
    </row>
    <row r="12" s="166" customFormat="1" ht="24" customHeight="1" spans="1:9">
      <c r="A12" s="173" t="s">
        <v>1081</v>
      </c>
      <c r="B12" s="172">
        <f t="shared" si="0"/>
        <v>0</v>
      </c>
      <c r="C12" s="172">
        <v>0</v>
      </c>
      <c r="D12" s="172">
        <v>0</v>
      </c>
      <c r="E12" s="172">
        <v>0</v>
      </c>
      <c r="F12" s="172">
        <v>0</v>
      </c>
      <c r="G12" s="172">
        <v>0</v>
      </c>
      <c r="H12" s="172">
        <v>0</v>
      </c>
      <c r="I12" s="172">
        <v>0</v>
      </c>
    </row>
    <row r="13" s="166" customFormat="1" ht="24" customHeight="1" spans="1:9">
      <c r="A13" s="171" t="s">
        <v>1082</v>
      </c>
      <c r="B13" s="172">
        <f t="shared" si="0"/>
        <v>17338</v>
      </c>
      <c r="C13" s="172">
        <v>0</v>
      </c>
      <c r="D13" s="172">
        <v>15263</v>
      </c>
      <c r="E13" s="172">
        <v>2075</v>
      </c>
      <c r="F13" s="172">
        <v>0</v>
      </c>
      <c r="G13" s="172">
        <v>0</v>
      </c>
      <c r="H13" s="172">
        <v>0</v>
      </c>
      <c r="I13" s="172">
        <v>0</v>
      </c>
    </row>
    <row r="14" s="166" customFormat="1" ht="24" customHeight="1" spans="1:9">
      <c r="A14" s="171" t="s">
        <v>1083</v>
      </c>
      <c r="B14" s="172">
        <f t="shared" ref="B14:I14" si="2">B5+B13</f>
        <v>58168</v>
      </c>
      <c r="C14" s="172">
        <f t="shared" si="2"/>
        <v>0</v>
      </c>
      <c r="D14" s="172">
        <f t="shared" si="2"/>
        <v>28453</v>
      </c>
      <c r="E14" s="172">
        <f t="shared" si="2"/>
        <v>29715</v>
      </c>
      <c r="F14" s="172">
        <f t="shared" si="2"/>
        <v>0</v>
      </c>
      <c r="G14" s="172">
        <f t="shared" si="2"/>
        <v>0</v>
      </c>
      <c r="H14" s="172">
        <f t="shared" si="2"/>
        <v>0</v>
      </c>
      <c r="I14" s="172">
        <f t="shared" si="2"/>
        <v>0</v>
      </c>
    </row>
    <row r="15" s="166" customFormat="1" ht="56" customHeight="1" spans="1:9">
      <c r="A15" s="181" t="s">
        <v>1084</v>
      </c>
      <c r="B15" s="181"/>
      <c r="C15" s="181"/>
      <c r="D15" s="181"/>
      <c r="E15" s="181"/>
      <c r="F15" s="181"/>
      <c r="G15" s="181"/>
      <c r="H15" s="181"/>
      <c r="I15" s="181"/>
    </row>
  </sheetData>
  <mergeCells count="3">
    <mergeCell ref="A2:I2"/>
    <mergeCell ref="A3:I3"/>
    <mergeCell ref="A15:I15"/>
  </mergeCells>
  <pageMargins left="0.748031496062992" right="0.748031496062992" top="0.984251968503937" bottom="0.984251968503937" header="0.511811023622047" footer="0.511811023622047"/>
  <pageSetup paperSize="9" scale="91" orientation="landscape" horizontalDpi="600" verticalDpi="600"/>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L12" sqref="L12"/>
    </sheetView>
  </sheetViews>
  <sheetFormatPr defaultColWidth="12.1833333333333" defaultRowHeight="15.55" customHeight="1"/>
  <cols>
    <col min="1" max="1" width="30" style="166" customWidth="1"/>
    <col min="2" max="2" width="13.125" style="166" customWidth="1"/>
    <col min="3" max="3" width="12.125" style="166" customWidth="1"/>
    <col min="4" max="4" width="12.5" style="166" customWidth="1"/>
    <col min="5" max="5" width="13.125" style="166" customWidth="1"/>
    <col min="6" max="6" width="12.25" style="166" customWidth="1"/>
    <col min="7" max="7" width="11.875" style="166" customWidth="1"/>
    <col min="8" max="9" width="12.625" style="166" customWidth="1"/>
    <col min="10" max="256" width="12.1833333333333" style="166" customWidth="1"/>
    <col min="257" max="16384" width="12.1833333333333" style="166"/>
  </cols>
  <sheetData>
    <row r="1" s="166" customFormat="1" customHeight="1" spans="1:1">
      <c r="A1" s="166" t="s">
        <v>1098</v>
      </c>
    </row>
    <row r="2" s="166" customFormat="1" ht="34" customHeight="1" spans="1:9">
      <c r="A2" s="167" t="s">
        <v>1099</v>
      </c>
      <c r="B2" s="167"/>
      <c r="C2" s="167"/>
      <c r="D2" s="167"/>
      <c r="E2" s="167"/>
      <c r="F2" s="167"/>
      <c r="G2" s="167"/>
      <c r="H2" s="167"/>
      <c r="I2" s="167"/>
    </row>
    <row r="3" s="166" customFormat="1" ht="16.95" customHeight="1" spans="1:9">
      <c r="A3" s="168" t="s">
        <v>2</v>
      </c>
      <c r="B3" s="168"/>
      <c r="C3" s="168"/>
      <c r="D3" s="168"/>
      <c r="E3" s="168"/>
      <c r="F3" s="168"/>
      <c r="G3" s="168"/>
      <c r="H3" s="168"/>
      <c r="I3" s="168"/>
    </row>
    <row r="4" s="166" customFormat="1" ht="43.5" customHeight="1" spans="1:9">
      <c r="A4" s="169" t="s">
        <v>1066</v>
      </c>
      <c r="B4" s="170" t="s">
        <v>768</v>
      </c>
      <c r="C4" s="170" t="s">
        <v>1067</v>
      </c>
      <c r="D4" s="170" t="s">
        <v>1068</v>
      </c>
      <c r="E4" s="170" t="s">
        <v>1069</v>
      </c>
      <c r="F4" s="170" t="s">
        <v>1070</v>
      </c>
      <c r="G4" s="170" t="s">
        <v>1071</v>
      </c>
      <c r="H4" s="170" t="s">
        <v>1072</v>
      </c>
      <c r="I4" s="170" t="s">
        <v>1073</v>
      </c>
    </row>
    <row r="5" s="166" customFormat="1" ht="24" customHeight="1" spans="1:9">
      <c r="A5" s="171" t="s">
        <v>1087</v>
      </c>
      <c r="B5" s="172">
        <f t="shared" ref="B5:B11" si="0">SUM(C5:I5)</f>
        <v>38056</v>
      </c>
      <c r="C5" s="172">
        <v>0</v>
      </c>
      <c r="D5" s="172">
        <f t="shared" ref="D5:I5" si="1">SUM(D6:D9)</f>
        <v>8243</v>
      </c>
      <c r="E5" s="172">
        <v>29813</v>
      </c>
      <c r="F5" s="172">
        <f t="shared" si="1"/>
        <v>0</v>
      </c>
      <c r="G5" s="172">
        <f t="shared" si="1"/>
        <v>0</v>
      </c>
      <c r="H5" s="172">
        <f t="shared" si="1"/>
        <v>0</v>
      </c>
      <c r="I5" s="172">
        <f t="shared" si="1"/>
        <v>0</v>
      </c>
    </row>
    <row r="6" s="166" customFormat="1" ht="24" customHeight="1" spans="1:9">
      <c r="A6" s="173" t="s">
        <v>1088</v>
      </c>
      <c r="B6" s="174">
        <f t="shared" si="0"/>
        <v>38021</v>
      </c>
      <c r="C6" s="172">
        <v>0</v>
      </c>
      <c r="D6" s="172">
        <v>8237</v>
      </c>
      <c r="E6" s="172">
        <v>29784</v>
      </c>
      <c r="F6" s="172">
        <v>0</v>
      </c>
      <c r="G6" s="172">
        <v>0</v>
      </c>
      <c r="H6" s="172">
        <v>0</v>
      </c>
      <c r="I6" s="172">
        <v>0</v>
      </c>
    </row>
    <row r="7" s="166" customFormat="1" ht="24" customHeight="1" spans="1:9">
      <c r="A7" s="175" t="s">
        <v>1089</v>
      </c>
      <c r="B7" s="172">
        <f t="shared" si="0"/>
        <v>1</v>
      </c>
      <c r="C7" s="176">
        <v>0</v>
      </c>
      <c r="D7" s="172">
        <v>1</v>
      </c>
      <c r="E7" s="172"/>
      <c r="F7" s="172">
        <v>0</v>
      </c>
      <c r="G7" s="172">
        <v>0</v>
      </c>
      <c r="H7" s="172">
        <v>0</v>
      </c>
      <c r="I7" s="172">
        <v>0</v>
      </c>
    </row>
    <row r="8" s="166" customFormat="1" ht="24" customHeight="1" spans="1:9">
      <c r="A8" s="173" t="s">
        <v>1090</v>
      </c>
      <c r="B8" s="177">
        <f t="shared" si="0"/>
        <v>24</v>
      </c>
      <c r="C8" s="172">
        <v>0</v>
      </c>
      <c r="D8" s="172">
        <v>5</v>
      </c>
      <c r="E8" s="172">
        <v>19</v>
      </c>
      <c r="F8" s="172">
        <v>0</v>
      </c>
      <c r="G8" s="172">
        <v>0</v>
      </c>
      <c r="H8" s="172">
        <v>0</v>
      </c>
      <c r="I8" s="172">
        <v>0</v>
      </c>
    </row>
    <row r="9" s="166" customFormat="1" ht="24" customHeight="1" spans="1:9">
      <c r="A9" s="173" t="s">
        <v>1091</v>
      </c>
      <c r="B9" s="172">
        <f t="shared" si="0"/>
        <v>0</v>
      </c>
      <c r="C9" s="172">
        <v>0</v>
      </c>
      <c r="D9" s="172">
        <v>0</v>
      </c>
      <c r="E9" s="172">
        <v>0</v>
      </c>
      <c r="F9" s="172">
        <v>0</v>
      </c>
      <c r="G9" s="172">
        <v>0</v>
      </c>
      <c r="H9" s="172">
        <v>0</v>
      </c>
      <c r="I9" s="172">
        <v>0</v>
      </c>
    </row>
    <row r="10" s="166" customFormat="1" ht="24" customHeight="1" spans="1:9">
      <c r="A10" s="171" t="s">
        <v>1092</v>
      </c>
      <c r="B10" s="172">
        <f t="shared" si="0"/>
        <v>4957</v>
      </c>
      <c r="C10" s="172">
        <v>0</v>
      </c>
      <c r="D10" s="172">
        <v>4947</v>
      </c>
      <c r="E10" s="172">
        <v>10</v>
      </c>
      <c r="F10" s="172">
        <v>0</v>
      </c>
      <c r="G10" s="172">
        <v>0</v>
      </c>
      <c r="H10" s="172">
        <v>0</v>
      </c>
      <c r="I10" s="172">
        <v>0</v>
      </c>
    </row>
    <row r="11" s="166" customFormat="1" ht="24" customHeight="1" spans="1:9">
      <c r="A11" s="171" t="s">
        <v>1093</v>
      </c>
      <c r="B11" s="172">
        <f t="shared" si="0"/>
        <v>22295</v>
      </c>
      <c r="C11" s="172">
        <v>0</v>
      </c>
      <c r="D11" s="172">
        <v>20210</v>
      </c>
      <c r="E11" s="172">
        <v>2085</v>
      </c>
      <c r="F11" s="172">
        <v>0</v>
      </c>
      <c r="G11" s="172">
        <v>0</v>
      </c>
      <c r="H11" s="172">
        <v>0</v>
      </c>
      <c r="I11" s="172">
        <v>0</v>
      </c>
    </row>
    <row r="12" s="166" customFormat="1" ht="24" customHeight="1" spans="1:9">
      <c r="A12" s="171" t="s">
        <v>1094</v>
      </c>
      <c r="B12" s="172">
        <f t="shared" ref="B12:I12" si="2">B5+B11</f>
        <v>60351</v>
      </c>
      <c r="C12" s="172">
        <f t="shared" si="2"/>
        <v>0</v>
      </c>
      <c r="D12" s="172">
        <f t="shared" si="2"/>
        <v>28453</v>
      </c>
      <c r="E12" s="172">
        <f t="shared" si="2"/>
        <v>31898</v>
      </c>
      <c r="F12" s="172">
        <f t="shared" si="2"/>
        <v>0</v>
      </c>
      <c r="G12" s="172">
        <f t="shared" si="2"/>
        <v>0</v>
      </c>
      <c r="H12" s="172">
        <f t="shared" si="2"/>
        <v>0</v>
      </c>
      <c r="I12" s="172">
        <f t="shared" si="2"/>
        <v>0</v>
      </c>
    </row>
    <row r="13" s="166" customFormat="1" ht="57" customHeight="1" spans="1:9">
      <c r="A13" s="178" t="s">
        <v>1095</v>
      </c>
      <c r="B13" s="179"/>
      <c r="C13" s="179"/>
      <c r="D13" s="179"/>
      <c r="E13" s="179"/>
      <c r="F13" s="179"/>
      <c r="G13" s="179"/>
      <c r="H13" s="179"/>
      <c r="I13" s="180"/>
    </row>
    <row r="14" s="166" customFormat="1" ht="16.95" customHeight="1"/>
    <row r="15" s="166" customFormat="1" ht="16.95" customHeight="1"/>
    <row r="16" s="166" customFormat="1" ht="16.95" customHeight="1"/>
    <row r="17" s="166" customFormat="1" ht="16.95" customHeight="1"/>
    <row r="19" s="166" customFormat="1" ht="16.95" customHeight="1"/>
    <row r="20" s="166" customFormat="1" ht="16.95" customHeight="1"/>
  </sheetData>
  <mergeCells count="3">
    <mergeCell ref="A2:I2"/>
    <mergeCell ref="A3:I3"/>
    <mergeCell ref="A13:I13"/>
  </mergeCells>
  <pageMargins left="0.748031496062992" right="0.748031496062992" top="0.984251968503937" bottom="0.984251968503937" header="0.511811023622047" footer="0.511811023622047"/>
  <pageSetup paperSize="9" scale="96" orientation="landscape"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G14" sqref="G14"/>
    </sheetView>
  </sheetViews>
  <sheetFormatPr defaultColWidth="9" defaultRowHeight="15.6" outlineLevelCol="1"/>
  <cols>
    <col min="1" max="1" width="40.5" style="143" customWidth="1"/>
    <col min="2" max="2" width="40.5" style="144" customWidth="1"/>
    <col min="3" max="16384" width="9" style="143"/>
  </cols>
  <sheetData>
    <row r="1" spans="1:1">
      <c r="A1" s="112" t="s">
        <v>1100</v>
      </c>
    </row>
    <row r="2" ht="30" customHeight="1" spans="1:2">
      <c r="A2" s="113" t="s">
        <v>1101</v>
      </c>
      <c r="B2" s="146"/>
    </row>
    <row r="3" ht="19.5" customHeight="1" spans="1:2">
      <c r="A3" s="114"/>
      <c r="B3" s="147" t="s">
        <v>2</v>
      </c>
    </row>
    <row r="4" ht="36" customHeight="1" spans="1:2">
      <c r="A4" s="149" t="s">
        <v>596</v>
      </c>
      <c r="B4" s="150" t="s">
        <v>4</v>
      </c>
    </row>
    <row r="5" ht="36" customHeight="1" spans="1:2">
      <c r="A5" s="152" t="s">
        <v>1102</v>
      </c>
      <c r="B5" s="154"/>
    </row>
    <row r="6" ht="36" customHeight="1" spans="1:2">
      <c r="A6" s="155" t="s">
        <v>1103</v>
      </c>
      <c r="B6" s="157"/>
    </row>
    <row r="7" ht="36" customHeight="1" spans="1:2">
      <c r="A7" s="158" t="s">
        <v>1104</v>
      </c>
      <c r="B7" s="159"/>
    </row>
    <row r="8" ht="36" customHeight="1" spans="1:2">
      <c r="A8" s="158" t="s">
        <v>1105</v>
      </c>
      <c r="B8" s="159"/>
    </row>
    <row r="9" ht="36" customHeight="1" spans="1:2">
      <c r="A9" s="158" t="s">
        <v>1106</v>
      </c>
      <c r="B9" s="159"/>
    </row>
    <row r="10" ht="36" customHeight="1" spans="1:2">
      <c r="A10" s="158" t="s">
        <v>1107</v>
      </c>
      <c r="B10" s="159"/>
    </row>
    <row r="11" ht="36" customHeight="1" spans="1:2">
      <c r="A11" s="158" t="s">
        <v>1108</v>
      </c>
      <c r="B11" s="159"/>
    </row>
    <row r="12" ht="36" customHeight="1" spans="1:2">
      <c r="A12" s="158" t="s">
        <v>1109</v>
      </c>
      <c r="B12" s="159">
        <v>16987</v>
      </c>
    </row>
    <row r="13" ht="36" customHeight="1" spans="1:2">
      <c r="A13" s="155"/>
      <c r="B13" s="159"/>
    </row>
    <row r="14" ht="36" customHeight="1" spans="1:2">
      <c r="A14" s="165" t="s">
        <v>1110</v>
      </c>
      <c r="B14" s="159">
        <v>16987</v>
      </c>
    </row>
    <row r="15" ht="36" customHeight="1" spans="1:2">
      <c r="A15" s="165" t="s">
        <v>669</v>
      </c>
      <c r="B15" s="159">
        <v>4</v>
      </c>
    </row>
    <row r="16" ht="36" customHeight="1" spans="1:2">
      <c r="A16" s="165" t="s">
        <v>1111</v>
      </c>
      <c r="B16" s="159">
        <v>10</v>
      </c>
    </row>
    <row r="17" ht="36" customHeight="1" spans="1:2">
      <c r="A17" s="160" t="s">
        <v>1112</v>
      </c>
      <c r="B17" s="161">
        <f>SUM(B14:B16)</f>
        <v>17001</v>
      </c>
    </row>
    <row r="18" s="125" customFormat="1" ht="26.25" customHeight="1" spans="2:2">
      <c r="B18" s="163"/>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H18" sqref="H18"/>
    </sheetView>
  </sheetViews>
  <sheetFormatPr defaultColWidth="9" defaultRowHeight="15.6" outlineLevelCol="1"/>
  <cols>
    <col min="1" max="1" width="40.625" style="112" customWidth="1"/>
    <col min="2" max="2" width="38.75" style="112" customWidth="1"/>
    <col min="3" max="16384" width="9" style="112"/>
  </cols>
  <sheetData>
    <row r="1" spans="1:1">
      <c r="A1" s="112" t="s">
        <v>1113</v>
      </c>
    </row>
    <row r="2" ht="30" customHeight="1" spans="1:2">
      <c r="A2" s="113" t="s">
        <v>1114</v>
      </c>
      <c r="B2" s="113"/>
    </row>
    <row r="3" ht="19.5" customHeight="1" spans="1:2">
      <c r="A3" s="114"/>
      <c r="B3" s="115" t="s">
        <v>2</v>
      </c>
    </row>
    <row r="4" ht="36" customHeight="1" spans="1:2">
      <c r="A4" s="149" t="s">
        <v>596</v>
      </c>
      <c r="B4" s="149" t="s">
        <v>4</v>
      </c>
    </row>
    <row r="5" ht="36" customHeight="1" spans="1:2">
      <c r="A5" s="152" t="s">
        <v>1115</v>
      </c>
      <c r="B5" s="164">
        <v>5</v>
      </c>
    </row>
    <row r="6" ht="36" customHeight="1" spans="1:2">
      <c r="A6" s="152" t="s">
        <v>1116</v>
      </c>
      <c r="B6" s="157"/>
    </row>
    <row r="7" ht="36" customHeight="1" spans="1:2">
      <c r="A7" s="152" t="s">
        <v>1117</v>
      </c>
      <c r="B7" s="157"/>
    </row>
    <row r="8" ht="36" customHeight="1" spans="1:2">
      <c r="A8" s="152" t="s">
        <v>1118</v>
      </c>
      <c r="B8" s="157"/>
    </row>
    <row r="9" ht="36" customHeight="1" spans="1:2">
      <c r="A9" s="152" t="s">
        <v>1119</v>
      </c>
      <c r="B9" s="157"/>
    </row>
    <row r="10" ht="36" customHeight="1" spans="1:2">
      <c r="A10" s="152" t="s">
        <v>1120</v>
      </c>
      <c r="B10" s="157"/>
    </row>
    <row r="11" ht="36" customHeight="1" spans="1:2">
      <c r="A11" s="152" t="s">
        <v>1121</v>
      </c>
      <c r="B11" s="157"/>
    </row>
    <row r="12" ht="36" customHeight="1" spans="1:2">
      <c r="A12" s="158"/>
      <c r="B12" s="159"/>
    </row>
    <row r="13" ht="36" customHeight="1" spans="1:2">
      <c r="A13" s="158" t="s">
        <v>1122</v>
      </c>
      <c r="B13" s="159">
        <v>5</v>
      </c>
    </row>
    <row r="14" ht="36" customHeight="1" spans="1:2">
      <c r="A14" s="155" t="s">
        <v>1123</v>
      </c>
      <c r="B14" s="159">
        <v>16987</v>
      </c>
    </row>
    <row r="15" ht="36" customHeight="1" spans="1:2">
      <c r="A15" s="165" t="s">
        <v>731</v>
      </c>
      <c r="B15" s="159">
        <v>9</v>
      </c>
    </row>
    <row r="16" ht="36" customHeight="1" spans="1:2">
      <c r="A16" s="160" t="s">
        <v>1124</v>
      </c>
      <c r="B16" s="161">
        <f>SUM(B13:B15)</f>
        <v>17001</v>
      </c>
    </row>
    <row r="17" ht="26.25" customHeight="1" spans="1:2">
      <c r="A17" s="125"/>
      <c r="B17" s="126"/>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opLeftCell="C1" workbookViewId="0">
      <selection activeCell="H9" sqref="H9"/>
    </sheetView>
  </sheetViews>
  <sheetFormatPr defaultColWidth="9" defaultRowHeight="15.6" outlineLevelCol="4"/>
  <cols>
    <col min="1" max="1" width="40.5" style="143" customWidth="1"/>
    <col min="2" max="2" width="40.5" style="144" customWidth="1"/>
    <col min="3" max="3" width="38.375" style="143" customWidth="1"/>
    <col min="4" max="4" width="38.375" style="145" customWidth="1"/>
    <col min="5" max="5" width="31.375" style="143" customWidth="1"/>
    <col min="6" max="16384" width="9" style="143"/>
  </cols>
  <sheetData>
    <row r="1" spans="1:5">
      <c r="A1" s="112" t="s">
        <v>1125</v>
      </c>
      <c r="C1" s="112" t="s">
        <v>1126</v>
      </c>
      <c r="D1" s="128"/>
      <c r="E1" s="144"/>
    </row>
    <row r="2" ht="30" customHeight="1" spans="1:5">
      <c r="A2" s="113" t="s">
        <v>1127</v>
      </c>
      <c r="B2" s="146"/>
      <c r="C2" s="113" t="s">
        <v>1128</v>
      </c>
      <c r="D2" s="113"/>
      <c r="E2" s="146"/>
    </row>
    <row r="3" ht="19.5" customHeight="1" spans="1:5">
      <c r="A3" s="114"/>
      <c r="B3" s="147" t="s">
        <v>2</v>
      </c>
      <c r="C3" s="114"/>
      <c r="D3" s="114"/>
      <c r="E3" s="147" t="s">
        <v>2</v>
      </c>
    </row>
    <row r="4" ht="36" customHeight="1" spans="1:5">
      <c r="A4" s="148" t="s">
        <v>1129</v>
      </c>
      <c r="B4" s="119" t="s">
        <v>1130</v>
      </c>
      <c r="C4" s="149" t="s">
        <v>596</v>
      </c>
      <c r="D4" s="149" t="s">
        <v>1041</v>
      </c>
      <c r="E4" s="150" t="s">
        <v>4</v>
      </c>
    </row>
    <row r="5" ht="36" customHeight="1" spans="1:5">
      <c r="A5" s="117" t="s">
        <v>1102</v>
      </c>
      <c r="B5" s="151"/>
      <c r="C5" s="152" t="s">
        <v>1102</v>
      </c>
      <c r="D5" s="153"/>
      <c r="E5" s="154"/>
    </row>
    <row r="6" ht="36" customHeight="1" spans="1:5">
      <c r="A6" s="122" t="s">
        <v>1131</v>
      </c>
      <c r="B6" s="119"/>
      <c r="C6" s="155" t="s">
        <v>1103</v>
      </c>
      <c r="D6" s="156"/>
      <c r="E6" s="157"/>
    </row>
    <row r="7" ht="36" customHeight="1" spans="1:5">
      <c r="A7" s="120" t="s">
        <v>1104</v>
      </c>
      <c r="B7" s="121"/>
      <c r="C7" s="158" t="s">
        <v>1104</v>
      </c>
      <c r="D7" s="153"/>
      <c r="E7" s="159"/>
    </row>
    <row r="8" ht="36" customHeight="1" spans="1:5">
      <c r="A8" s="120" t="s">
        <v>1105</v>
      </c>
      <c r="B8" s="121"/>
      <c r="C8" s="158" t="s">
        <v>1105</v>
      </c>
      <c r="D8" s="153"/>
      <c r="E8" s="159"/>
    </row>
    <row r="9" ht="36" customHeight="1" spans="1:5">
      <c r="A9" s="120" t="s">
        <v>1106</v>
      </c>
      <c r="B9" s="121"/>
      <c r="C9" s="158" t="s">
        <v>1106</v>
      </c>
      <c r="D9" s="153"/>
      <c r="E9" s="159"/>
    </row>
    <row r="10" ht="36" customHeight="1" spans="1:5">
      <c r="A10" s="120" t="s">
        <v>1107</v>
      </c>
      <c r="B10" s="121"/>
      <c r="C10" s="158" t="s">
        <v>1107</v>
      </c>
      <c r="D10" s="153"/>
      <c r="E10" s="159"/>
    </row>
    <row r="11" ht="36" customHeight="1" spans="1:5">
      <c r="A11" s="120" t="s">
        <v>1108</v>
      </c>
      <c r="B11" s="121"/>
      <c r="C11" s="158" t="s">
        <v>1108</v>
      </c>
      <c r="D11" s="153"/>
      <c r="E11" s="159"/>
    </row>
    <row r="12" ht="36" customHeight="1" spans="1:5">
      <c r="A12" s="120"/>
      <c r="B12" s="121"/>
      <c r="C12" s="158" t="s">
        <v>1132</v>
      </c>
      <c r="D12" s="153">
        <v>20140</v>
      </c>
      <c r="E12" s="159">
        <v>16987</v>
      </c>
    </row>
    <row r="13" ht="36" customHeight="1" spans="1:5">
      <c r="A13" s="122"/>
      <c r="B13" s="121"/>
      <c r="C13" s="160" t="s">
        <v>1112</v>
      </c>
      <c r="D13" s="149">
        <f>SUM(D5:D12)</f>
        <v>20140</v>
      </c>
      <c r="E13" s="161">
        <f>E12</f>
        <v>16987</v>
      </c>
    </row>
    <row r="14" ht="36" customHeight="1" spans="1:2">
      <c r="A14" s="162" t="s">
        <v>1133</v>
      </c>
      <c r="B14" s="124"/>
    </row>
    <row r="15" s="125" customFormat="1" ht="26.25" customHeight="1" spans="1:5">
      <c r="A15" s="125" t="s">
        <v>1134</v>
      </c>
      <c r="B15" s="163"/>
      <c r="C15" s="143"/>
      <c r="D15" s="145"/>
      <c r="E15" s="143"/>
    </row>
  </sheetData>
  <mergeCells count="2">
    <mergeCell ref="A2:B2"/>
    <mergeCell ref="C2:E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selection activeCell="G9" sqref="G9"/>
    </sheetView>
  </sheetViews>
  <sheetFormatPr defaultColWidth="9" defaultRowHeight="15.6" outlineLevelCol="2"/>
  <cols>
    <col min="1" max="1" width="16.3" style="112" customWidth="1"/>
    <col min="2" max="2" width="50.4" style="112" customWidth="1"/>
    <col min="3" max="3" width="18.4" style="128" customWidth="1"/>
    <col min="4" max="16384" width="9" style="112"/>
  </cols>
  <sheetData>
    <row r="1" spans="1:1">
      <c r="A1" s="112" t="s">
        <v>1135</v>
      </c>
    </row>
    <row r="2" ht="30" customHeight="1" spans="1:3">
      <c r="A2" s="129" t="s">
        <v>1136</v>
      </c>
      <c r="B2" s="129"/>
      <c r="C2" s="129"/>
    </row>
    <row r="3" ht="19.5" customHeight="1" spans="1:3">
      <c r="A3" s="114"/>
      <c r="B3" s="130" t="s">
        <v>2</v>
      </c>
      <c r="C3" s="131"/>
    </row>
    <row r="4" s="112" customFormat="1" ht="28" customHeight="1" spans="1:3">
      <c r="A4" s="132" t="s">
        <v>86</v>
      </c>
      <c r="B4" s="132" t="s">
        <v>1137</v>
      </c>
      <c r="C4" s="132" t="s">
        <v>4</v>
      </c>
    </row>
    <row r="5" s="112" customFormat="1" ht="28" customHeight="1" spans="1:3">
      <c r="A5" s="133"/>
      <c r="B5" s="132" t="s">
        <v>1138</v>
      </c>
      <c r="C5" s="134">
        <f>C6+C9</f>
        <v>5</v>
      </c>
    </row>
    <row r="6" s="112" customFormat="1" ht="28" customHeight="1" spans="1:3">
      <c r="A6" s="135">
        <v>208</v>
      </c>
      <c r="B6" s="136" t="s">
        <v>273</v>
      </c>
      <c r="C6" s="134">
        <f>C7</f>
        <v>0</v>
      </c>
    </row>
    <row r="7" s="112" customFormat="1" ht="28" customHeight="1" spans="1:3">
      <c r="A7" s="133">
        <v>20804</v>
      </c>
      <c r="B7" s="136" t="s">
        <v>652</v>
      </c>
      <c r="C7" s="134">
        <f>C8</f>
        <v>0</v>
      </c>
    </row>
    <row r="8" s="112" customFormat="1" ht="28" customHeight="1" spans="1:3">
      <c r="A8" s="133">
        <v>2080451</v>
      </c>
      <c r="B8" s="137" t="s">
        <v>1139</v>
      </c>
      <c r="C8" s="134">
        <v>0</v>
      </c>
    </row>
    <row r="9" s="112" customFormat="1" ht="28" customHeight="1" spans="1:3">
      <c r="A9" s="135">
        <v>223</v>
      </c>
      <c r="B9" s="136" t="s">
        <v>1138</v>
      </c>
      <c r="C9" s="134">
        <f>C10+C21+C30+C32</f>
        <v>5</v>
      </c>
    </row>
    <row r="10" s="112" customFormat="1" ht="28" customHeight="1" spans="1:3">
      <c r="A10" s="138">
        <v>22301</v>
      </c>
      <c r="B10" s="136" t="s">
        <v>1140</v>
      </c>
      <c r="C10" s="134">
        <f>SUM(C11:C20)</f>
        <v>5</v>
      </c>
    </row>
    <row r="11" s="112" customFormat="1" ht="28" customHeight="1" spans="1:3">
      <c r="A11" s="133">
        <v>2230101</v>
      </c>
      <c r="B11" s="137" t="s">
        <v>1141</v>
      </c>
      <c r="C11" s="134">
        <v>0</v>
      </c>
    </row>
    <row r="12" s="112" customFormat="1" ht="28" customHeight="1" spans="1:3">
      <c r="A12" s="133">
        <v>2230102</v>
      </c>
      <c r="B12" s="137" t="s">
        <v>1142</v>
      </c>
      <c r="C12" s="134">
        <v>0</v>
      </c>
    </row>
    <row r="13" s="112" customFormat="1" ht="28" customHeight="1" spans="1:3">
      <c r="A13" s="133">
        <v>2230103</v>
      </c>
      <c r="B13" s="137" t="s">
        <v>1143</v>
      </c>
      <c r="C13" s="134">
        <v>0</v>
      </c>
    </row>
    <row r="14" s="112" customFormat="1" ht="28" customHeight="1" spans="1:3">
      <c r="A14" s="133">
        <v>2230104</v>
      </c>
      <c r="B14" s="137" t="s">
        <v>1144</v>
      </c>
      <c r="C14" s="134">
        <v>0</v>
      </c>
    </row>
    <row r="15" s="112" customFormat="1" ht="28" customHeight="1" spans="1:3">
      <c r="A15" s="133">
        <v>2230105</v>
      </c>
      <c r="B15" s="137" t="s">
        <v>1145</v>
      </c>
      <c r="C15" s="134">
        <v>5</v>
      </c>
    </row>
    <row r="16" s="112" customFormat="1" ht="28" customHeight="1" spans="1:3">
      <c r="A16" s="133">
        <v>2230106</v>
      </c>
      <c r="B16" s="137" t="s">
        <v>1146</v>
      </c>
      <c r="C16" s="134">
        <v>0</v>
      </c>
    </row>
    <row r="17" s="112" customFormat="1" ht="28" customHeight="1" spans="1:3">
      <c r="A17" s="133">
        <v>2230107</v>
      </c>
      <c r="B17" s="137" t="s">
        <v>1147</v>
      </c>
      <c r="C17" s="134">
        <v>0</v>
      </c>
    </row>
    <row r="18" s="112" customFormat="1" ht="28" customHeight="1" spans="1:3">
      <c r="A18" s="133">
        <v>2230108</v>
      </c>
      <c r="B18" s="137" t="s">
        <v>1148</v>
      </c>
      <c r="C18" s="134">
        <v>0</v>
      </c>
    </row>
    <row r="19" s="112" customFormat="1" ht="28" customHeight="1" spans="1:3">
      <c r="A19" s="133">
        <v>2230109</v>
      </c>
      <c r="B19" s="139" t="s">
        <v>1149</v>
      </c>
      <c r="C19" s="134">
        <v>0</v>
      </c>
    </row>
    <row r="20" s="112" customFormat="1" ht="28" customHeight="1" spans="1:3">
      <c r="A20" s="133">
        <v>2230199</v>
      </c>
      <c r="B20" s="137" t="s">
        <v>1150</v>
      </c>
      <c r="C20" s="134">
        <v>0</v>
      </c>
    </row>
    <row r="21" s="112" customFormat="1" ht="28" customHeight="1" spans="1:3">
      <c r="A21" s="135">
        <v>22302</v>
      </c>
      <c r="B21" s="136" t="s">
        <v>1151</v>
      </c>
      <c r="C21" s="134">
        <f>SUM(C22:C29)</f>
        <v>0</v>
      </c>
    </row>
    <row r="22" s="112" customFormat="1" ht="28" customHeight="1" spans="1:3">
      <c r="A22" s="133">
        <v>2230201</v>
      </c>
      <c r="B22" s="137" t="s">
        <v>1152</v>
      </c>
      <c r="C22" s="134">
        <v>0</v>
      </c>
    </row>
    <row r="23" s="112" customFormat="1" ht="28" customHeight="1" spans="1:3">
      <c r="A23" s="140">
        <v>2230202</v>
      </c>
      <c r="B23" s="141" t="s">
        <v>1153</v>
      </c>
      <c r="C23" s="142">
        <v>0</v>
      </c>
    </row>
    <row r="24" s="112" customFormat="1" ht="28" customHeight="1" spans="1:3">
      <c r="A24" s="133">
        <v>2230203</v>
      </c>
      <c r="B24" s="137" t="s">
        <v>1154</v>
      </c>
      <c r="C24" s="134">
        <v>0</v>
      </c>
    </row>
    <row r="25" s="112" customFormat="1" ht="28" customHeight="1" spans="1:3">
      <c r="A25" s="133">
        <v>2230204</v>
      </c>
      <c r="B25" s="137" t="s">
        <v>1155</v>
      </c>
      <c r="C25" s="134">
        <v>0</v>
      </c>
    </row>
    <row r="26" s="112" customFormat="1" ht="28" customHeight="1" spans="1:3">
      <c r="A26" s="133">
        <v>2230205</v>
      </c>
      <c r="B26" s="137" t="s">
        <v>1156</v>
      </c>
      <c r="C26" s="134">
        <v>0</v>
      </c>
    </row>
    <row r="27" s="112" customFormat="1" ht="28" customHeight="1" spans="1:3">
      <c r="A27" s="133">
        <v>2230206</v>
      </c>
      <c r="B27" s="137" t="s">
        <v>1157</v>
      </c>
      <c r="C27" s="134">
        <v>0</v>
      </c>
    </row>
    <row r="28" s="112" customFormat="1" ht="28" customHeight="1" spans="1:3">
      <c r="A28" s="133">
        <v>2230208</v>
      </c>
      <c r="B28" s="137" t="s">
        <v>1158</v>
      </c>
      <c r="C28" s="134">
        <v>0</v>
      </c>
    </row>
    <row r="29" s="112" customFormat="1" ht="28" customHeight="1" spans="1:3">
      <c r="A29" s="133">
        <v>2230299</v>
      </c>
      <c r="B29" s="137" t="s">
        <v>1159</v>
      </c>
      <c r="C29" s="134">
        <v>0</v>
      </c>
    </row>
    <row r="30" s="112" customFormat="1" ht="28" customHeight="1" spans="1:3">
      <c r="A30" s="135">
        <v>22303</v>
      </c>
      <c r="B30" s="136" t="s">
        <v>1160</v>
      </c>
      <c r="C30" s="134">
        <f>C31</f>
        <v>0</v>
      </c>
    </row>
    <row r="31" s="112" customFormat="1" ht="28" customHeight="1" spans="1:3">
      <c r="A31" s="133">
        <v>2230301</v>
      </c>
      <c r="B31" s="137" t="s">
        <v>1161</v>
      </c>
      <c r="C31" s="134">
        <v>0</v>
      </c>
    </row>
    <row r="32" s="112" customFormat="1" ht="28" customHeight="1" spans="1:3">
      <c r="A32" s="135">
        <v>22399</v>
      </c>
      <c r="B32" s="136" t="s">
        <v>1162</v>
      </c>
      <c r="C32" s="134">
        <f>C33</f>
        <v>0</v>
      </c>
    </row>
    <row r="33" s="112" customFormat="1" ht="28" customHeight="1" spans="1:3">
      <c r="A33" s="133">
        <v>2239999</v>
      </c>
      <c r="B33" s="137" t="s">
        <v>1163</v>
      </c>
      <c r="C33" s="134">
        <v>0</v>
      </c>
    </row>
  </sheetData>
  <mergeCells count="2">
    <mergeCell ref="A2:C2"/>
    <mergeCell ref="B3:C3"/>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I16" sqref="I16"/>
    </sheetView>
  </sheetViews>
  <sheetFormatPr defaultColWidth="9" defaultRowHeight="15.6" outlineLevelCol="1"/>
  <cols>
    <col min="1" max="1" width="40.625" style="112" customWidth="1"/>
    <col min="2" max="2" width="38.75" style="112" customWidth="1"/>
    <col min="3" max="16384" width="9" style="112"/>
  </cols>
  <sheetData>
    <row r="1" s="112" customFormat="1" spans="1:1">
      <c r="A1" s="112" t="s">
        <v>1164</v>
      </c>
    </row>
    <row r="2" s="112" customFormat="1" ht="30" customHeight="1" spans="1:2">
      <c r="A2" s="113" t="s">
        <v>1165</v>
      </c>
      <c r="B2" s="113"/>
    </row>
    <row r="3" s="112" customFormat="1" ht="19.5" customHeight="1" spans="1:2">
      <c r="A3" s="114"/>
      <c r="B3" s="115" t="s">
        <v>2</v>
      </c>
    </row>
    <row r="4" s="112" customFormat="1" ht="36" customHeight="1" spans="1:2">
      <c r="A4" s="116" t="s">
        <v>1166</v>
      </c>
      <c r="B4" s="116" t="s">
        <v>1167</v>
      </c>
    </row>
    <row r="5" s="112" customFormat="1" ht="36" customHeight="1" spans="1:2">
      <c r="A5" s="117" t="s">
        <v>1115</v>
      </c>
      <c r="B5" s="118"/>
    </row>
    <row r="6" s="112" customFormat="1" ht="36" customHeight="1" spans="1:2">
      <c r="A6" s="117" t="s">
        <v>1116</v>
      </c>
      <c r="B6" s="119"/>
    </row>
    <row r="7" s="112" customFormat="1" ht="36" customHeight="1" spans="1:2">
      <c r="A7" s="117" t="s">
        <v>1117</v>
      </c>
      <c r="B7" s="119"/>
    </row>
    <row r="8" s="112" customFormat="1" ht="36" customHeight="1" spans="1:2">
      <c r="A8" s="117" t="s">
        <v>1118</v>
      </c>
      <c r="B8" s="119"/>
    </row>
    <row r="9" s="112" customFormat="1" ht="36" customHeight="1" spans="1:2">
      <c r="A9" s="117" t="s">
        <v>1119</v>
      </c>
      <c r="B9" s="119"/>
    </row>
    <row r="10" s="112" customFormat="1" ht="36" customHeight="1" spans="1:2">
      <c r="A10" s="117" t="s">
        <v>1120</v>
      </c>
      <c r="B10" s="119"/>
    </row>
    <row r="11" s="112" customFormat="1" ht="36" customHeight="1" spans="1:2">
      <c r="A11" s="117" t="s">
        <v>1121</v>
      </c>
      <c r="B11" s="119"/>
    </row>
    <row r="12" s="112" customFormat="1" ht="36" customHeight="1" spans="1:2">
      <c r="A12" s="120"/>
      <c r="B12" s="121"/>
    </row>
    <row r="13" s="112" customFormat="1" ht="36" customHeight="1" spans="1:2">
      <c r="A13" s="120" t="s">
        <v>1122</v>
      </c>
      <c r="B13" s="121"/>
    </row>
    <row r="14" s="112" customFormat="1" ht="36" customHeight="1" spans="1:2">
      <c r="A14" s="122" t="s">
        <v>1168</v>
      </c>
      <c r="B14" s="121"/>
    </row>
    <row r="15" s="112" customFormat="1" ht="36" customHeight="1" spans="1:2">
      <c r="A15" s="123" t="s">
        <v>1124</v>
      </c>
      <c r="B15" s="124"/>
    </row>
    <row r="16" s="112" customFormat="1" ht="26.25" customHeight="1" spans="1:2">
      <c r="A16" s="125" t="s">
        <v>1169</v>
      </c>
      <c r="B16" s="126"/>
    </row>
    <row r="17" s="112" customFormat="1" spans="2:2">
      <c r="B17" s="127"/>
    </row>
  </sheetData>
  <mergeCells count="1">
    <mergeCell ref="A2:B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13" sqref="E13"/>
    </sheetView>
  </sheetViews>
  <sheetFormatPr defaultColWidth="9" defaultRowHeight="13.8" outlineLevelRow="6" outlineLevelCol="5"/>
  <cols>
    <col min="1" max="1" width="24.875" style="99" customWidth="1"/>
    <col min="2" max="2" width="46.25" style="99" customWidth="1"/>
    <col min="3" max="3" width="31.625" style="99" customWidth="1"/>
    <col min="4" max="4" width="18.375" style="99" customWidth="1"/>
    <col min="5" max="5" width="16.5" style="99" customWidth="1"/>
    <col min="6" max="6" width="13.75" style="99" customWidth="1"/>
    <col min="7" max="16384" width="9" style="99"/>
  </cols>
  <sheetData>
    <row r="1" s="99" customFormat="1" ht="28.5" customHeight="1" spans="1:2">
      <c r="A1" s="100" t="s">
        <v>1170</v>
      </c>
      <c r="B1" s="100"/>
    </row>
    <row r="2" s="99" customFormat="1" ht="41.25" customHeight="1" spans="1:6">
      <c r="A2" s="101" t="s">
        <v>1171</v>
      </c>
      <c r="B2" s="101"/>
      <c r="C2" s="101"/>
      <c r="D2" s="102"/>
      <c r="E2" s="102"/>
      <c r="F2" s="102"/>
    </row>
    <row r="3" s="99" customFormat="1" ht="24" customHeight="1" spans="3:3">
      <c r="C3" s="103" t="s">
        <v>2</v>
      </c>
    </row>
    <row r="4" s="99" customFormat="1" ht="32.25" customHeight="1" spans="1:3">
      <c r="A4" s="108" t="s">
        <v>1172</v>
      </c>
      <c r="B4" s="104" t="s">
        <v>1173</v>
      </c>
      <c r="C4" s="104" t="s">
        <v>1174</v>
      </c>
    </row>
    <row r="5" s="99" customFormat="1" ht="30" customHeight="1" spans="1:3">
      <c r="A5" s="109"/>
      <c r="B5" s="105" t="s">
        <v>1175</v>
      </c>
      <c r="C5" s="105" t="s">
        <v>1175</v>
      </c>
    </row>
    <row r="6" s="99" customFormat="1" ht="30" customHeight="1" spans="1:3">
      <c r="A6" s="105" t="s">
        <v>1176</v>
      </c>
      <c r="B6" s="110">
        <v>226980</v>
      </c>
      <c r="C6" s="111">
        <v>226922</v>
      </c>
    </row>
    <row r="7" s="99" customFormat="1" ht="30" customHeight="1" spans="1:4">
      <c r="A7" s="106"/>
      <c r="B7" s="107"/>
      <c r="C7" s="107"/>
      <c r="D7" s="107"/>
    </row>
  </sheetData>
  <mergeCells count="3">
    <mergeCell ref="A2:C2"/>
    <mergeCell ref="A7:D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topLeftCell="A25" workbookViewId="0">
      <selection activeCell="B5" sqref="B5:B34"/>
    </sheetView>
  </sheetViews>
  <sheetFormatPr defaultColWidth="9" defaultRowHeight="15.6" outlineLevelCol="1"/>
  <cols>
    <col min="1" max="1" width="38.875" style="219" customWidth="1"/>
    <col min="2" max="2" width="36.125" style="285" customWidth="1"/>
    <col min="3" max="16384" width="9" style="219"/>
  </cols>
  <sheetData>
    <row r="1" ht="30" customHeight="1" spans="1:1">
      <c r="A1" s="284" t="s">
        <v>50</v>
      </c>
    </row>
    <row r="2" ht="56.25" customHeight="1" spans="1:2">
      <c r="A2" s="286" t="s">
        <v>51</v>
      </c>
      <c r="B2" s="287"/>
    </row>
    <row r="3" ht="45.75" customHeight="1" spans="2:2">
      <c r="B3" s="288" t="s">
        <v>2</v>
      </c>
    </row>
    <row r="4" s="284" customFormat="1" ht="30" customHeight="1" spans="1:2">
      <c r="A4" s="198" t="s">
        <v>3</v>
      </c>
      <c r="B4" s="320" t="s">
        <v>4</v>
      </c>
    </row>
    <row r="5" s="284" customFormat="1" ht="30" customHeight="1" spans="1:2">
      <c r="A5" s="137" t="s">
        <v>52</v>
      </c>
      <c r="B5" s="291">
        <f>SUM(B6:B26)</f>
        <v>305486</v>
      </c>
    </row>
    <row r="6" s="284" customFormat="1" ht="30" customHeight="1" spans="1:2">
      <c r="A6" s="188" t="s">
        <v>53</v>
      </c>
      <c r="B6" s="291">
        <v>34894</v>
      </c>
    </row>
    <row r="7" s="284" customFormat="1" ht="30" customHeight="1" spans="1:2">
      <c r="A7" s="188" t="s">
        <v>54</v>
      </c>
      <c r="B7" s="291">
        <v>199</v>
      </c>
    </row>
    <row r="8" s="284" customFormat="1" ht="30" customHeight="1" spans="1:2">
      <c r="A8" s="188" t="s">
        <v>55</v>
      </c>
      <c r="B8" s="291">
        <v>11038</v>
      </c>
    </row>
    <row r="9" s="284" customFormat="1" ht="30" customHeight="1" spans="1:2">
      <c r="A9" s="188" t="s">
        <v>56</v>
      </c>
      <c r="B9" s="291">
        <v>59164</v>
      </c>
    </row>
    <row r="10" s="284" customFormat="1" ht="30" customHeight="1" spans="1:2">
      <c r="A10" s="188" t="s">
        <v>57</v>
      </c>
      <c r="B10" s="291">
        <v>6644</v>
      </c>
    </row>
    <row r="11" s="284" customFormat="1" ht="30" customHeight="1" spans="1:2">
      <c r="A11" s="188" t="s">
        <v>58</v>
      </c>
      <c r="B11" s="291">
        <v>4891</v>
      </c>
    </row>
    <row r="12" s="284" customFormat="1" ht="30" customHeight="1" spans="1:2">
      <c r="A12" s="188" t="s">
        <v>59</v>
      </c>
      <c r="B12" s="291">
        <v>51629</v>
      </c>
    </row>
    <row r="13" s="284" customFormat="1" ht="30" customHeight="1" spans="1:2">
      <c r="A13" s="188" t="s">
        <v>60</v>
      </c>
      <c r="B13" s="291">
        <v>19109</v>
      </c>
    </row>
    <row r="14" s="284" customFormat="1" ht="30" customHeight="1" spans="1:2">
      <c r="A14" s="188" t="s">
        <v>61</v>
      </c>
      <c r="B14" s="291">
        <v>14329</v>
      </c>
    </row>
    <row r="15" s="284" customFormat="1" ht="30" customHeight="1" spans="1:2">
      <c r="A15" s="188" t="s">
        <v>62</v>
      </c>
      <c r="B15" s="291">
        <v>14448</v>
      </c>
    </row>
    <row r="16" s="284" customFormat="1" ht="30" customHeight="1" spans="1:2">
      <c r="A16" s="188" t="s">
        <v>63</v>
      </c>
      <c r="B16" s="291">
        <v>59307</v>
      </c>
    </row>
    <row r="17" s="284" customFormat="1" ht="30" customHeight="1" spans="1:2">
      <c r="A17" s="188" t="s">
        <v>64</v>
      </c>
      <c r="B17" s="291">
        <v>8157</v>
      </c>
    </row>
    <row r="18" s="284" customFormat="1" ht="30" customHeight="1" spans="1:2">
      <c r="A18" s="188" t="s">
        <v>65</v>
      </c>
      <c r="B18" s="291">
        <v>314</v>
      </c>
    </row>
    <row r="19" s="284" customFormat="1" ht="30" customHeight="1" spans="1:2">
      <c r="A19" s="188" t="s">
        <v>66</v>
      </c>
      <c r="B19" s="291">
        <v>921</v>
      </c>
    </row>
    <row r="20" s="284" customFormat="1" ht="30" customHeight="1" spans="1:2">
      <c r="A20" s="188" t="s">
        <v>67</v>
      </c>
      <c r="B20" s="291">
        <v>9</v>
      </c>
    </row>
    <row r="21" s="284" customFormat="1" ht="30" customHeight="1" spans="1:2">
      <c r="A21" s="188" t="s">
        <v>68</v>
      </c>
      <c r="B21" s="291">
        <v>1926</v>
      </c>
    </row>
    <row r="22" s="284" customFormat="1" ht="30" customHeight="1" spans="1:2">
      <c r="A22" s="188" t="s">
        <v>69</v>
      </c>
      <c r="B22" s="291">
        <v>9268</v>
      </c>
    </row>
    <row r="23" s="284" customFormat="1" ht="30" customHeight="1" spans="1:2">
      <c r="A23" s="188" t="s">
        <v>70</v>
      </c>
      <c r="B23" s="291">
        <v>130</v>
      </c>
    </row>
    <row r="24" s="284" customFormat="1" ht="30" customHeight="1" spans="1:2">
      <c r="A24" s="188" t="s">
        <v>71</v>
      </c>
      <c r="B24" s="291">
        <v>2443</v>
      </c>
    </row>
    <row r="25" s="284" customFormat="1" ht="30" customHeight="1" spans="1:2">
      <c r="A25" s="188" t="s">
        <v>72</v>
      </c>
      <c r="B25" s="291">
        <v>486</v>
      </c>
    </row>
    <row r="26" s="284" customFormat="1" ht="30" customHeight="1" spans="1:2">
      <c r="A26" t="s">
        <v>73</v>
      </c>
      <c r="B26" s="292">
        <v>6180</v>
      </c>
    </row>
    <row r="27" s="284" customFormat="1" ht="30" customHeight="1" spans="1:2">
      <c r="A27" s="137" t="s">
        <v>74</v>
      </c>
      <c r="B27" s="291">
        <v>5086</v>
      </c>
    </row>
    <row r="28" s="284" customFormat="1" ht="30" customHeight="1" spans="1:2">
      <c r="A28" s="137" t="s">
        <v>75</v>
      </c>
      <c r="B28" s="291">
        <v>0</v>
      </c>
    </row>
    <row r="29" s="284" customFormat="1" ht="30" customHeight="1" spans="1:2">
      <c r="A29" s="137" t="s">
        <v>76</v>
      </c>
      <c r="B29" s="291">
        <v>5086</v>
      </c>
    </row>
    <row r="30" s="284" customFormat="1" ht="30" customHeight="1" spans="1:2">
      <c r="A30" s="137" t="s">
        <v>77</v>
      </c>
      <c r="B30" s="291">
        <v>12488</v>
      </c>
    </row>
    <row r="31" s="284" customFormat="1" ht="30" customHeight="1" spans="1:2">
      <c r="A31" s="137" t="s">
        <v>78</v>
      </c>
      <c r="B31" s="291">
        <v>68236</v>
      </c>
    </row>
    <row r="32" s="284" customFormat="1" ht="30" customHeight="1" spans="1:2">
      <c r="A32" s="137" t="s">
        <v>79</v>
      </c>
      <c r="B32" s="291"/>
    </row>
    <row r="33" s="284" customFormat="1" ht="30" customHeight="1" spans="1:2">
      <c r="A33" s="137" t="s">
        <v>80</v>
      </c>
      <c r="B33" s="291">
        <v>2971</v>
      </c>
    </row>
    <row r="34" s="284" customFormat="1" ht="30" customHeight="1" spans="1:2">
      <c r="A34" s="132" t="s">
        <v>81</v>
      </c>
      <c r="B34" s="291">
        <f>B5+B27+B30+B31+B32+B33</f>
        <v>394267</v>
      </c>
    </row>
    <row r="36" spans="1:1">
      <c r="A36" s="219" t="s">
        <v>82</v>
      </c>
    </row>
    <row r="37" spans="1:1">
      <c r="A37" s="219" t="s">
        <v>83</v>
      </c>
    </row>
  </sheetData>
  <mergeCells count="1">
    <mergeCell ref="A2:B2"/>
  </mergeCell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C6" sqref="C6"/>
    </sheetView>
  </sheetViews>
  <sheetFormatPr defaultColWidth="9" defaultRowHeight="13.8" outlineLevelRow="6" outlineLevelCol="6"/>
  <cols>
    <col min="1" max="1" width="37.625" style="99" customWidth="1"/>
    <col min="2" max="2" width="34.375" style="99" customWidth="1"/>
    <col min="3" max="3" width="40.625" style="99" customWidth="1"/>
    <col min="4" max="4" width="14.25" style="99" customWidth="1"/>
    <col min="5" max="5" width="18.375" style="99" customWidth="1"/>
    <col min="6" max="6" width="16.5" style="99" customWidth="1"/>
    <col min="7" max="7" width="13.75" style="99" customWidth="1"/>
    <col min="8" max="16384" width="9" style="99"/>
  </cols>
  <sheetData>
    <row r="1" s="99" customFormat="1" ht="28.5" customHeight="1" spans="1:1">
      <c r="A1" s="100" t="s">
        <v>1177</v>
      </c>
    </row>
    <row r="2" s="99" customFormat="1" ht="41.25" customHeight="1" spans="1:7">
      <c r="A2" s="101" t="s">
        <v>1178</v>
      </c>
      <c r="B2" s="101"/>
      <c r="C2" s="101"/>
      <c r="D2" s="102"/>
      <c r="E2" s="102"/>
      <c r="F2" s="102"/>
      <c r="G2" s="102"/>
    </row>
    <row r="3" s="99" customFormat="1" ht="24" customHeight="1" spans="3:3">
      <c r="C3" s="103" t="s">
        <v>2</v>
      </c>
    </row>
    <row r="4" s="99" customFormat="1" ht="32.25" customHeight="1" spans="1:3">
      <c r="A4" s="104" t="s">
        <v>1172</v>
      </c>
      <c r="B4" s="104" t="s">
        <v>1173</v>
      </c>
      <c r="C4" s="104" t="s">
        <v>1174</v>
      </c>
    </row>
    <row r="5" s="99" customFormat="1" ht="30" customHeight="1" spans="1:3">
      <c r="A5" s="104"/>
      <c r="B5" s="105" t="s">
        <v>1179</v>
      </c>
      <c r="C5" s="105" t="s">
        <v>1179</v>
      </c>
    </row>
    <row r="6" s="99" customFormat="1" ht="30" customHeight="1" spans="1:3">
      <c r="A6" s="105" t="s">
        <v>1176</v>
      </c>
      <c r="B6" s="92">
        <v>197100</v>
      </c>
      <c r="C6" s="92">
        <v>187876</v>
      </c>
    </row>
    <row r="7" s="99" customFormat="1" ht="30" customHeight="1" spans="1:5">
      <c r="A7" s="106"/>
      <c r="B7" s="107"/>
      <c r="C7" s="107"/>
      <c r="D7" s="107"/>
      <c r="E7" s="107"/>
    </row>
  </sheetData>
  <mergeCells count="3">
    <mergeCell ref="A2:C2"/>
    <mergeCell ref="A7:E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B4" workbookViewId="0">
      <selection activeCell="E9" sqref="E9"/>
    </sheetView>
  </sheetViews>
  <sheetFormatPr defaultColWidth="9" defaultRowHeight="14.4"/>
  <cols>
    <col min="1" max="1" width="8.1" style="84" hidden="1"/>
    <col min="2" max="2" width="48.75" style="84" customWidth="1"/>
    <col min="3" max="3" width="24.525" style="84" customWidth="1"/>
    <col min="4" max="4" width="23.7416666666667" style="84" customWidth="1"/>
    <col min="5" max="5" width="21.0416666666667" style="84" customWidth="1"/>
    <col min="6" max="6" width="32.0416666666667" style="84" customWidth="1"/>
    <col min="7" max="7" width="20.025" style="84" customWidth="1"/>
    <col min="8" max="8" width="16.7666666666667" style="84" customWidth="1"/>
    <col min="9" max="9" width="11.475" style="84" customWidth="1"/>
    <col min="10" max="14" width="8.1" style="84" hidden="1"/>
    <col min="15" max="15" width="8.775" style="84" customWidth="1"/>
    <col min="16" max="16384" width="9" style="84"/>
  </cols>
  <sheetData>
    <row r="1" s="84" customFormat="1" ht="21.6" hidden="1" spans="1:3">
      <c r="A1" s="85">
        <v>0</v>
      </c>
      <c r="B1" s="85" t="s">
        <v>1180</v>
      </c>
      <c r="C1" s="85" t="s">
        <v>1181</v>
      </c>
    </row>
    <row r="2" s="84" customFormat="1" hidden="1" spans="1:6">
      <c r="A2" s="85">
        <v>0</v>
      </c>
      <c r="B2" s="85" t="s">
        <v>1182</v>
      </c>
      <c r="C2" s="85" t="s">
        <v>1183</v>
      </c>
      <c r="D2" s="85" t="s">
        <v>1184</v>
      </c>
      <c r="E2" s="85" t="s">
        <v>1185</v>
      </c>
      <c r="F2" s="85" t="s">
        <v>1186</v>
      </c>
    </row>
    <row r="3" s="84" customFormat="1" ht="21.6" hidden="1" spans="1:14">
      <c r="A3" s="85">
        <v>0</v>
      </c>
      <c r="B3" s="85" t="s">
        <v>1187</v>
      </c>
      <c r="C3" s="85" t="s">
        <v>1188</v>
      </c>
      <c r="D3" s="85" t="s">
        <v>1189</v>
      </c>
      <c r="E3" s="85" t="s">
        <v>1190</v>
      </c>
      <c r="F3" s="85" t="s">
        <v>1191</v>
      </c>
      <c r="G3" s="85" t="s">
        <v>1192</v>
      </c>
      <c r="H3" s="85" t="s">
        <v>1193</v>
      </c>
      <c r="I3" s="85" t="s">
        <v>1194</v>
      </c>
      <c r="J3" s="85" t="s">
        <v>1195</v>
      </c>
      <c r="K3" s="85" t="s">
        <v>1196</v>
      </c>
      <c r="L3" s="85" t="s">
        <v>1197</v>
      </c>
      <c r="M3" s="85" t="s">
        <v>1198</v>
      </c>
      <c r="N3" s="85" t="s">
        <v>1199</v>
      </c>
    </row>
    <row r="4" s="84" customFormat="1" ht="14.25" customHeight="1" spans="1:2">
      <c r="A4" s="85">
        <v>0</v>
      </c>
      <c r="B4" s="86" t="s">
        <v>1200</v>
      </c>
    </row>
    <row r="5" s="84" customFormat="1" ht="28.7" customHeight="1" spans="1:9">
      <c r="A5" s="85">
        <v>0</v>
      </c>
      <c r="B5" s="70" t="s">
        <v>1201</v>
      </c>
      <c r="C5" s="70"/>
      <c r="D5" s="70"/>
      <c r="E5" s="70"/>
      <c r="F5" s="70"/>
      <c r="G5" s="70"/>
      <c r="H5" s="70"/>
      <c r="I5" s="70"/>
    </row>
    <row r="6" s="84" customFormat="1" ht="14.25" customHeight="1" spans="2:9">
      <c r="B6" s="71" t="s">
        <v>1202</v>
      </c>
      <c r="C6" s="71"/>
      <c r="D6" s="71"/>
      <c r="E6" s="71"/>
      <c r="F6" s="71"/>
      <c r="G6" s="71"/>
      <c r="H6" s="71"/>
      <c r="I6" s="71"/>
    </row>
    <row r="7" s="84" customFormat="1" ht="34" customHeight="1" spans="1:9">
      <c r="A7" s="85">
        <v>0</v>
      </c>
      <c r="B7" s="87" t="s">
        <v>782</v>
      </c>
      <c r="C7" s="87" t="s">
        <v>1203</v>
      </c>
      <c r="D7" s="87" t="s">
        <v>1204</v>
      </c>
      <c r="E7" s="87" t="s">
        <v>1205</v>
      </c>
      <c r="F7" s="87" t="s">
        <v>1206</v>
      </c>
      <c r="G7" s="87" t="s">
        <v>1207</v>
      </c>
      <c r="H7" s="87" t="s">
        <v>1208</v>
      </c>
      <c r="I7" s="87" t="s">
        <v>1209</v>
      </c>
    </row>
    <row r="8" s="84" customFormat="1" ht="39" customHeight="1" spans="1:14">
      <c r="A8" s="85" t="s">
        <v>1210</v>
      </c>
      <c r="B8" s="88" t="s">
        <v>1211</v>
      </c>
      <c r="C8" s="88" t="s">
        <v>1212</v>
      </c>
      <c r="D8" s="88" t="s">
        <v>1213</v>
      </c>
      <c r="E8" s="89" t="s">
        <v>1214</v>
      </c>
      <c r="F8" s="88" t="s">
        <v>1215</v>
      </c>
      <c r="G8" s="88" t="s">
        <v>1216</v>
      </c>
      <c r="H8" s="90">
        <v>0.3</v>
      </c>
      <c r="I8" s="88" t="s">
        <v>1217</v>
      </c>
      <c r="J8" s="98" t="s">
        <v>1218</v>
      </c>
      <c r="K8" s="85" t="s">
        <v>1219</v>
      </c>
      <c r="L8" s="85" t="s">
        <v>1220</v>
      </c>
      <c r="M8" s="85" t="s">
        <v>1221</v>
      </c>
      <c r="N8" s="85" t="s">
        <v>1222</v>
      </c>
    </row>
    <row r="9" s="84" customFormat="1" ht="39" customHeight="1" spans="1:14">
      <c r="A9" s="85"/>
      <c r="B9" s="88" t="s">
        <v>1223</v>
      </c>
      <c r="C9" s="88" t="s">
        <v>1224</v>
      </c>
      <c r="D9" s="88" t="s">
        <v>1213</v>
      </c>
      <c r="E9" s="89" t="s">
        <v>1214</v>
      </c>
      <c r="F9" s="88" t="s">
        <v>1215</v>
      </c>
      <c r="G9" s="88" t="s">
        <v>1216</v>
      </c>
      <c r="H9" s="90">
        <v>0.65</v>
      </c>
      <c r="I9" s="88" t="s">
        <v>1217</v>
      </c>
      <c r="J9" s="98" t="s">
        <v>1225</v>
      </c>
      <c r="K9" s="85" t="s">
        <v>1226</v>
      </c>
      <c r="L9" s="85" t="s">
        <v>1227</v>
      </c>
      <c r="M9" s="85" t="s">
        <v>1228</v>
      </c>
      <c r="N9" s="85" t="s">
        <v>1222</v>
      </c>
    </row>
    <row r="10" s="84" customFormat="1" ht="39" customHeight="1" spans="1:14">
      <c r="A10" s="85" t="s">
        <v>1210</v>
      </c>
      <c r="B10" s="88" t="s">
        <v>1229</v>
      </c>
      <c r="C10" s="88" t="s">
        <v>1230</v>
      </c>
      <c r="D10" s="88" t="s">
        <v>1231</v>
      </c>
      <c r="E10" s="89" t="s">
        <v>1232</v>
      </c>
      <c r="F10" s="88" t="s">
        <v>1233</v>
      </c>
      <c r="G10" s="88" t="s">
        <v>1216</v>
      </c>
      <c r="H10" s="90">
        <v>0.55</v>
      </c>
      <c r="I10" s="88" t="s">
        <v>1234</v>
      </c>
      <c r="J10" s="98" t="s">
        <v>1235</v>
      </c>
      <c r="K10" s="85" t="s">
        <v>1236</v>
      </c>
      <c r="L10" s="85" t="s">
        <v>1220</v>
      </c>
      <c r="M10" s="85" t="s">
        <v>1237</v>
      </c>
      <c r="N10" s="85" t="s">
        <v>1222</v>
      </c>
    </row>
    <row r="11" s="84" customFormat="1" ht="39" customHeight="1" spans="1:14">
      <c r="A11" s="85" t="s">
        <v>1210</v>
      </c>
      <c r="B11" s="88" t="s">
        <v>1238</v>
      </c>
      <c r="C11" s="88" t="s">
        <v>1239</v>
      </c>
      <c r="D11" s="88" t="s">
        <v>1240</v>
      </c>
      <c r="E11" s="89" t="s">
        <v>1232</v>
      </c>
      <c r="F11" s="88" t="s">
        <v>1241</v>
      </c>
      <c r="G11" s="88" t="s">
        <v>1216</v>
      </c>
      <c r="H11" s="90">
        <v>0.6</v>
      </c>
      <c r="I11" s="88" t="s">
        <v>1234</v>
      </c>
      <c r="J11" s="98" t="s">
        <v>1242</v>
      </c>
      <c r="K11" s="85" t="s">
        <v>1243</v>
      </c>
      <c r="L11" s="85" t="s">
        <v>1244</v>
      </c>
      <c r="M11" s="85" t="s">
        <v>1245</v>
      </c>
      <c r="N11" s="85" t="s">
        <v>1222</v>
      </c>
    </row>
    <row r="12" s="84" customFormat="1" ht="52" customHeight="1" spans="1:14">
      <c r="A12" s="85"/>
      <c r="B12" s="88" t="s">
        <v>1246</v>
      </c>
      <c r="C12" s="88" t="s">
        <v>1247</v>
      </c>
      <c r="D12" s="88" t="s">
        <v>1248</v>
      </c>
      <c r="E12" s="89" t="s">
        <v>1232</v>
      </c>
      <c r="F12" s="88" t="s">
        <v>1249</v>
      </c>
      <c r="G12" s="88" t="s">
        <v>1216</v>
      </c>
      <c r="H12" s="90">
        <v>0.7</v>
      </c>
      <c r="I12" s="88" t="s">
        <v>1217</v>
      </c>
      <c r="J12" s="98"/>
      <c r="K12" s="85"/>
      <c r="L12" s="85"/>
      <c r="M12" s="85"/>
      <c r="N12" s="85"/>
    </row>
    <row r="13" s="84" customFormat="1" ht="52" customHeight="1" spans="1:14">
      <c r="A13" s="85"/>
      <c r="B13" s="88" t="s">
        <v>1250</v>
      </c>
      <c r="C13" s="88" t="s">
        <v>1251</v>
      </c>
      <c r="D13" s="88" t="s">
        <v>1252</v>
      </c>
      <c r="E13" s="89" t="s">
        <v>1253</v>
      </c>
      <c r="F13" s="88" t="s">
        <v>1254</v>
      </c>
      <c r="G13" s="88" t="s">
        <v>1216</v>
      </c>
      <c r="H13" s="90">
        <v>0.91</v>
      </c>
      <c r="I13" s="88" t="s">
        <v>1217</v>
      </c>
      <c r="J13" s="98"/>
      <c r="K13" s="85"/>
      <c r="L13" s="85"/>
      <c r="M13" s="85"/>
      <c r="N13" s="85"/>
    </row>
    <row r="14" s="84" customFormat="1" ht="52" customHeight="1" spans="1:14">
      <c r="A14" s="85">
        <v>0</v>
      </c>
      <c r="B14" s="89" t="s">
        <v>1255</v>
      </c>
      <c r="C14" s="89"/>
      <c r="D14" s="89"/>
      <c r="E14" s="89"/>
      <c r="F14" s="91"/>
      <c r="G14" s="89"/>
      <c r="H14" s="92"/>
      <c r="I14" s="89"/>
      <c r="J14" s="98"/>
      <c r="K14" s="85"/>
      <c r="L14" s="85"/>
      <c r="M14" s="85"/>
      <c r="N14" s="85"/>
    </row>
    <row r="15" s="84" customFormat="1" ht="39" customHeight="1" spans="1:14">
      <c r="A15" s="85"/>
      <c r="B15" s="93"/>
      <c r="C15" s="93"/>
      <c r="D15" s="93"/>
      <c r="E15" s="93"/>
      <c r="F15" s="94"/>
      <c r="G15" s="93"/>
      <c r="H15" s="92"/>
      <c r="I15" s="89"/>
      <c r="J15" s="98"/>
      <c r="K15" s="85"/>
      <c r="L15" s="85"/>
      <c r="M15" s="85"/>
      <c r="N15" s="85"/>
    </row>
    <row r="16" s="84" customFormat="1" ht="39" customHeight="1" spans="1:14">
      <c r="A16" s="85"/>
      <c r="B16" s="95"/>
      <c r="C16" s="95"/>
      <c r="D16" s="95"/>
      <c r="E16" s="95"/>
      <c r="F16" s="96"/>
      <c r="G16" s="95"/>
      <c r="H16" s="92"/>
      <c r="I16" s="89"/>
      <c r="J16" s="98"/>
      <c r="K16" s="85"/>
      <c r="L16" s="85"/>
      <c r="M16" s="85"/>
      <c r="N16" s="85"/>
    </row>
    <row r="17" s="84" customFormat="1" ht="39" customHeight="1" spans="1:14">
      <c r="A17" s="85"/>
      <c r="B17" s="89"/>
      <c r="C17" s="89"/>
      <c r="D17" s="89"/>
      <c r="E17" s="89"/>
      <c r="F17" s="91"/>
      <c r="G17" s="89"/>
      <c r="H17" s="92"/>
      <c r="I17" s="89"/>
      <c r="J17" s="98"/>
      <c r="K17" s="85"/>
      <c r="L17" s="85"/>
      <c r="M17" s="85"/>
      <c r="N17" s="85"/>
    </row>
    <row r="18" s="84" customFormat="1" ht="29" customHeight="1" spans="1:10">
      <c r="A18" s="85"/>
      <c r="B18" s="97"/>
      <c r="C18" s="97"/>
      <c r="D18" s="97"/>
      <c r="E18" s="97"/>
      <c r="F18" s="97"/>
      <c r="G18" s="97"/>
      <c r="H18" s="97"/>
      <c r="I18" s="97"/>
      <c r="J18" s="97"/>
    </row>
    <row r="23" s="67" customFormat="1" spans="1:15">
      <c r="A23" s="84"/>
      <c r="B23" s="84"/>
      <c r="C23" s="84"/>
      <c r="D23" s="84"/>
      <c r="E23" s="84"/>
      <c r="F23" s="84"/>
      <c r="G23" s="84"/>
      <c r="H23" s="84"/>
      <c r="I23" s="84"/>
      <c r="J23" s="84"/>
      <c r="K23" s="84"/>
      <c r="L23" s="84"/>
      <c r="M23" s="84"/>
      <c r="N23" s="84"/>
      <c r="O23" s="84"/>
    </row>
    <row r="24" s="67" customFormat="1" spans="1:15">
      <c r="A24" s="84"/>
      <c r="B24" s="84"/>
      <c r="C24" s="84"/>
      <c r="D24" s="84"/>
      <c r="E24" s="84"/>
      <c r="F24" s="84"/>
      <c r="G24" s="84"/>
      <c r="H24" s="84"/>
      <c r="I24" s="84"/>
      <c r="J24" s="84"/>
      <c r="K24" s="84"/>
      <c r="L24" s="84"/>
      <c r="M24" s="84"/>
      <c r="N24" s="84"/>
      <c r="O24" s="84"/>
    </row>
    <row r="25" s="67" customFormat="1" spans="1:15">
      <c r="A25" s="84"/>
      <c r="B25" s="84"/>
      <c r="C25" s="84"/>
      <c r="D25" s="84"/>
      <c r="E25" s="84"/>
      <c r="F25" s="84"/>
      <c r="G25" s="84"/>
      <c r="H25" s="84"/>
      <c r="I25" s="84"/>
      <c r="J25" s="84"/>
      <c r="K25" s="84"/>
      <c r="L25" s="84"/>
      <c r="M25" s="84"/>
      <c r="N25" s="84"/>
      <c r="O25" s="84"/>
    </row>
    <row r="26" s="67" customFormat="1" spans="1:15">
      <c r="A26" s="84"/>
      <c r="B26" s="84"/>
      <c r="C26" s="84"/>
      <c r="D26" s="84"/>
      <c r="E26" s="84"/>
      <c r="F26" s="84"/>
      <c r="G26" s="84"/>
      <c r="H26" s="84"/>
      <c r="I26" s="84"/>
      <c r="J26" s="84"/>
      <c r="K26" s="84"/>
      <c r="L26" s="84"/>
      <c r="M26" s="84"/>
      <c r="N26" s="84"/>
      <c r="O26" s="84"/>
    </row>
    <row r="27" s="67" customFormat="1" spans="1:15">
      <c r="A27" s="84"/>
      <c r="B27" s="84"/>
      <c r="C27" s="84"/>
      <c r="D27" s="84"/>
      <c r="E27" s="84"/>
      <c r="F27" s="84"/>
      <c r="G27" s="84"/>
      <c r="H27" s="84"/>
      <c r="I27" s="84"/>
      <c r="J27" s="84"/>
      <c r="K27" s="84"/>
      <c r="L27" s="84"/>
      <c r="M27" s="84"/>
      <c r="N27" s="84"/>
      <c r="O27" s="84"/>
    </row>
    <row r="28" s="67" customFormat="1" spans="1:15">
      <c r="A28" s="84"/>
      <c r="B28" s="84"/>
      <c r="C28" s="84"/>
      <c r="D28" s="84"/>
      <c r="E28" s="84"/>
      <c r="F28" s="84"/>
      <c r="G28" s="84"/>
      <c r="H28" s="84"/>
      <c r="I28" s="84"/>
      <c r="J28" s="84"/>
      <c r="K28" s="84"/>
      <c r="L28" s="84"/>
      <c r="M28" s="84"/>
      <c r="N28" s="84"/>
      <c r="O28" s="84"/>
    </row>
    <row r="29" s="67" customFormat="1" spans="1:15">
      <c r="A29" s="84"/>
      <c r="B29" s="84"/>
      <c r="C29" s="84"/>
      <c r="D29" s="84"/>
      <c r="E29" s="84"/>
      <c r="F29" s="84"/>
      <c r="G29" s="84"/>
      <c r="H29" s="84"/>
      <c r="I29" s="84"/>
      <c r="J29" s="84"/>
      <c r="K29" s="84"/>
      <c r="L29" s="84"/>
      <c r="M29" s="84"/>
      <c r="N29" s="84"/>
      <c r="O29" s="84"/>
    </row>
    <row r="30" s="67" customFormat="1" spans="1:15">
      <c r="A30" s="84"/>
      <c r="B30" s="84"/>
      <c r="C30" s="84"/>
      <c r="D30" s="84"/>
      <c r="E30" s="84"/>
      <c r="F30" s="84"/>
      <c r="G30" s="84"/>
      <c r="H30" s="84"/>
      <c r="I30" s="84"/>
      <c r="J30" s="84"/>
      <c r="K30" s="84"/>
      <c r="L30" s="84"/>
      <c r="M30" s="84"/>
      <c r="N30" s="84"/>
      <c r="O30" s="84"/>
    </row>
    <row r="31" s="67" customFormat="1" spans="1:15">
      <c r="A31" s="84"/>
      <c r="B31" s="84"/>
      <c r="C31" s="84"/>
      <c r="D31" s="84"/>
      <c r="E31" s="84"/>
      <c r="F31" s="84"/>
      <c r="G31" s="84"/>
      <c r="H31" s="84"/>
      <c r="I31" s="84"/>
      <c r="J31" s="84"/>
      <c r="K31" s="84"/>
      <c r="L31" s="84"/>
      <c r="M31" s="84"/>
      <c r="N31" s="84"/>
      <c r="O31" s="84"/>
    </row>
    <row r="32" s="67" customFormat="1" spans="1:15">
      <c r="A32" s="84"/>
      <c r="B32" s="84"/>
      <c r="C32" s="84"/>
      <c r="D32" s="84"/>
      <c r="E32" s="84"/>
      <c r="F32" s="84"/>
      <c r="G32" s="84"/>
      <c r="H32" s="84"/>
      <c r="I32" s="84"/>
      <c r="J32" s="84"/>
      <c r="K32" s="84"/>
      <c r="L32" s="84"/>
      <c r="M32" s="84"/>
      <c r="N32" s="84"/>
      <c r="O32" s="84"/>
    </row>
  </sheetData>
  <mergeCells count="11">
    <mergeCell ref="B5:I5"/>
    <mergeCell ref="B6:I6"/>
    <mergeCell ref="B18:J18"/>
    <mergeCell ref="A8:A9"/>
    <mergeCell ref="A16:A17"/>
    <mergeCell ref="B15:B16"/>
    <mergeCell ref="C15:C16"/>
    <mergeCell ref="D15:D16"/>
    <mergeCell ref="E15:E16"/>
    <mergeCell ref="F15:F16"/>
    <mergeCell ref="G15:G1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C4" workbookViewId="0">
      <selection activeCell="J22" sqref="J22"/>
    </sheetView>
  </sheetViews>
  <sheetFormatPr defaultColWidth="9" defaultRowHeight="14.4" outlineLevelCol="5"/>
  <cols>
    <col min="1" max="2" width="8.1" style="67" hidden="1"/>
    <col min="3" max="3" width="49.95" style="67" customWidth="1"/>
    <col min="4" max="4" width="27.85" style="67" customWidth="1"/>
    <col min="5" max="5" width="26.75" style="67" customWidth="1"/>
    <col min="6" max="6" width="8.1" style="67" hidden="1"/>
    <col min="7" max="7" width="8.79166666666667" style="67" customWidth="1"/>
    <col min="8" max="16384" width="9" style="67"/>
  </cols>
  <sheetData>
    <row r="1" s="67" customFormat="1" ht="32.4" hidden="1" spans="1:3">
      <c r="A1" s="68">
        <v>0</v>
      </c>
      <c r="B1" s="68" t="s">
        <v>1256</v>
      </c>
      <c r="C1" s="68" t="s">
        <v>1181</v>
      </c>
    </row>
    <row r="2" s="67" customFormat="1" ht="21.6" hidden="1" spans="1:6">
      <c r="A2" s="68">
        <v>0</v>
      </c>
      <c r="B2" s="68" t="s">
        <v>1182</v>
      </c>
      <c r="C2" s="68" t="s">
        <v>1183</v>
      </c>
      <c r="D2" s="68" t="s">
        <v>1185</v>
      </c>
      <c r="E2" s="68" t="s">
        <v>1184</v>
      </c>
      <c r="F2" s="68" t="s">
        <v>1186</v>
      </c>
    </row>
    <row r="3" s="67" customFormat="1" hidden="1" spans="1:6">
      <c r="A3" s="68">
        <v>0</v>
      </c>
      <c r="B3" s="68" t="s">
        <v>1257</v>
      </c>
      <c r="C3" s="68" t="s">
        <v>1187</v>
      </c>
      <c r="D3" s="68" t="s">
        <v>1258</v>
      </c>
      <c r="E3" s="68" t="s">
        <v>1259</v>
      </c>
      <c r="F3" s="68" t="s">
        <v>1260</v>
      </c>
    </row>
    <row r="4" s="67" customFormat="1" ht="14.3" customHeight="1" spans="1:3">
      <c r="A4" s="68">
        <v>0</v>
      </c>
      <c r="C4" s="69" t="s">
        <v>1261</v>
      </c>
    </row>
    <row r="5" s="67" customFormat="1" ht="28.6" customHeight="1" spans="1:5">
      <c r="A5" s="68">
        <v>0</v>
      </c>
      <c r="C5" s="70" t="s">
        <v>1262</v>
      </c>
      <c r="D5" s="70"/>
      <c r="E5" s="70"/>
    </row>
    <row r="6" s="67" customFormat="1" ht="14.3" customHeight="1" spans="1:5">
      <c r="A6" s="68">
        <v>0</v>
      </c>
      <c r="E6" s="71" t="s">
        <v>1202</v>
      </c>
    </row>
    <row r="7" s="67" customFormat="1" ht="19.55" customHeight="1" spans="1:5">
      <c r="A7" s="68">
        <v>0</v>
      </c>
      <c r="C7" s="72" t="s">
        <v>3</v>
      </c>
      <c r="D7" s="73" t="s">
        <v>1263</v>
      </c>
      <c r="E7" s="72" t="s">
        <v>1264</v>
      </c>
    </row>
    <row r="8" s="67" customFormat="1" ht="19.55" customHeight="1" spans="1:6">
      <c r="A8" s="68" t="s">
        <v>1210</v>
      </c>
      <c r="B8" s="68" t="s">
        <v>1265</v>
      </c>
      <c r="C8" s="74" t="s">
        <v>1266</v>
      </c>
      <c r="D8" s="75">
        <v>35.7522655347</v>
      </c>
      <c r="E8" s="76">
        <v>35.7522655347</v>
      </c>
      <c r="F8" s="68">
        <v>1</v>
      </c>
    </row>
    <row r="9" s="67" customFormat="1" ht="19.55" customHeight="1" spans="1:6">
      <c r="A9" s="68" t="s">
        <v>1210</v>
      </c>
      <c r="B9" s="68" t="s">
        <v>1267</v>
      </c>
      <c r="C9" s="74" t="s">
        <v>1268</v>
      </c>
      <c r="D9" s="75">
        <v>21.4722655347</v>
      </c>
      <c r="E9" s="76">
        <v>21.4722655347</v>
      </c>
      <c r="F9" s="68">
        <v>2</v>
      </c>
    </row>
    <row r="10" s="67" customFormat="1" ht="19.55" customHeight="1" spans="1:6">
      <c r="A10" s="68" t="s">
        <v>1210</v>
      </c>
      <c r="B10" s="68" t="s">
        <v>1269</v>
      </c>
      <c r="C10" s="77" t="s">
        <v>1270</v>
      </c>
      <c r="D10" s="78">
        <v>14.28</v>
      </c>
      <c r="E10" s="79">
        <v>14.28</v>
      </c>
      <c r="F10" s="68">
        <v>3</v>
      </c>
    </row>
    <row r="11" s="67" customFormat="1" ht="19.55" customHeight="1" spans="1:6">
      <c r="A11" s="68" t="s">
        <v>1210</v>
      </c>
      <c r="B11" s="68" t="s">
        <v>1271</v>
      </c>
      <c r="C11" s="74" t="s">
        <v>1272</v>
      </c>
      <c r="D11" s="75">
        <v>36.018</v>
      </c>
      <c r="E11" s="76">
        <v>36.018</v>
      </c>
      <c r="F11" s="68">
        <v>4</v>
      </c>
    </row>
    <row r="12" s="67" customFormat="1" ht="19.55" customHeight="1" spans="1:6">
      <c r="A12" s="68" t="s">
        <v>1210</v>
      </c>
      <c r="B12" s="68" t="s">
        <v>1273</v>
      </c>
      <c r="C12" s="80" t="s">
        <v>1268</v>
      </c>
      <c r="D12" s="81">
        <v>21.508</v>
      </c>
      <c r="E12" s="76">
        <v>21.508</v>
      </c>
      <c r="F12" s="68">
        <v>5</v>
      </c>
    </row>
    <row r="13" s="67" customFormat="1" ht="19.55" customHeight="1" spans="1:6">
      <c r="A13" s="68" t="s">
        <v>1210</v>
      </c>
      <c r="B13" s="68" t="s">
        <v>1274</v>
      </c>
      <c r="C13" s="77" t="s">
        <v>1275</v>
      </c>
      <c r="D13" s="78">
        <v>14.51</v>
      </c>
      <c r="E13" s="79">
        <v>14.51</v>
      </c>
      <c r="F13" s="68">
        <v>6</v>
      </c>
    </row>
    <row r="14" s="67" customFormat="1" ht="19.55" customHeight="1" spans="1:6">
      <c r="A14" s="68" t="s">
        <v>1210</v>
      </c>
      <c r="B14" s="68" t="s">
        <v>1276</v>
      </c>
      <c r="C14" s="74" t="s">
        <v>1277</v>
      </c>
      <c r="D14" s="75">
        <v>13.4512</v>
      </c>
      <c r="E14" s="76">
        <v>13.4512</v>
      </c>
      <c r="F14" s="68">
        <v>7</v>
      </c>
    </row>
    <row r="15" s="67" customFormat="1" ht="17.05" customHeight="1" spans="1:6">
      <c r="A15" s="68" t="s">
        <v>1210</v>
      </c>
      <c r="B15" s="68" t="s">
        <v>1278</v>
      </c>
      <c r="C15" s="74" t="s">
        <v>1279</v>
      </c>
      <c r="D15" s="75">
        <v>1.22</v>
      </c>
      <c r="E15" s="76">
        <v>1.22</v>
      </c>
      <c r="F15" s="68">
        <v>8</v>
      </c>
    </row>
    <row r="16" s="67" customFormat="1" ht="17.05" customHeight="1" spans="1:6">
      <c r="A16" s="68" t="s">
        <v>1210</v>
      </c>
      <c r="B16" s="68" t="s">
        <v>1280</v>
      </c>
      <c r="C16" s="74" t="s">
        <v>1281</v>
      </c>
      <c r="D16" s="75">
        <v>6.8236</v>
      </c>
      <c r="E16" s="76">
        <v>6.8236</v>
      </c>
      <c r="F16" s="68">
        <v>9</v>
      </c>
    </row>
    <row r="17" s="67" customFormat="1" ht="17.05" customHeight="1" spans="1:6">
      <c r="A17" s="68" t="s">
        <v>1210</v>
      </c>
      <c r="B17" s="68" t="s">
        <v>1282</v>
      </c>
      <c r="C17" s="74" t="s">
        <v>1283</v>
      </c>
      <c r="D17" s="75">
        <v>3.97</v>
      </c>
      <c r="E17" s="76">
        <v>3.97</v>
      </c>
      <c r="F17" s="68">
        <v>10</v>
      </c>
    </row>
    <row r="18" s="67" customFormat="1" ht="17.05" customHeight="1" spans="1:6">
      <c r="A18" s="68" t="s">
        <v>1210</v>
      </c>
      <c r="B18" s="68" t="s">
        <v>1284</v>
      </c>
      <c r="C18" s="74" t="s">
        <v>1285</v>
      </c>
      <c r="D18" s="75">
        <v>1.4376</v>
      </c>
      <c r="E18" s="76">
        <v>1.4376</v>
      </c>
      <c r="F18" s="68">
        <v>11</v>
      </c>
    </row>
    <row r="19" s="67" customFormat="1" ht="17.05" customHeight="1" spans="1:6">
      <c r="A19" s="68" t="s">
        <v>1210</v>
      </c>
      <c r="B19" s="68" t="s">
        <v>1286</v>
      </c>
      <c r="C19" s="74" t="s">
        <v>1287</v>
      </c>
      <c r="D19" s="75">
        <v>0</v>
      </c>
      <c r="E19" s="76">
        <v>0</v>
      </c>
      <c r="F19" s="68">
        <v>12</v>
      </c>
    </row>
    <row r="20" s="67" customFormat="1" ht="17.05" customHeight="1" spans="1:6">
      <c r="A20" s="68" t="s">
        <v>1210</v>
      </c>
      <c r="B20" s="68" t="s">
        <v>1288</v>
      </c>
      <c r="C20" s="74" t="s">
        <v>1289</v>
      </c>
      <c r="D20" s="75">
        <v>0</v>
      </c>
      <c r="E20" s="76">
        <v>0</v>
      </c>
      <c r="F20" s="68">
        <v>13</v>
      </c>
    </row>
    <row r="21" s="67" customFormat="1" ht="17.05" customHeight="1" spans="1:6">
      <c r="A21" s="68" t="s">
        <v>1210</v>
      </c>
      <c r="B21" s="68" t="s">
        <v>1282</v>
      </c>
      <c r="C21" s="77" t="s">
        <v>1290</v>
      </c>
      <c r="D21" s="78">
        <v>0</v>
      </c>
      <c r="E21" s="79">
        <v>0</v>
      </c>
      <c r="F21" s="68">
        <v>14</v>
      </c>
    </row>
    <row r="22" s="67" customFormat="1" ht="19.55" customHeight="1" spans="1:6">
      <c r="A22" s="68" t="s">
        <v>1210</v>
      </c>
      <c r="B22" s="68" t="s">
        <v>1291</v>
      </c>
      <c r="C22" s="74" t="s">
        <v>1292</v>
      </c>
      <c r="D22" s="75">
        <v>7.7236</v>
      </c>
      <c r="E22" s="76">
        <v>7.7236</v>
      </c>
      <c r="F22" s="68">
        <v>15</v>
      </c>
    </row>
    <row r="23" s="67" customFormat="1" ht="19.55" customHeight="1" spans="1:6">
      <c r="A23" s="68" t="s">
        <v>1210</v>
      </c>
      <c r="B23" s="68" t="s">
        <v>1293</v>
      </c>
      <c r="C23" s="74" t="s">
        <v>1294</v>
      </c>
      <c r="D23" s="75">
        <v>6.8236</v>
      </c>
      <c r="E23" s="76">
        <v>6.8236</v>
      </c>
      <c r="F23" s="68">
        <v>16</v>
      </c>
    </row>
    <row r="24" s="67" customFormat="1" ht="19.55" customHeight="1" spans="1:6">
      <c r="A24" s="68" t="s">
        <v>1210</v>
      </c>
      <c r="B24" s="68" t="s">
        <v>1295</v>
      </c>
      <c r="C24" s="77" t="s">
        <v>1296</v>
      </c>
      <c r="D24" s="78">
        <v>0.9</v>
      </c>
      <c r="E24" s="79">
        <v>0.9</v>
      </c>
      <c r="F24" s="68">
        <v>17</v>
      </c>
    </row>
    <row r="25" s="67" customFormat="1" ht="19.55" customHeight="1" spans="1:6">
      <c r="A25" s="68" t="s">
        <v>1210</v>
      </c>
      <c r="B25" s="68" t="s">
        <v>1297</v>
      </c>
      <c r="C25" s="74" t="s">
        <v>1298</v>
      </c>
      <c r="D25" s="75">
        <v>1.16287</v>
      </c>
      <c r="E25" s="76">
        <v>1.16287</v>
      </c>
      <c r="F25" s="68">
        <v>18</v>
      </c>
    </row>
    <row r="26" s="67" customFormat="1" ht="19.55" customHeight="1" spans="1:6">
      <c r="A26" s="68" t="s">
        <v>1210</v>
      </c>
      <c r="B26" s="68" t="s">
        <v>1299</v>
      </c>
      <c r="C26" s="74" t="s">
        <v>1294</v>
      </c>
      <c r="D26" s="75">
        <v>0.686506</v>
      </c>
      <c r="E26" s="76">
        <v>0.686506</v>
      </c>
      <c r="F26" s="68">
        <v>19</v>
      </c>
    </row>
    <row r="27" s="67" customFormat="1" ht="19.55" customHeight="1" spans="1:6">
      <c r="A27" s="68" t="s">
        <v>1210</v>
      </c>
      <c r="B27" s="68" t="s">
        <v>1300</v>
      </c>
      <c r="C27" s="77" t="s">
        <v>1296</v>
      </c>
      <c r="D27" s="78">
        <v>0.476364</v>
      </c>
      <c r="E27" s="79">
        <v>0.476364</v>
      </c>
      <c r="F27" s="68">
        <v>20</v>
      </c>
    </row>
    <row r="28" s="67" customFormat="1" ht="19.55" customHeight="1" spans="1:6">
      <c r="A28" s="68" t="s">
        <v>1210</v>
      </c>
      <c r="B28" s="68" t="s">
        <v>1301</v>
      </c>
      <c r="C28" s="74" t="s">
        <v>1302</v>
      </c>
      <c r="D28" s="75">
        <v>41.479866</v>
      </c>
      <c r="E28" s="76">
        <v>41.479866</v>
      </c>
      <c r="F28" s="68">
        <v>21</v>
      </c>
    </row>
    <row r="29" s="67" customFormat="1" ht="19.55" customHeight="1" spans="1:6">
      <c r="A29" s="68" t="s">
        <v>1210</v>
      </c>
      <c r="B29" s="68" t="s">
        <v>1303</v>
      </c>
      <c r="C29" s="74" t="s">
        <v>1268</v>
      </c>
      <c r="D29" s="75">
        <v>22.692266</v>
      </c>
      <c r="E29" s="76">
        <v>22.692266</v>
      </c>
      <c r="F29" s="68">
        <v>22</v>
      </c>
    </row>
    <row r="30" s="67" customFormat="1" ht="19.55" customHeight="1" spans="1:6">
      <c r="A30" s="68" t="s">
        <v>1210</v>
      </c>
      <c r="B30" s="68" t="s">
        <v>1304</v>
      </c>
      <c r="C30" s="77" t="s">
        <v>1275</v>
      </c>
      <c r="D30" s="78">
        <v>18.7876</v>
      </c>
      <c r="E30" s="79">
        <v>18.7876</v>
      </c>
      <c r="F30" s="68">
        <v>23</v>
      </c>
    </row>
    <row r="31" s="67" customFormat="1" ht="19.55" customHeight="1" spans="1:6">
      <c r="A31" s="68" t="s">
        <v>1210</v>
      </c>
      <c r="B31" s="68" t="s">
        <v>1305</v>
      </c>
      <c r="C31" s="74" t="s">
        <v>1306</v>
      </c>
      <c r="D31" s="75">
        <v>42.408</v>
      </c>
      <c r="E31" s="76">
        <v>42.408</v>
      </c>
      <c r="F31" s="68">
        <v>24</v>
      </c>
    </row>
    <row r="32" s="67" customFormat="1" ht="19.55" customHeight="1" spans="1:6">
      <c r="A32" s="68" t="s">
        <v>1210</v>
      </c>
      <c r="B32" s="68" t="s">
        <v>1307</v>
      </c>
      <c r="C32" s="80" t="s">
        <v>1268</v>
      </c>
      <c r="D32" s="81">
        <v>22.698</v>
      </c>
      <c r="E32" s="76">
        <v>22.698</v>
      </c>
      <c r="F32" s="68">
        <v>25</v>
      </c>
    </row>
    <row r="33" s="67" customFormat="1" ht="19.55" customHeight="1" spans="1:6">
      <c r="A33" s="68" t="s">
        <v>1210</v>
      </c>
      <c r="B33" s="68" t="s">
        <v>1308</v>
      </c>
      <c r="C33" s="82" t="s">
        <v>1275</v>
      </c>
      <c r="D33" s="81">
        <v>19.71</v>
      </c>
      <c r="E33" s="76">
        <v>19.71</v>
      </c>
      <c r="F33" s="68">
        <v>26</v>
      </c>
    </row>
    <row r="34" s="67" customFormat="1" ht="14.3" customHeight="1" spans="1:5">
      <c r="A34" s="68">
        <v>0</v>
      </c>
      <c r="C34" s="83" t="s">
        <v>1309</v>
      </c>
      <c r="D34" s="83"/>
      <c r="E34" s="83"/>
    </row>
  </sheetData>
  <mergeCells count="2">
    <mergeCell ref="C5:E5"/>
    <mergeCell ref="C34:E3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H6" sqref="H6"/>
    </sheetView>
  </sheetViews>
  <sheetFormatPr defaultColWidth="9" defaultRowHeight="15.6" outlineLevelCol="3"/>
  <cols>
    <col min="1" max="1" width="48.7" style="43" customWidth="1"/>
    <col min="2" max="2" width="16.3833333333333" style="46" customWidth="1"/>
    <col min="3" max="3" width="23.1333333333333" style="43" customWidth="1"/>
    <col min="4" max="256" width="9.00833333333333" style="43" customWidth="1"/>
    <col min="257" max="16384" width="9" style="43"/>
  </cols>
  <sheetData>
    <row r="1" s="43" customFormat="1" spans="1:2">
      <c r="A1" s="47" t="s">
        <v>1310</v>
      </c>
      <c r="B1" s="46"/>
    </row>
    <row r="2" s="44" customFormat="1" ht="42" customHeight="1" spans="1:3">
      <c r="A2" s="48" t="s">
        <v>1311</v>
      </c>
      <c r="B2" s="49"/>
      <c r="C2" s="48"/>
    </row>
    <row r="3" s="43" customFormat="1" ht="22" customHeight="1" spans="1:3">
      <c r="A3" s="50"/>
      <c r="B3" s="51"/>
      <c r="C3" s="52" t="s">
        <v>2</v>
      </c>
    </row>
    <row r="4" s="43" customFormat="1" ht="45" customHeight="1" spans="1:4">
      <c r="A4" s="53" t="s">
        <v>1312</v>
      </c>
      <c r="B4" s="54" t="s">
        <v>1313</v>
      </c>
      <c r="C4" s="55" t="s">
        <v>1314</v>
      </c>
      <c r="D4" s="45"/>
    </row>
    <row r="5" s="45" customFormat="1" ht="45" customHeight="1" spans="1:3">
      <c r="A5" s="56" t="s">
        <v>801</v>
      </c>
      <c r="B5" s="57">
        <f>SUM(B6:B12)</f>
        <v>9309.4736</v>
      </c>
      <c r="C5" s="58"/>
    </row>
    <row r="6" s="43" customFormat="1" ht="45" customHeight="1" spans="1:3">
      <c r="A6" s="59" t="s">
        <v>1315</v>
      </c>
      <c r="B6" s="60">
        <v>161</v>
      </c>
      <c r="C6" s="61"/>
    </row>
    <row r="7" s="43" customFormat="1" ht="45" customHeight="1" spans="1:3">
      <c r="A7" s="58" t="s">
        <v>1316</v>
      </c>
      <c r="B7" s="60">
        <v>438.3</v>
      </c>
      <c r="C7" s="61"/>
    </row>
    <row r="8" s="43" customFormat="1" ht="45" customHeight="1" spans="1:3">
      <c r="A8" s="58" t="s">
        <v>1317</v>
      </c>
      <c r="B8" s="60">
        <v>213.13</v>
      </c>
      <c r="C8" s="61"/>
    </row>
    <row r="9" s="43" customFormat="1" ht="45" customHeight="1" spans="1:3">
      <c r="A9" s="58" t="s">
        <v>1318</v>
      </c>
      <c r="B9" s="60">
        <v>1119</v>
      </c>
      <c r="C9" s="61"/>
    </row>
    <row r="10" s="43" customFormat="1" ht="76" customHeight="1" spans="1:3">
      <c r="A10" s="58" t="s">
        <v>1319</v>
      </c>
      <c r="B10" s="60">
        <v>4011.2436</v>
      </c>
      <c r="C10" s="61"/>
    </row>
    <row r="11" s="43" customFormat="1" ht="45" customHeight="1" spans="1:3">
      <c r="A11" s="62" t="s">
        <v>1320</v>
      </c>
      <c r="B11" s="63">
        <v>366.8</v>
      </c>
      <c r="C11" s="64"/>
    </row>
    <row r="12" s="43" customFormat="1" ht="45" customHeight="1" spans="1:3">
      <c r="A12" s="65" t="s">
        <v>1321</v>
      </c>
      <c r="B12" s="66">
        <v>3000</v>
      </c>
      <c r="C12" s="64"/>
    </row>
    <row r="13" s="43" customFormat="1" spans="2:2">
      <c r="B13" s="46"/>
    </row>
  </sheetData>
  <mergeCells count="1">
    <mergeCell ref="A2:C2"/>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35"/>
  <sheetViews>
    <sheetView workbookViewId="0">
      <selection activeCell="A2" sqref="A2:W2"/>
    </sheetView>
  </sheetViews>
  <sheetFormatPr defaultColWidth="8.7" defaultRowHeight="12"/>
  <cols>
    <col min="1" max="1" width="5.94166666666667" style="2" customWidth="1"/>
    <col min="2" max="2" width="12.5333333333333" style="2" customWidth="1"/>
    <col min="3" max="3" width="9.325" style="2" customWidth="1"/>
    <col min="4" max="4" width="13.6583333333333" style="2" customWidth="1"/>
    <col min="5" max="5" width="10.45" style="2" customWidth="1"/>
    <col min="6" max="6" width="9.48333333333333" style="2" customWidth="1"/>
    <col min="7" max="7" width="9.96666666666667" style="2" customWidth="1"/>
    <col min="8" max="8" width="8.2" style="2" customWidth="1"/>
    <col min="9" max="9" width="19.6083333333333" style="2" customWidth="1"/>
    <col min="10" max="10" width="10.6166666666667" style="2" customWidth="1"/>
    <col min="11" max="11" width="9.475" style="2" customWidth="1"/>
    <col min="12" max="12" width="9.31666666666667" style="2" customWidth="1"/>
    <col min="13" max="13" width="18.9666666666667" style="2" customWidth="1"/>
    <col min="14" max="14" width="11.25" style="2" customWidth="1"/>
    <col min="15" max="15" width="11.575" style="2" customWidth="1"/>
    <col min="16" max="16" width="8.4" style="5" customWidth="1"/>
    <col min="17" max="17" width="9.8" style="2" customWidth="1"/>
    <col min="18" max="18" width="9" style="2" customWidth="1"/>
    <col min="19" max="19" width="7.71666666666667" style="2" customWidth="1"/>
    <col min="20" max="20" width="6.425" style="2" customWidth="1"/>
    <col min="21" max="21" width="13.6666666666667" style="2" customWidth="1"/>
    <col min="22" max="22" width="8.675" style="2" customWidth="1"/>
    <col min="23" max="23" width="6.425" style="2" customWidth="1"/>
    <col min="24" max="16384" width="8.7" style="2"/>
  </cols>
  <sheetData>
    <row r="1" s="1" customFormat="1" ht="15.6" spans="1:16">
      <c r="A1" s="6" t="s">
        <v>1322</v>
      </c>
      <c r="B1" s="6"/>
      <c r="C1" s="6"/>
      <c r="D1" s="6"/>
      <c r="E1" s="1"/>
      <c r="F1" s="1"/>
      <c r="G1" s="7"/>
      <c r="P1" s="24"/>
    </row>
    <row r="2" s="2" customFormat="1" ht="42" customHeight="1" spans="1:23">
      <c r="A2" s="8" t="s">
        <v>1323</v>
      </c>
      <c r="B2" s="9"/>
      <c r="C2" s="9"/>
      <c r="D2" s="9"/>
      <c r="E2" s="9"/>
      <c r="F2" s="9"/>
      <c r="G2" s="9"/>
      <c r="H2" s="9"/>
      <c r="I2" s="9"/>
      <c r="J2" s="9"/>
      <c r="K2" s="9"/>
      <c r="L2" s="9"/>
      <c r="M2" s="9"/>
      <c r="N2" s="9"/>
      <c r="O2" s="9"/>
      <c r="P2" s="25"/>
      <c r="Q2" s="9"/>
      <c r="R2" s="9"/>
      <c r="S2" s="9"/>
      <c r="T2" s="9"/>
      <c r="U2" s="9"/>
      <c r="V2" s="9"/>
      <c r="W2" s="9"/>
    </row>
    <row r="3" s="2" customFormat="1" ht="20" customHeight="1" spans="1:23">
      <c r="A3" s="8"/>
      <c r="B3" s="9"/>
      <c r="C3" s="9"/>
      <c r="D3" s="9"/>
      <c r="E3" s="9"/>
      <c r="F3" s="9"/>
      <c r="G3" s="9"/>
      <c r="H3" s="9"/>
      <c r="I3" s="9"/>
      <c r="J3" s="9"/>
      <c r="K3" s="9"/>
      <c r="L3" s="9"/>
      <c r="M3" s="9"/>
      <c r="N3" s="9"/>
      <c r="O3" s="9"/>
      <c r="P3" s="25"/>
      <c r="Q3" s="9"/>
      <c r="R3" s="9"/>
      <c r="S3" s="9"/>
      <c r="T3" s="9"/>
      <c r="U3" s="9"/>
      <c r="V3" s="34" t="s">
        <v>2</v>
      </c>
      <c r="W3" s="34"/>
    </row>
    <row r="4" s="2" customFormat="1" ht="25.95" customHeight="1" spans="1:23">
      <c r="A4" s="10" t="s">
        <v>1324</v>
      </c>
      <c r="B4" s="11" t="s">
        <v>1325</v>
      </c>
      <c r="C4" s="11" t="s">
        <v>782</v>
      </c>
      <c r="D4" s="12" t="s">
        <v>1326</v>
      </c>
      <c r="E4" s="11" t="s">
        <v>1327</v>
      </c>
      <c r="F4" s="11" t="s">
        <v>1328</v>
      </c>
      <c r="G4" s="11" t="s">
        <v>1329</v>
      </c>
      <c r="H4" s="11" t="s">
        <v>1330</v>
      </c>
      <c r="I4" s="11" t="s">
        <v>1331</v>
      </c>
      <c r="J4" s="12" t="s">
        <v>1332</v>
      </c>
      <c r="K4" s="12" t="s">
        <v>1333</v>
      </c>
      <c r="L4" s="12" t="s">
        <v>1334</v>
      </c>
      <c r="M4" s="12" t="s">
        <v>1335</v>
      </c>
      <c r="N4" s="12" t="s">
        <v>1336</v>
      </c>
      <c r="O4" s="12" t="s">
        <v>1337</v>
      </c>
      <c r="P4" s="26" t="s">
        <v>1338</v>
      </c>
      <c r="Q4" s="12" t="s">
        <v>1339</v>
      </c>
      <c r="R4" s="12"/>
      <c r="S4" s="12"/>
      <c r="T4" s="12"/>
      <c r="U4" s="12" t="s">
        <v>1340</v>
      </c>
      <c r="V4" s="12" t="s">
        <v>1341</v>
      </c>
      <c r="W4" s="12" t="s">
        <v>1314</v>
      </c>
    </row>
    <row r="5" s="2" customFormat="1" ht="26" customHeight="1" spans="1:23">
      <c r="A5" s="10"/>
      <c r="B5" s="11"/>
      <c r="C5" s="11"/>
      <c r="D5" s="12"/>
      <c r="E5" s="11"/>
      <c r="F5" s="11"/>
      <c r="G5" s="11"/>
      <c r="H5" s="11"/>
      <c r="I5" s="11"/>
      <c r="J5" s="12"/>
      <c r="K5" s="12"/>
      <c r="L5" s="12"/>
      <c r="M5" s="12"/>
      <c r="N5" s="12"/>
      <c r="O5" s="12"/>
      <c r="P5" s="26"/>
      <c r="Q5" s="12" t="s">
        <v>1342</v>
      </c>
      <c r="R5" s="12" t="s">
        <v>1343</v>
      </c>
      <c r="S5" s="12" t="s">
        <v>1344</v>
      </c>
      <c r="T5" s="12" t="s">
        <v>1345</v>
      </c>
      <c r="U5" s="12"/>
      <c r="V5" s="12"/>
      <c r="W5" s="12"/>
    </row>
    <row r="6" s="3" customFormat="1" ht="28.05" customHeight="1" spans="1:23">
      <c r="A6" s="13" t="s">
        <v>768</v>
      </c>
      <c r="B6" s="14"/>
      <c r="C6" s="14"/>
      <c r="D6" s="14"/>
      <c r="E6" s="14"/>
      <c r="F6" s="14"/>
      <c r="G6" s="14"/>
      <c r="H6" s="14"/>
      <c r="I6" s="14"/>
      <c r="J6" s="27">
        <f>SUM(J7:J253)</f>
        <v>15487</v>
      </c>
      <c r="K6" s="14"/>
      <c r="L6" s="14"/>
      <c r="M6" s="14"/>
      <c r="N6" s="14"/>
      <c r="O6" s="14"/>
      <c r="P6" s="28"/>
      <c r="Q6" s="27">
        <f t="shared" ref="Q6:U6" si="0">SUM(Q7:Q253)</f>
        <v>9339</v>
      </c>
      <c r="R6" s="27">
        <f t="shared" si="0"/>
        <v>5053</v>
      </c>
      <c r="S6" s="27">
        <f t="shared" si="0"/>
        <v>530</v>
      </c>
      <c r="T6" s="27">
        <f t="shared" si="0"/>
        <v>565</v>
      </c>
      <c r="U6" s="27">
        <f t="shared" si="0"/>
        <v>15487</v>
      </c>
      <c r="V6" s="35">
        <f t="shared" ref="V6:V69" si="1">U6/J6</f>
        <v>1</v>
      </c>
      <c r="W6" s="14"/>
    </row>
    <row r="7" s="4" customFormat="1" ht="31" customHeight="1" spans="1:23">
      <c r="A7" s="15">
        <v>1</v>
      </c>
      <c r="B7" s="16" t="s">
        <v>1346</v>
      </c>
      <c r="C7" s="17" t="s">
        <v>1347</v>
      </c>
      <c r="D7" s="17" t="s">
        <v>1348</v>
      </c>
      <c r="E7" s="18" t="s">
        <v>1349</v>
      </c>
      <c r="F7" s="18" t="s">
        <v>1349</v>
      </c>
      <c r="G7" s="19" t="s">
        <v>1350</v>
      </c>
      <c r="H7" s="20" t="s">
        <v>1347</v>
      </c>
      <c r="I7" s="20" t="s">
        <v>1351</v>
      </c>
      <c r="J7" s="20">
        <v>500</v>
      </c>
      <c r="K7" s="29">
        <v>2024.01</v>
      </c>
      <c r="L7" s="29">
        <v>2024.11</v>
      </c>
      <c r="M7" s="29" t="s">
        <v>1352</v>
      </c>
      <c r="N7" s="29" t="s">
        <v>1353</v>
      </c>
      <c r="O7" s="29" t="s">
        <v>1353</v>
      </c>
      <c r="P7" s="30" t="s">
        <v>1354</v>
      </c>
      <c r="Q7" s="20">
        <v>500</v>
      </c>
      <c r="R7" s="29"/>
      <c r="S7" s="29"/>
      <c r="T7" s="29"/>
      <c r="U7" s="29">
        <v>500</v>
      </c>
      <c r="V7" s="35">
        <f t="shared" si="1"/>
        <v>1</v>
      </c>
      <c r="W7" s="18" t="s">
        <v>1355</v>
      </c>
    </row>
    <row r="8" s="2" customFormat="1" ht="31" customHeight="1" spans="1:23">
      <c r="A8" s="20">
        <v>2</v>
      </c>
      <c r="B8" s="16" t="s">
        <v>1356</v>
      </c>
      <c r="C8" s="21" t="s">
        <v>1357</v>
      </c>
      <c r="D8" s="20" t="s">
        <v>1348</v>
      </c>
      <c r="E8" s="19" t="s">
        <v>1349</v>
      </c>
      <c r="F8" s="19" t="s">
        <v>1349</v>
      </c>
      <c r="G8" s="19" t="s">
        <v>1350</v>
      </c>
      <c r="H8" s="20" t="s">
        <v>1357</v>
      </c>
      <c r="I8" s="19" t="s">
        <v>1358</v>
      </c>
      <c r="J8" s="19">
        <v>50</v>
      </c>
      <c r="K8" s="29">
        <v>2024.01</v>
      </c>
      <c r="L8" s="29">
        <v>2024.11</v>
      </c>
      <c r="M8" s="19" t="s">
        <v>1358</v>
      </c>
      <c r="N8" s="31" t="s">
        <v>1359</v>
      </c>
      <c r="O8" s="31" t="s">
        <v>1359</v>
      </c>
      <c r="P8" s="30" t="s">
        <v>1354</v>
      </c>
      <c r="Q8" s="19">
        <v>50</v>
      </c>
      <c r="R8" s="20"/>
      <c r="S8" s="20"/>
      <c r="T8" s="20"/>
      <c r="U8" s="20">
        <v>50</v>
      </c>
      <c r="V8" s="35">
        <f t="shared" si="1"/>
        <v>1</v>
      </c>
      <c r="W8" s="20" t="s">
        <v>1355</v>
      </c>
    </row>
    <row r="9" s="2" customFormat="1" ht="31" customHeight="1" spans="1:23">
      <c r="A9" s="20">
        <v>3</v>
      </c>
      <c r="B9" s="16" t="s">
        <v>1346</v>
      </c>
      <c r="C9" s="21" t="s">
        <v>1360</v>
      </c>
      <c r="D9" s="20" t="s">
        <v>1348</v>
      </c>
      <c r="E9" s="19" t="s">
        <v>1349</v>
      </c>
      <c r="F9" s="19" t="s">
        <v>1349</v>
      </c>
      <c r="G9" s="19" t="s">
        <v>1350</v>
      </c>
      <c r="H9" s="20" t="s">
        <v>1361</v>
      </c>
      <c r="I9" s="19" t="s">
        <v>1362</v>
      </c>
      <c r="J9" s="19">
        <v>50</v>
      </c>
      <c r="K9" s="29">
        <v>2024.01</v>
      </c>
      <c r="L9" s="29">
        <v>2024.11</v>
      </c>
      <c r="M9" s="19" t="s">
        <v>1363</v>
      </c>
      <c r="N9" s="31" t="s">
        <v>1364</v>
      </c>
      <c r="O9" s="31" t="s">
        <v>1364</v>
      </c>
      <c r="P9" s="30" t="s">
        <v>1354</v>
      </c>
      <c r="Q9" s="19">
        <v>50</v>
      </c>
      <c r="R9" s="20"/>
      <c r="S9" s="20"/>
      <c r="T9" s="20"/>
      <c r="U9" s="20">
        <v>50</v>
      </c>
      <c r="V9" s="35">
        <f t="shared" si="1"/>
        <v>1</v>
      </c>
      <c r="W9" s="20" t="s">
        <v>1355</v>
      </c>
    </row>
    <row r="10" s="2" customFormat="1" ht="31" customHeight="1" spans="1:23">
      <c r="A10" s="15">
        <v>4</v>
      </c>
      <c r="B10" s="16" t="s">
        <v>1356</v>
      </c>
      <c r="C10" s="21" t="s">
        <v>1365</v>
      </c>
      <c r="D10" s="20" t="s">
        <v>1348</v>
      </c>
      <c r="E10" s="19" t="s">
        <v>1349</v>
      </c>
      <c r="F10" s="19" t="s">
        <v>1349</v>
      </c>
      <c r="G10" s="19" t="s">
        <v>1350</v>
      </c>
      <c r="H10" s="20" t="s">
        <v>1366</v>
      </c>
      <c r="I10" s="19" t="s">
        <v>1367</v>
      </c>
      <c r="J10" s="19">
        <v>183.4</v>
      </c>
      <c r="K10" s="29">
        <v>2024.01</v>
      </c>
      <c r="L10" s="29">
        <v>2024.11</v>
      </c>
      <c r="M10" s="19" t="s">
        <v>1368</v>
      </c>
      <c r="N10" s="31" t="s">
        <v>1369</v>
      </c>
      <c r="O10" s="31" t="s">
        <v>1369</v>
      </c>
      <c r="P10" s="30" t="s">
        <v>1354</v>
      </c>
      <c r="Q10" s="19">
        <v>183.4</v>
      </c>
      <c r="R10" s="20"/>
      <c r="S10" s="20"/>
      <c r="T10" s="20"/>
      <c r="U10" s="20">
        <v>183.4</v>
      </c>
      <c r="V10" s="35">
        <f t="shared" si="1"/>
        <v>1</v>
      </c>
      <c r="W10" s="20" t="s">
        <v>1355</v>
      </c>
    </row>
    <row r="11" s="2" customFormat="1" ht="31" customHeight="1" spans="1:23">
      <c r="A11" s="20">
        <v>5</v>
      </c>
      <c r="B11" s="16" t="s">
        <v>1346</v>
      </c>
      <c r="C11" s="21" t="s">
        <v>1370</v>
      </c>
      <c r="D11" s="20" t="s">
        <v>1348</v>
      </c>
      <c r="E11" s="19" t="s">
        <v>1349</v>
      </c>
      <c r="F11" s="19" t="s">
        <v>1349</v>
      </c>
      <c r="G11" s="19" t="s">
        <v>1350</v>
      </c>
      <c r="H11" s="20" t="s">
        <v>1361</v>
      </c>
      <c r="I11" s="19" t="s">
        <v>1371</v>
      </c>
      <c r="J11" s="19">
        <v>300</v>
      </c>
      <c r="K11" s="29">
        <v>2024.01</v>
      </c>
      <c r="L11" s="29">
        <v>2024.11</v>
      </c>
      <c r="M11" s="19" t="s">
        <v>1372</v>
      </c>
      <c r="N11" s="31" t="s">
        <v>1373</v>
      </c>
      <c r="O11" s="31" t="s">
        <v>1373</v>
      </c>
      <c r="P11" s="30" t="s">
        <v>1354</v>
      </c>
      <c r="Q11" s="19">
        <v>300</v>
      </c>
      <c r="R11" s="20"/>
      <c r="S11" s="20"/>
      <c r="T11" s="20"/>
      <c r="U11" s="20">
        <v>300</v>
      </c>
      <c r="V11" s="35">
        <f t="shared" si="1"/>
        <v>1</v>
      </c>
      <c r="W11" s="20" t="s">
        <v>1355</v>
      </c>
    </row>
    <row r="12" s="2" customFormat="1" ht="31" customHeight="1" spans="1:23">
      <c r="A12" s="20">
        <v>6</v>
      </c>
      <c r="B12" s="16" t="s">
        <v>1356</v>
      </c>
      <c r="C12" s="21" t="s">
        <v>1374</v>
      </c>
      <c r="D12" s="20" t="s">
        <v>1348</v>
      </c>
      <c r="E12" s="19" t="s">
        <v>1349</v>
      </c>
      <c r="F12" s="19" t="s">
        <v>1349</v>
      </c>
      <c r="G12" s="19" t="s">
        <v>1350</v>
      </c>
      <c r="H12" s="20" t="s">
        <v>1374</v>
      </c>
      <c r="I12" s="19" t="s">
        <v>1375</v>
      </c>
      <c r="J12" s="19">
        <v>300</v>
      </c>
      <c r="K12" s="29">
        <v>2024.01</v>
      </c>
      <c r="L12" s="29">
        <v>2024.11</v>
      </c>
      <c r="M12" s="19" t="s">
        <v>1376</v>
      </c>
      <c r="N12" s="31" t="s">
        <v>1373</v>
      </c>
      <c r="O12" s="31" t="s">
        <v>1373</v>
      </c>
      <c r="P12" s="30" t="s">
        <v>1354</v>
      </c>
      <c r="Q12" s="19">
        <v>300</v>
      </c>
      <c r="R12" s="20"/>
      <c r="S12" s="20"/>
      <c r="T12" s="20"/>
      <c r="U12" s="20">
        <v>300</v>
      </c>
      <c r="V12" s="35">
        <f t="shared" si="1"/>
        <v>1</v>
      </c>
      <c r="W12" s="20" t="s">
        <v>1355</v>
      </c>
    </row>
    <row r="13" s="2" customFormat="1" ht="31" customHeight="1" spans="1:23">
      <c r="A13" s="15">
        <v>7</v>
      </c>
      <c r="B13" s="16" t="s">
        <v>1346</v>
      </c>
      <c r="C13" s="22" t="s">
        <v>1377</v>
      </c>
      <c r="D13" s="20" t="s">
        <v>1348</v>
      </c>
      <c r="E13" s="19" t="s">
        <v>1349</v>
      </c>
      <c r="F13" s="19" t="s">
        <v>1349</v>
      </c>
      <c r="G13" s="19" t="s">
        <v>1350</v>
      </c>
      <c r="H13" s="20" t="s">
        <v>1361</v>
      </c>
      <c r="I13" s="19" t="s">
        <v>1378</v>
      </c>
      <c r="J13" s="19">
        <v>20</v>
      </c>
      <c r="K13" s="29">
        <v>2024.01</v>
      </c>
      <c r="L13" s="29">
        <v>2024.11</v>
      </c>
      <c r="M13" s="19" t="s">
        <v>1379</v>
      </c>
      <c r="N13" s="31" t="s">
        <v>1380</v>
      </c>
      <c r="O13" s="31" t="s">
        <v>1380</v>
      </c>
      <c r="P13" s="30" t="s">
        <v>1354</v>
      </c>
      <c r="Q13" s="19">
        <v>20</v>
      </c>
      <c r="R13" s="20"/>
      <c r="S13" s="20"/>
      <c r="T13" s="20"/>
      <c r="U13" s="20">
        <v>20</v>
      </c>
      <c r="V13" s="35">
        <f t="shared" si="1"/>
        <v>1</v>
      </c>
      <c r="W13" s="20" t="s">
        <v>1355</v>
      </c>
    </row>
    <row r="14" s="2" customFormat="1" ht="31" customHeight="1" spans="1:23">
      <c r="A14" s="20">
        <v>8</v>
      </c>
      <c r="B14" s="16" t="s">
        <v>1356</v>
      </c>
      <c r="C14" s="22" t="s">
        <v>1381</v>
      </c>
      <c r="D14" s="20" t="s">
        <v>1348</v>
      </c>
      <c r="E14" s="19" t="s">
        <v>1382</v>
      </c>
      <c r="F14" s="19" t="s">
        <v>1382</v>
      </c>
      <c r="G14" s="19" t="s">
        <v>1383</v>
      </c>
      <c r="H14" s="20" t="s">
        <v>1361</v>
      </c>
      <c r="I14" s="19" t="s">
        <v>1384</v>
      </c>
      <c r="J14" s="19">
        <v>50</v>
      </c>
      <c r="K14" s="29">
        <v>2024.01</v>
      </c>
      <c r="L14" s="29">
        <v>2024.11</v>
      </c>
      <c r="M14" s="19" t="s">
        <v>1385</v>
      </c>
      <c r="N14" s="19" t="s">
        <v>1386</v>
      </c>
      <c r="O14" s="19" t="s">
        <v>1387</v>
      </c>
      <c r="P14" s="32" t="s">
        <v>1388</v>
      </c>
      <c r="Q14" s="19">
        <v>50</v>
      </c>
      <c r="R14" s="20"/>
      <c r="S14" s="20"/>
      <c r="T14" s="20"/>
      <c r="U14" s="20">
        <v>50</v>
      </c>
      <c r="V14" s="35">
        <f t="shared" si="1"/>
        <v>1</v>
      </c>
      <c r="W14" s="20" t="s">
        <v>1355</v>
      </c>
    </row>
    <row r="15" s="2" customFormat="1" ht="31" customHeight="1" spans="1:23">
      <c r="A15" s="20">
        <v>9</v>
      </c>
      <c r="B15" s="16" t="s">
        <v>1346</v>
      </c>
      <c r="C15" s="22" t="s">
        <v>1381</v>
      </c>
      <c r="D15" s="20" t="s">
        <v>1348</v>
      </c>
      <c r="E15" s="19" t="s">
        <v>1382</v>
      </c>
      <c r="F15" s="19" t="s">
        <v>1382</v>
      </c>
      <c r="G15" s="19" t="s">
        <v>1389</v>
      </c>
      <c r="H15" s="20" t="s">
        <v>1361</v>
      </c>
      <c r="I15" s="19" t="s">
        <v>1390</v>
      </c>
      <c r="J15" s="19">
        <v>50</v>
      </c>
      <c r="K15" s="29">
        <v>2024.01</v>
      </c>
      <c r="L15" s="29">
        <v>2024.11</v>
      </c>
      <c r="M15" s="19" t="s">
        <v>1385</v>
      </c>
      <c r="N15" s="19" t="s">
        <v>1391</v>
      </c>
      <c r="O15" s="19" t="s">
        <v>1392</v>
      </c>
      <c r="P15" s="32" t="s">
        <v>1388</v>
      </c>
      <c r="Q15" s="19">
        <v>50</v>
      </c>
      <c r="R15" s="20"/>
      <c r="S15" s="20"/>
      <c r="T15" s="20"/>
      <c r="U15" s="20">
        <v>50</v>
      </c>
      <c r="V15" s="35">
        <f t="shared" si="1"/>
        <v>1</v>
      </c>
      <c r="W15" s="20" t="s">
        <v>1355</v>
      </c>
    </row>
    <row r="16" s="2" customFormat="1" ht="31" customHeight="1" spans="1:23">
      <c r="A16" s="15">
        <v>10</v>
      </c>
      <c r="B16" s="16" t="s">
        <v>1356</v>
      </c>
      <c r="C16" s="22" t="s">
        <v>1381</v>
      </c>
      <c r="D16" s="20" t="s">
        <v>1348</v>
      </c>
      <c r="E16" s="19" t="s">
        <v>1382</v>
      </c>
      <c r="F16" s="19" t="s">
        <v>1382</v>
      </c>
      <c r="G16" s="19" t="s">
        <v>1393</v>
      </c>
      <c r="H16" s="20" t="s">
        <v>1361</v>
      </c>
      <c r="I16" s="19" t="s">
        <v>1394</v>
      </c>
      <c r="J16" s="19">
        <v>50</v>
      </c>
      <c r="K16" s="29">
        <v>2024.01</v>
      </c>
      <c r="L16" s="29">
        <v>2024.11</v>
      </c>
      <c r="M16" s="19" t="s">
        <v>1385</v>
      </c>
      <c r="N16" s="19" t="s">
        <v>1395</v>
      </c>
      <c r="O16" s="19" t="s">
        <v>1396</v>
      </c>
      <c r="P16" s="32" t="s">
        <v>1388</v>
      </c>
      <c r="Q16" s="19">
        <v>50</v>
      </c>
      <c r="R16" s="20"/>
      <c r="S16" s="20"/>
      <c r="T16" s="20"/>
      <c r="U16" s="20">
        <v>50</v>
      </c>
      <c r="V16" s="35">
        <f t="shared" si="1"/>
        <v>1</v>
      </c>
      <c r="W16" s="20" t="s">
        <v>1355</v>
      </c>
    </row>
    <row r="17" s="2" customFormat="1" ht="31" customHeight="1" spans="1:23">
      <c r="A17" s="20">
        <v>11</v>
      </c>
      <c r="B17" s="16" t="s">
        <v>1346</v>
      </c>
      <c r="C17" s="22" t="s">
        <v>1381</v>
      </c>
      <c r="D17" s="20" t="s">
        <v>1348</v>
      </c>
      <c r="E17" s="19" t="s">
        <v>1382</v>
      </c>
      <c r="F17" s="19" t="s">
        <v>1382</v>
      </c>
      <c r="G17" s="19" t="s">
        <v>1397</v>
      </c>
      <c r="H17" s="20" t="s">
        <v>1361</v>
      </c>
      <c r="I17" s="19" t="s">
        <v>1398</v>
      </c>
      <c r="J17" s="19">
        <v>50</v>
      </c>
      <c r="K17" s="29">
        <v>2024.01</v>
      </c>
      <c r="L17" s="29">
        <v>2024.11</v>
      </c>
      <c r="M17" s="19" t="s">
        <v>1385</v>
      </c>
      <c r="N17" s="19" t="s">
        <v>1399</v>
      </c>
      <c r="O17" s="19" t="s">
        <v>1400</v>
      </c>
      <c r="P17" s="32" t="s">
        <v>1388</v>
      </c>
      <c r="Q17" s="19">
        <v>50</v>
      </c>
      <c r="R17" s="20"/>
      <c r="S17" s="20"/>
      <c r="T17" s="20"/>
      <c r="U17" s="20">
        <v>50</v>
      </c>
      <c r="V17" s="35">
        <f t="shared" si="1"/>
        <v>1</v>
      </c>
      <c r="W17" s="20" t="s">
        <v>1355</v>
      </c>
    </row>
    <row r="18" s="2" customFormat="1" ht="31" customHeight="1" spans="1:23">
      <c r="A18" s="20">
        <v>12</v>
      </c>
      <c r="B18" s="16" t="s">
        <v>1356</v>
      </c>
      <c r="C18" s="22" t="s">
        <v>1381</v>
      </c>
      <c r="D18" s="20" t="s">
        <v>1348</v>
      </c>
      <c r="E18" s="19" t="s">
        <v>1382</v>
      </c>
      <c r="F18" s="19" t="s">
        <v>1382</v>
      </c>
      <c r="G18" s="19" t="s">
        <v>1401</v>
      </c>
      <c r="H18" s="20" t="s">
        <v>1361</v>
      </c>
      <c r="I18" s="19" t="s">
        <v>1402</v>
      </c>
      <c r="J18" s="19">
        <v>50</v>
      </c>
      <c r="K18" s="29">
        <v>2024.01</v>
      </c>
      <c r="L18" s="29">
        <v>2024.11</v>
      </c>
      <c r="M18" s="19" t="s">
        <v>1385</v>
      </c>
      <c r="N18" s="19" t="s">
        <v>1403</v>
      </c>
      <c r="O18" s="19" t="s">
        <v>1404</v>
      </c>
      <c r="P18" s="32" t="s">
        <v>1388</v>
      </c>
      <c r="Q18" s="19">
        <v>50</v>
      </c>
      <c r="R18" s="20"/>
      <c r="S18" s="20"/>
      <c r="T18" s="20"/>
      <c r="U18" s="20">
        <v>50</v>
      </c>
      <c r="V18" s="35">
        <f t="shared" si="1"/>
        <v>1</v>
      </c>
      <c r="W18" s="20" t="s">
        <v>1355</v>
      </c>
    </row>
    <row r="19" s="2" customFormat="1" ht="31" customHeight="1" spans="1:23">
      <c r="A19" s="15">
        <v>13</v>
      </c>
      <c r="B19" s="16" t="s">
        <v>1346</v>
      </c>
      <c r="C19" s="22" t="s">
        <v>1381</v>
      </c>
      <c r="D19" s="20" t="s">
        <v>1348</v>
      </c>
      <c r="E19" s="19" t="s">
        <v>1382</v>
      </c>
      <c r="F19" s="19" t="s">
        <v>1382</v>
      </c>
      <c r="G19" s="19" t="s">
        <v>1405</v>
      </c>
      <c r="H19" s="20" t="s">
        <v>1361</v>
      </c>
      <c r="I19" s="19" t="s">
        <v>1406</v>
      </c>
      <c r="J19" s="19">
        <v>50</v>
      </c>
      <c r="K19" s="29">
        <v>2024.01</v>
      </c>
      <c r="L19" s="29">
        <v>2024.11</v>
      </c>
      <c r="M19" s="19" t="s">
        <v>1385</v>
      </c>
      <c r="N19" s="19" t="s">
        <v>1407</v>
      </c>
      <c r="O19" s="19" t="s">
        <v>1408</v>
      </c>
      <c r="P19" s="32" t="s">
        <v>1388</v>
      </c>
      <c r="Q19" s="19">
        <v>50</v>
      </c>
      <c r="R19" s="20"/>
      <c r="S19" s="20"/>
      <c r="T19" s="20"/>
      <c r="U19" s="20">
        <v>50</v>
      </c>
      <c r="V19" s="35">
        <f t="shared" si="1"/>
        <v>1</v>
      </c>
      <c r="W19" s="20" t="s">
        <v>1355</v>
      </c>
    </row>
    <row r="20" s="2" customFormat="1" ht="31" customHeight="1" spans="1:23">
      <c r="A20" s="20">
        <v>14</v>
      </c>
      <c r="B20" s="16" t="s">
        <v>1356</v>
      </c>
      <c r="C20" s="22" t="s">
        <v>1381</v>
      </c>
      <c r="D20" s="20" t="s">
        <v>1348</v>
      </c>
      <c r="E20" s="19" t="s">
        <v>1382</v>
      </c>
      <c r="F20" s="19" t="s">
        <v>1382</v>
      </c>
      <c r="G20" s="19" t="s">
        <v>1409</v>
      </c>
      <c r="H20" s="20" t="s">
        <v>1361</v>
      </c>
      <c r="I20" s="19" t="s">
        <v>1410</v>
      </c>
      <c r="J20" s="19">
        <v>50</v>
      </c>
      <c r="K20" s="29">
        <v>2024.01</v>
      </c>
      <c r="L20" s="29">
        <v>2024.11</v>
      </c>
      <c r="M20" s="19" t="s">
        <v>1385</v>
      </c>
      <c r="N20" s="19" t="s">
        <v>1411</v>
      </c>
      <c r="O20" s="19" t="s">
        <v>1412</v>
      </c>
      <c r="P20" s="32" t="s">
        <v>1388</v>
      </c>
      <c r="Q20" s="19">
        <v>50</v>
      </c>
      <c r="R20" s="20"/>
      <c r="S20" s="20"/>
      <c r="T20" s="20"/>
      <c r="U20" s="20">
        <v>50</v>
      </c>
      <c r="V20" s="35">
        <f t="shared" si="1"/>
        <v>1</v>
      </c>
      <c r="W20" s="20" t="s">
        <v>1355</v>
      </c>
    </row>
    <row r="21" s="2" customFormat="1" ht="31" customHeight="1" spans="1:23">
      <c r="A21" s="20">
        <v>15</v>
      </c>
      <c r="B21" s="16" t="s">
        <v>1346</v>
      </c>
      <c r="C21" s="22" t="s">
        <v>1381</v>
      </c>
      <c r="D21" s="20" t="s">
        <v>1348</v>
      </c>
      <c r="E21" s="19" t="s">
        <v>1382</v>
      </c>
      <c r="F21" s="19" t="s">
        <v>1382</v>
      </c>
      <c r="G21" s="19" t="s">
        <v>1413</v>
      </c>
      <c r="H21" s="20" t="s">
        <v>1361</v>
      </c>
      <c r="I21" s="19" t="s">
        <v>1414</v>
      </c>
      <c r="J21" s="19">
        <v>50</v>
      </c>
      <c r="K21" s="29">
        <v>2024.01</v>
      </c>
      <c r="L21" s="29">
        <v>2024.11</v>
      </c>
      <c r="M21" s="19" t="s">
        <v>1385</v>
      </c>
      <c r="N21" s="19" t="s">
        <v>1415</v>
      </c>
      <c r="O21" s="19" t="s">
        <v>1416</v>
      </c>
      <c r="P21" s="32" t="s">
        <v>1388</v>
      </c>
      <c r="Q21" s="19">
        <v>50</v>
      </c>
      <c r="R21" s="20"/>
      <c r="S21" s="20"/>
      <c r="T21" s="20"/>
      <c r="U21" s="20">
        <v>50</v>
      </c>
      <c r="V21" s="35">
        <f t="shared" si="1"/>
        <v>1</v>
      </c>
      <c r="W21" s="20" t="s">
        <v>1355</v>
      </c>
    </row>
    <row r="22" s="2" customFormat="1" ht="31" customHeight="1" spans="1:23">
      <c r="A22" s="15">
        <v>16</v>
      </c>
      <c r="B22" s="16" t="s">
        <v>1356</v>
      </c>
      <c r="C22" s="22" t="s">
        <v>1381</v>
      </c>
      <c r="D22" s="20" t="s">
        <v>1348</v>
      </c>
      <c r="E22" s="19" t="s">
        <v>1382</v>
      </c>
      <c r="F22" s="19" t="s">
        <v>1382</v>
      </c>
      <c r="G22" s="19" t="s">
        <v>1417</v>
      </c>
      <c r="H22" s="20" t="s">
        <v>1361</v>
      </c>
      <c r="I22" s="19" t="s">
        <v>1418</v>
      </c>
      <c r="J22" s="19">
        <v>50</v>
      </c>
      <c r="K22" s="29">
        <v>2024.01</v>
      </c>
      <c r="L22" s="29">
        <v>2024.11</v>
      </c>
      <c r="M22" s="19" t="s">
        <v>1385</v>
      </c>
      <c r="N22" s="19" t="s">
        <v>1419</v>
      </c>
      <c r="O22" s="19" t="s">
        <v>1420</v>
      </c>
      <c r="P22" s="32" t="s">
        <v>1388</v>
      </c>
      <c r="Q22" s="19">
        <v>50</v>
      </c>
      <c r="R22" s="20"/>
      <c r="S22" s="20"/>
      <c r="T22" s="20"/>
      <c r="U22" s="20">
        <v>50</v>
      </c>
      <c r="V22" s="35">
        <f t="shared" si="1"/>
        <v>1</v>
      </c>
      <c r="W22" s="20" t="s">
        <v>1355</v>
      </c>
    </row>
    <row r="23" s="2" customFormat="1" ht="31" customHeight="1" spans="1:23">
      <c r="A23" s="20">
        <v>17</v>
      </c>
      <c r="B23" s="16" t="s">
        <v>1346</v>
      </c>
      <c r="C23" s="22" t="s">
        <v>1381</v>
      </c>
      <c r="D23" s="20" t="s">
        <v>1348</v>
      </c>
      <c r="E23" s="19" t="s">
        <v>1382</v>
      </c>
      <c r="F23" s="19" t="s">
        <v>1382</v>
      </c>
      <c r="G23" s="19" t="s">
        <v>1421</v>
      </c>
      <c r="H23" s="20" t="s">
        <v>1361</v>
      </c>
      <c r="I23" s="19" t="s">
        <v>1422</v>
      </c>
      <c r="J23" s="19">
        <v>50</v>
      </c>
      <c r="K23" s="29">
        <v>2024.01</v>
      </c>
      <c r="L23" s="29">
        <v>2024.11</v>
      </c>
      <c r="M23" s="19" t="s">
        <v>1385</v>
      </c>
      <c r="N23" s="19" t="s">
        <v>1423</v>
      </c>
      <c r="O23" s="19" t="s">
        <v>1424</v>
      </c>
      <c r="P23" s="32" t="s">
        <v>1388</v>
      </c>
      <c r="Q23" s="19">
        <v>50</v>
      </c>
      <c r="R23" s="20"/>
      <c r="S23" s="20"/>
      <c r="T23" s="20"/>
      <c r="U23" s="20">
        <v>50</v>
      </c>
      <c r="V23" s="35">
        <f t="shared" si="1"/>
        <v>1</v>
      </c>
      <c r="W23" s="20" t="s">
        <v>1355</v>
      </c>
    </row>
    <row r="24" s="2" customFormat="1" ht="31" customHeight="1" spans="1:23">
      <c r="A24" s="20">
        <v>18</v>
      </c>
      <c r="B24" s="16" t="s">
        <v>1356</v>
      </c>
      <c r="C24" s="22" t="s">
        <v>1381</v>
      </c>
      <c r="D24" s="20" t="s">
        <v>1348</v>
      </c>
      <c r="E24" s="19" t="s">
        <v>1382</v>
      </c>
      <c r="F24" s="19" t="s">
        <v>1382</v>
      </c>
      <c r="G24" s="19" t="s">
        <v>1425</v>
      </c>
      <c r="H24" s="20" t="s">
        <v>1361</v>
      </c>
      <c r="I24" s="19" t="s">
        <v>1426</v>
      </c>
      <c r="J24" s="19">
        <v>50</v>
      </c>
      <c r="K24" s="29">
        <v>2024.01</v>
      </c>
      <c r="L24" s="29">
        <v>2024.11</v>
      </c>
      <c r="M24" s="19" t="s">
        <v>1385</v>
      </c>
      <c r="N24" s="19" t="s">
        <v>1427</v>
      </c>
      <c r="O24" s="19" t="s">
        <v>1428</v>
      </c>
      <c r="P24" s="32" t="s">
        <v>1388</v>
      </c>
      <c r="Q24" s="19">
        <v>50</v>
      </c>
      <c r="R24" s="20"/>
      <c r="S24" s="20"/>
      <c r="T24" s="20"/>
      <c r="U24" s="20">
        <v>50</v>
      </c>
      <c r="V24" s="35">
        <f t="shared" si="1"/>
        <v>1</v>
      </c>
      <c r="W24" s="20" t="s">
        <v>1355</v>
      </c>
    </row>
    <row r="25" s="2" customFormat="1" ht="31" customHeight="1" spans="1:23">
      <c r="A25" s="15">
        <v>19</v>
      </c>
      <c r="B25" s="16" t="s">
        <v>1346</v>
      </c>
      <c r="C25" s="22" t="s">
        <v>1381</v>
      </c>
      <c r="D25" s="20" t="s">
        <v>1348</v>
      </c>
      <c r="E25" s="19" t="s">
        <v>1382</v>
      </c>
      <c r="F25" s="19" t="s">
        <v>1382</v>
      </c>
      <c r="G25" s="19" t="s">
        <v>1429</v>
      </c>
      <c r="H25" s="20" t="s">
        <v>1361</v>
      </c>
      <c r="I25" s="19" t="s">
        <v>1426</v>
      </c>
      <c r="J25" s="19">
        <v>50</v>
      </c>
      <c r="K25" s="29">
        <v>2024.01</v>
      </c>
      <c r="L25" s="29">
        <v>2024.11</v>
      </c>
      <c r="M25" s="19" t="s">
        <v>1385</v>
      </c>
      <c r="N25" s="19" t="s">
        <v>1430</v>
      </c>
      <c r="O25" s="19" t="s">
        <v>1431</v>
      </c>
      <c r="P25" s="32" t="s">
        <v>1388</v>
      </c>
      <c r="Q25" s="19">
        <v>50</v>
      </c>
      <c r="R25" s="20"/>
      <c r="S25" s="20"/>
      <c r="T25" s="20"/>
      <c r="U25" s="20">
        <v>50</v>
      </c>
      <c r="V25" s="35">
        <f t="shared" si="1"/>
        <v>1</v>
      </c>
      <c r="W25" s="20" t="s">
        <v>1355</v>
      </c>
    </row>
    <row r="26" s="2" customFormat="1" ht="31" customHeight="1" spans="1:23">
      <c r="A26" s="20">
        <v>20</v>
      </c>
      <c r="B26" s="16" t="s">
        <v>1356</v>
      </c>
      <c r="C26" s="21" t="s">
        <v>1432</v>
      </c>
      <c r="D26" s="20" t="s">
        <v>1433</v>
      </c>
      <c r="E26" s="19" t="s">
        <v>1434</v>
      </c>
      <c r="F26" s="19" t="s">
        <v>1435</v>
      </c>
      <c r="G26" s="19" t="s">
        <v>1434</v>
      </c>
      <c r="H26" s="20" t="s">
        <v>1361</v>
      </c>
      <c r="I26" s="19" t="s">
        <v>1436</v>
      </c>
      <c r="J26" s="19">
        <v>355</v>
      </c>
      <c r="K26" s="29">
        <v>2024.01</v>
      </c>
      <c r="L26" s="29">
        <v>2024.11</v>
      </c>
      <c r="M26" s="19" t="s">
        <v>1437</v>
      </c>
      <c r="N26" s="19" t="s">
        <v>1438</v>
      </c>
      <c r="O26" s="19" t="s">
        <v>1439</v>
      </c>
      <c r="P26" s="32" t="s">
        <v>1388</v>
      </c>
      <c r="Q26" s="19">
        <v>355</v>
      </c>
      <c r="R26" s="20"/>
      <c r="S26" s="20"/>
      <c r="T26" s="20"/>
      <c r="U26" s="20">
        <v>355</v>
      </c>
      <c r="V26" s="35">
        <f t="shared" si="1"/>
        <v>1</v>
      </c>
      <c r="W26" s="20" t="s">
        <v>1355</v>
      </c>
    </row>
    <row r="27" s="2" customFormat="1" ht="31" customHeight="1" spans="1:23">
      <c r="A27" s="20">
        <v>21</v>
      </c>
      <c r="B27" s="16" t="s">
        <v>1346</v>
      </c>
      <c r="C27" s="21" t="s">
        <v>1440</v>
      </c>
      <c r="D27" s="20" t="s">
        <v>1441</v>
      </c>
      <c r="E27" s="19" t="s">
        <v>1442</v>
      </c>
      <c r="F27" s="19" t="s">
        <v>1443</v>
      </c>
      <c r="G27" s="19" t="s">
        <v>1443</v>
      </c>
      <c r="H27" s="20" t="s">
        <v>1361</v>
      </c>
      <c r="I27" s="19" t="s">
        <v>1444</v>
      </c>
      <c r="J27" s="19">
        <v>40</v>
      </c>
      <c r="K27" s="29">
        <v>2024.01</v>
      </c>
      <c r="L27" s="29">
        <v>2024.11</v>
      </c>
      <c r="M27" s="19" t="s">
        <v>1445</v>
      </c>
      <c r="N27" s="19" t="s">
        <v>1395</v>
      </c>
      <c r="O27" s="19" t="s">
        <v>1396</v>
      </c>
      <c r="P27" s="32" t="s">
        <v>1388</v>
      </c>
      <c r="Q27" s="19">
        <v>40</v>
      </c>
      <c r="R27" s="20"/>
      <c r="S27" s="20"/>
      <c r="T27" s="20"/>
      <c r="U27" s="20">
        <v>40</v>
      </c>
      <c r="V27" s="35">
        <f t="shared" si="1"/>
        <v>1</v>
      </c>
      <c r="W27" s="20" t="s">
        <v>1355</v>
      </c>
    </row>
    <row r="28" s="2" customFormat="1" ht="31" customHeight="1" spans="1:23">
      <c r="A28" s="15">
        <v>22</v>
      </c>
      <c r="B28" s="16" t="s">
        <v>1356</v>
      </c>
      <c r="C28" s="21" t="s">
        <v>1440</v>
      </c>
      <c r="D28" s="20" t="s">
        <v>1441</v>
      </c>
      <c r="E28" s="19" t="s">
        <v>1442</v>
      </c>
      <c r="F28" s="19" t="s">
        <v>1446</v>
      </c>
      <c r="G28" s="19" t="s">
        <v>1446</v>
      </c>
      <c r="H28" s="20" t="s">
        <v>1361</v>
      </c>
      <c r="I28" s="19" t="s">
        <v>1447</v>
      </c>
      <c r="J28" s="19">
        <v>40</v>
      </c>
      <c r="K28" s="29">
        <v>2024.01</v>
      </c>
      <c r="L28" s="29">
        <v>2024.11</v>
      </c>
      <c r="M28" s="19" t="s">
        <v>1448</v>
      </c>
      <c r="N28" s="19" t="s">
        <v>1399</v>
      </c>
      <c r="O28" s="19" t="s">
        <v>1400</v>
      </c>
      <c r="P28" s="32" t="s">
        <v>1388</v>
      </c>
      <c r="Q28" s="19">
        <v>40</v>
      </c>
      <c r="R28" s="20"/>
      <c r="S28" s="20"/>
      <c r="T28" s="20"/>
      <c r="U28" s="20">
        <v>40</v>
      </c>
      <c r="V28" s="35">
        <f t="shared" si="1"/>
        <v>1</v>
      </c>
      <c r="W28" s="20" t="s">
        <v>1355</v>
      </c>
    </row>
    <row r="29" s="2" customFormat="1" ht="31" customHeight="1" spans="1:23">
      <c r="A29" s="20">
        <v>23</v>
      </c>
      <c r="B29" s="16" t="s">
        <v>1346</v>
      </c>
      <c r="C29" s="21" t="s">
        <v>1449</v>
      </c>
      <c r="D29" s="20" t="s">
        <v>1348</v>
      </c>
      <c r="E29" s="19" t="s">
        <v>1450</v>
      </c>
      <c r="F29" s="19" t="s">
        <v>1451</v>
      </c>
      <c r="G29" s="19" t="s">
        <v>1452</v>
      </c>
      <c r="H29" s="20" t="s">
        <v>1366</v>
      </c>
      <c r="I29" s="19" t="s">
        <v>1453</v>
      </c>
      <c r="J29" s="19">
        <v>59.68</v>
      </c>
      <c r="K29" s="29">
        <v>2024.01</v>
      </c>
      <c r="L29" s="29">
        <v>2024.11</v>
      </c>
      <c r="M29" s="19" t="s">
        <v>1454</v>
      </c>
      <c r="N29" s="19" t="s">
        <v>1403</v>
      </c>
      <c r="O29" s="19" t="s">
        <v>1404</v>
      </c>
      <c r="P29" s="32" t="s">
        <v>1388</v>
      </c>
      <c r="Q29" s="19">
        <v>59.68</v>
      </c>
      <c r="R29" s="20"/>
      <c r="S29" s="20"/>
      <c r="T29" s="20"/>
      <c r="U29" s="20">
        <v>59.68</v>
      </c>
      <c r="V29" s="35">
        <f t="shared" si="1"/>
        <v>1</v>
      </c>
      <c r="W29" s="20" t="s">
        <v>1355</v>
      </c>
    </row>
    <row r="30" s="2" customFormat="1" ht="31" customHeight="1" spans="1:23">
      <c r="A30" s="20">
        <v>24</v>
      </c>
      <c r="B30" s="16" t="s">
        <v>1356</v>
      </c>
      <c r="C30" s="21" t="s">
        <v>1449</v>
      </c>
      <c r="D30" s="20" t="s">
        <v>1348</v>
      </c>
      <c r="E30" s="19" t="s">
        <v>1450</v>
      </c>
      <c r="F30" s="19" t="s">
        <v>1455</v>
      </c>
      <c r="G30" s="19" t="s">
        <v>1456</v>
      </c>
      <c r="H30" s="20" t="s">
        <v>1366</v>
      </c>
      <c r="I30" s="19" t="s">
        <v>1453</v>
      </c>
      <c r="J30" s="19">
        <v>59.54</v>
      </c>
      <c r="K30" s="29">
        <v>2024.01</v>
      </c>
      <c r="L30" s="29">
        <v>2024.11</v>
      </c>
      <c r="M30" s="19" t="s">
        <v>1454</v>
      </c>
      <c r="N30" s="19" t="s">
        <v>1407</v>
      </c>
      <c r="O30" s="19" t="s">
        <v>1408</v>
      </c>
      <c r="P30" s="32" t="s">
        <v>1388</v>
      </c>
      <c r="Q30" s="19">
        <v>59.54</v>
      </c>
      <c r="R30" s="20"/>
      <c r="S30" s="20"/>
      <c r="T30" s="20"/>
      <c r="U30" s="20">
        <v>59.54</v>
      </c>
      <c r="V30" s="35">
        <f t="shared" si="1"/>
        <v>1</v>
      </c>
      <c r="W30" s="20" t="s">
        <v>1355</v>
      </c>
    </row>
    <row r="31" s="2" customFormat="1" ht="31" customHeight="1" spans="1:23">
      <c r="A31" s="15">
        <v>25</v>
      </c>
      <c r="B31" s="16" t="s">
        <v>1346</v>
      </c>
      <c r="C31" s="21" t="s">
        <v>1449</v>
      </c>
      <c r="D31" s="20" t="s">
        <v>1348</v>
      </c>
      <c r="E31" s="19" t="s">
        <v>1457</v>
      </c>
      <c r="F31" s="19" t="s">
        <v>1458</v>
      </c>
      <c r="G31" s="19" t="s">
        <v>1459</v>
      </c>
      <c r="H31" s="20" t="s">
        <v>1366</v>
      </c>
      <c r="I31" s="19" t="s">
        <v>1453</v>
      </c>
      <c r="J31" s="19">
        <v>63.05</v>
      </c>
      <c r="K31" s="29">
        <v>2024.01</v>
      </c>
      <c r="L31" s="29">
        <v>2024.11</v>
      </c>
      <c r="M31" s="19" t="s">
        <v>1454</v>
      </c>
      <c r="N31" s="19" t="s">
        <v>1411</v>
      </c>
      <c r="O31" s="19" t="s">
        <v>1412</v>
      </c>
      <c r="P31" s="32" t="s">
        <v>1388</v>
      </c>
      <c r="Q31" s="19">
        <v>63.05</v>
      </c>
      <c r="R31" s="20"/>
      <c r="S31" s="20"/>
      <c r="T31" s="20"/>
      <c r="U31" s="20">
        <v>63.05</v>
      </c>
      <c r="V31" s="35">
        <f t="shared" si="1"/>
        <v>1</v>
      </c>
      <c r="W31" s="20" t="s">
        <v>1355</v>
      </c>
    </row>
    <row r="32" s="2" customFormat="1" ht="31" customHeight="1" spans="1:23">
      <c r="A32" s="20">
        <v>26</v>
      </c>
      <c r="B32" s="16" t="s">
        <v>1356</v>
      </c>
      <c r="C32" s="21" t="s">
        <v>1449</v>
      </c>
      <c r="D32" s="20" t="s">
        <v>1348</v>
      </c>
      <c r="E32" s="19" t="s">
        <v>1457</v>
      </c>
      <c r="F32" s="19" t="s">
        <v>1460</v>
      </c>
      <c r="G32" s="19" t="s">
        <v>1461</v>
      </c>
      <c r="H32" s="20" t="s">
        <v>1366</v>
      </c>
      <c r="I32" s="19" t="s">
        <v>1453</v>
      </c>
      <c r="J32" s="19">
        <v>63.57</v>
      </c>
      <c r="K32" s="29">
        <v>2024.01</v>
      </c>
      <c r="L32" s="29">
        <v>2024.11</v>
      </c>
      <c r="M32" s="19" t="s">
        <v>1454</v>
      </c>
      <c r="N32" s="19" t="s">
        <v>1415</v>
      </c>
      <c r="O32" s="19" t="s">
        <v>1416</v>
      </c>
      <c r="P32" s="32" t="s">
        <v>1388</v>
      </c>
      <c r="Q32" s="19">
        <v>63.57</v>
      </c>
      <c r="R32" s="20"/>
      <c r="S32" s="20"/>
      <c r="T32" s="20"/>
      <c r="U32" s="20">
        <v>63.57</v>
      </c>
      <c r="V32" s="35">
        <f t="shared" si="1"/>
        <v>1</v>
      </c>
      <c r="W32" s="20" t="s">
        <v>1355</v>
      </c>
    </row>
    <row r="33" s="2" customFormat="1" ht="31" customHeight="1" spans="1:23">
      <c r="A33" s="20">
        <v>27</v>
      </c>
      <c r="B33" s="16" t="s">
        <v>1346</v>
      </c>
      <c r="C33" s="21" t="s">
        <v>1449</v>
      </c>
      <c r="D33" s="20" t="s">
        <v>1348</v>
      </c>
      <c r="E33" s="19" t="s">
        <v>1462</v>
      </c>
      <c r="F33" s="19" t="s">
        <v>1463</v>
      </c>
      <c r="G33" s="19" t="s">
        <v>1464</v>
      </c>
      <c r="H33" s="20" t="s">
        <v>1366</v>
      </c>
      <c r="I33" s="19" t="s">
        <v>1453</v>
      </c>
      <c r="J33" s="19">
        <v>61.54</v>
      </c>
      <c r="K33" s="29">
        <v>2024.01</v>
      </c>
      <c r="L33" s="29">
        <v>2024.11</v>
      </c>
      <c r="M33" s="19" t="s">
        <v>1454</v>
      </c>
      <c r="N33" s="19" t="s">
        <v>1430</v>
      </c>
      <c r="O33" s="19" t="s">
        <v>1431</v>
      </c>
      <c r="P33" s="32" t="s">
        <v>1388</v>
      </c>
      <c r="Q33" s="19">
        <v>61.54</v>
      </c>
      <c r="R33" s="20"/>
      <c r="S33" s="20"/>
      <c r="T33" s="20"/>
      <c r="U33" s="20">
        <v>61.54</v>
      </c>
      <c r="V33" s="35">
        <f t="shared" si="1"/>
        <v>1</v>
      </c>
      <c r="W33" s="20" t="s">
        <v>1355</v>
      </c>
    </row>
    <row r="34" s="2" customFormat="1" ht="31" customHeight="1" spans="1:23">
      <c r="A34" s="15">
        <v>28</v>
      </c>
      <c r="B34" s="16" t="s">
        <v>1356</v>
      </c>
      <c r="C34" s="21" t="s">
        <v>1449</v>
      </c>
      <c r="D34" s="20" t="s">
        <v>1348</v>
      </c>
      <c r="E34" s="19" t="s">
        <v>1465</v>
      </c>
      <c r="F34" s="19" t="s">
        <v>1466</v>
      </c>
      <c r="G34" s="19" t="s">
        <v>1467</v>
      </c>
      <c r="H34" s="20" t="s">
        <v>1366</v>
      </c>
      <c r="I34" s="19" t="s">
        <v>1453</v>
      </c>
      <c r="J34" s="19">
        <v>55.92</v>
      </c>
      <c r="K34" s="29">
        <v>2024.01</v>
      </c>
      <c r="L34" s="29">
        <v>2024.11</v>
      </c>
      <c r="M34" s="19" t="s">
        <v>1454</v>
      </c>
      <c r="N34" s="19" t="s">
        <v>1438</v>
      </c>
      <c r="O34" s="19" t="s">
        <v>1439</v>
      </c>
      <c r="P34" s="32" t="s">
        <v>1388</v>
      </c>
      <c r="Q34" s="19">
        <v>55.92</v>
      </c>
      <c r="R34" s="20"/>
      <c r="S34" s="20"/>
      <c r="T34" s="20"/>
      <c r="U34" s="20">
        <v>55.92</v>
      </c>
      <c r="V34" s="35">
        <f t="shared" si="1"/>
        <v>1</v>
      </c>
      <c r="W34" s="20" t="s">
        <v>1355</v>
      </c>
    </row>
    <row r="35" s="2" customFormat="1" ht="31" customHeight="1" spans="1:23">
      <c r="A35" s="20">
        <v>29</v>
      </c>
      <c r="B35" s="16" t="s">
        <v>1346</v>
      </c>
      <c r="C35" s="21" t="s">
        <v>1449</v>
      </c>
      <c r="D35" s="20" t="s">
        <v>1348</v>
      </c>
      <c r="E35" s="19" t="s">
        <v>1468</v>
      </c>
      <c r="F35" s="19" t="s">
        <v>1469</v>
      </c>
      <c r="G35" s="19" t="s">
        <v>1470</v>
      </c>
      <c r="H35" s="20" t="s">
        <v>1366</v>
      </c>
      <c r="I35" s="19" t="s">
        <v>1453</v>
      </c>
      <c r="J35" s="19">
        <v>70</v>
      </c>
      <c r="K35" s="29">
        <v>2024.01</v>
      </c>
      <c r="L35" s="29">
        <v>2024.11</v>
      </c>
      <c r="M35" s="19" t="s">
        <v>1454</v>
      </c>
      <c r="N35" s="19" t="s">
        <v>1395</v>
      </c>
      <c r="O35" s="19" t="s">
        <v>1396</v>
      </c>
      <c r="P35" s="32" t="s">
        <v>1388</v>
      </c>
      <c r="Q35" s="19">
        <v>70</v>
      </c>
      <c r="R35" s="20"/>
      <c r="S35" s="20"/>
      <c r="T35" s="20"/>
      <c r="U35" s="20">
        <v>70</v>
      </c>
      <c r="V35" s="35">
        <f t="shared" si="1"/>
        <v>1</v>
      </c>
      <c r="W35" s="20" t="s">
        <v>1355</v>
      </c>
    </row>
    <row r="36" s="2" customFormat="1" ht="31" customHeight="1" spans="1:23">
      <c r="A36" s="20">
        <v>30</v>
      </c>
      <c r="B36" s="16" t="s">
        <v>1356</v>
      </c>
      <c r="C36" s="21" t="s">
        <v>1449</v>
      </c>
      <c r="D36" s="20" t="s">
        <v>1348</v>
      </c>
      <c r="E36" s="19" t="s">
        <v>1471</v>
      </c>
      <c r="F36" s="19" t="s">
        <v>1472</v>
      </c>
      <c r="G36" s="19" t="s">
        <v>1473</v>
      </c>
      <c r="H36" s="20" t="s">
        <v>1366</v>
      </c>
      <c r="I36" s="19" t="s">
        <v>1453</v>
      </c>
      <c r="J36" s="19">
        <v>63.78</v>
      </c>
      <c r="K36" s="29">
        <v>2024.01</v>
      </c>
      <c r="L36" s="29">
        <v>2024.11</v>
      </c>
      <c r="M36" s="19" t="s">
        <v>1454</v>
      </c>
      <c r="N36" s="19" t="s">
        <v>1399</v>
      </c>
      <c r="O36" s="19" t="s">
        <v>1400</v>
      </c>
      <c r="P36" s="32" t="s">
        <v>1388</v>
      </c>
      <c r="Q36" s="19">
        <v>63.78</v>
      </c>
      <c r="R36" s="20"/>
      <c r="S36" s="20"/>
      <c r="T36" s="20"/>
      <c r="U36" s="20">
        <v>63.78</v>
      </c>
      <c r="V36" s="35">
        <f t="shared" si="1"/>
        <v>1</v>
      </c>
      <c r="W36" s="20" t="s">
        <v>1355</v>
      </c>
    </row>
    <row r="37" s="2" customFormat="1" ht="31" customHeight="1" spans="1:23">
      <c r="A37" s="15">
        <v>31</v>
      </c>
      <c r="B37" s="16" t="s">
        <v>1346</v>
      </c>
      <c r="C37" s="21" t="s">
        <v>1449</v>
      </c>
      <c r="D37" s="20" t="s">
        <v>1348</v>
      </c>
      <c r="E37" s="19" t="s">
        <v>1474</v>
      </c>
      <c r="F37" s="19" t="s">
        <v>1475</v>
      </c>
      <c r="G37" s="19" t="s">
        <v>1476</v>
      </c>
      <c r="H37" s="20" t="s">
        <v>1366</v>
      </c>
      <c r="I37" s="19" t="s">
        <v>1453</v>
      </c>
      <c r="J37" s="19">
        <v>70</v>
      </c>
      <c r="K37" s="29">
        <v>2024.01</v>
      </c>
      <c r="L37" s="29">
        <v>2024.11</v>
      </c>
      <c r="M37" s="19" t="s">
        <v>1454</v>
      </c>
      <c r="N37" s="19" t="s">
        <v>1403</v>
      </c>
      <c r="O37" s="19" t="s">
        <v>1404</v>
      </c>
      <c r="P37" s="32" t="s">
        <v>1388</v>
      </c>
      <c r="Q37" s="19">
        <v>70</v>
      </c>
      <c r="R37" s="20"/>
      <c r="S37" s="20"/>
      <c r="T37" s="20"/>
      <c r="U37" s="20">
        <v>70</v>
      </c>
      <c r="V37" s="35">
        <f t="shared" si="1"/>
        <v>1</v>
      </c>
      <c r="W37" s="20" t="s">
        <v>1355</v>
      </c>
    </row>
    <row r="38" s="2" customFormat="1" ht="31" customHeight="1" spans="1:23">
      <c r="A38" s="20">
        <v>32</v>
      </c>
      <c r="B38" s="16" t="s">
        <v>1356</v>
      </c>
      <c r="C38" s="21" t="s">
        <v>1449</v>
      </c>
      <c r="D38" s="20" t="s">
        <v>1348</v>
      </c>
      <c r="E38" s="19" t="s">
        <v>1474</v>
      </c>
      <c r="F38" s="19" t="s">
        <v>1477</v>
      </c>
      <c r="G38" s="19" t="s">
        <v>1478</v>
      </c>
      <c r="H38" s="20" t="s">
        <v>1366</v>
      </c>
      <c r="I38" s="19" t="s">
        <v>1453</v>
      </c>
      <c r="J38" s="19">
        <v>59.32</v>
      </c>
      <c r="K38" s="29">
        <v>2024.01</v>
      </c>
      <c r="L38" s="29">
        <v>2024.11</v>
      </c>
      <c r="M38" s="19" t="s">
        <v>1454</v>
      </c>
      <c r="N38" s="19" t="s">
        <v>1407</v>
      </c>
      <c r="O38" s="19" t="s">
        <v>1408</v>
      </c>
      <c r="P38" s="32" t="s">
        <v>1388</v>
      </c>
      <c r="Q38" s="19">
        <v>59.32</v>
      </c>
      <c r="R38" s="20"/>
      <c r="S38" s="20"/>
      <c r="T38" s="20"/>
      <c r="U38" s="20">
        <v>59.32</v>
      </c>
      <c r="V38" s="35">
        <f t="shared" si="1"/>
        <v>1</v>
      </c>
      <c r="W38" s="20" t="s">
        <v>1355</v>
      </c>
    </row>
    <row r="39" s="2" customFormat="1" ht="31" customHeight="1" spans="1:23">
      <c r="A39" s="20">
        <v>33</v>
      </c>
      <c r="B39" s="16" t="s">
        <v>1346</v>
      </c>
      <c r="C39" s="21" t="s">
        <v>1449</v>
      </c>
      <c r="D39" s="20" t="s">
        <v>1348</v>
      </c>
      <c r="E39" s="19" t="s">
        <v>1479</v>
      </c>
      <c r="F39" s="19" t="s">
        <v>1480</v>
      </c>
      <c r="G39" s="19" t="s">
        <v>1481</v>
      </c>
      <c r="H39" s="20" t="s">
        <v>1366</v>
      </c>
      <c r="I39" s="19" t="s">
        <v>1453</v>
      </c>
      <c r="J39" s="19">
        <v>64.5</v>
      </c>
      <c r="K39" s="29">
        <v>2024.01</v>
      </c>
      <c r="L39" s="29">
        <v>2024.11</v>
      </c>
      <c r="M39" s="19" t="s">
        <v>1454</v>
      </c>
      <c r="N39" s="19" t="s">
        <v>1411</v>
      </c>
      <c r="O39" s="19" t="s">
        <v>1412</v>
      </c>
      <c r="P39" s="32" t="s">
        <v>1388</v>
      </c>
      <c r="Q39" s="19">
        <v>64.5</v>
      </c>
      <c r="R39" s="20"/>
      <c r="S39" s="20"/>
      <c r="T39" s="20"/>
      <c r="U39" s="20">
        <v>64.5</v>
      </c>
      <c r="V39" s="35">
        <f t="shared" si="1"/>
        <v>1</v>
      </c>
      <c r="W39" s="20" t="s">
        <v>1355</v>
      </c>
    </row>
    <row r="40" s="2" customFormat="1" ht="31" customHeight="1" spans="1:23">
      <c r="A40" s="15">
        <v>34</v>
      </c>
      <c r="B40" s="16" t="s">
        <v>1356</v>
      </c>
      <c r="C40" s="21" t="s">
        <v>1482</v>
      </c>
      <c r="D40" s="20" t="s">
        <v>1348</v>
      </c>
      <c r="E40" s="19" t="s">
        <v>1483</v>
      </c>
      <c r="F40" s="19" t="s">
        <v>1484</v>
      </c>
      <c r="G40" s="19" t="s">
        <v>1485</v>
      </c>
      <c r="H40" s="20" t="s">
        <v>1361</v>
      </c>
      <c r="I40" s="19" t="s">
        <v>1486</v>
      </c>
      <c r="J40" s="19">
        <v>29.18</v>
      </c>
      <c r="K40" s="29">
        <v>2024.01</v>
      </c>
      <c r="L40" s="29">
        <v>2024.11</v>
      </c>
      <c r="M40" s="19" t="s">
        <v>1487</v>
      </c>
      <c r="N40" s="19" t="s">
        <v>1415</v>
      </c>
      <c r="O40" s="19" t="s">
        <v>1416</v>
      </c>
      <c r="P40" s="32" t="s">
        <v>1388</v>
      </c>
      <c r="Q40" s="19">
        <v>29.18</v>
      </c>
      <c r="R40" s="20"/>
      <c r="S40" s="20"/>
      <c r="T40" s="20"/>
      <c r="U40" s="20">
        <v>29.18</v>
      </c>
      <c r="V40" s="35">
        <f t="shared" si="1"/>
        <v>1</v>
      </c>
      <c r="W40" s="20" t="s">
        <v>1355</v>
      </c>
    </row>
    <row r="41" s="2" customFormat="1" ht="31" customHeight="1" spans="1:23">
      <c r="A41" s="20">
        <v>35</v>
      </c>
      <c r="B41" s="16" t="s">
        <v>1346</v>
      </c>
      <c r="C41" s="21" t="s">
        <v>1488</v>
      </c>
      <c r="D41" s="20" t="s">
        <v>1348</v>
      </c>
      <c r="E41" s="19" t="s">
        <v>1468</v>
      </c>
      <c r="F41" s="19" t="s">
        <v>1489</v>
      </c>
      <c r="G41" s="19" t="s">
        <v>1490</v>
      </c>
      <c r="H41" s="23" t="s">
        <v>1361</v>
      </c>
      <c r="I41" s="19" t="s">
        <v>1491</v>
      </c>
      <c r="J41" s="19">
        <v>57.68</v>
      </c>
      <c r="K41" s="29">
        <v>2024.01</v>
      </c>
      <c r="L41" s="29">
        <v>2024.11</v>
      </c>
      <c r="M41" s="19" t="s">
        <v>1492</v>
      </c>
      <c r="N41" s="19" t="s">
        <v>1430</v>
      </c>
      <c r="O41" s="19" t="s">
        <v>1431</v>
      </c>
      <c r="P41" s="32" t="s">
        <v>1388</v>
      </c>
      <c r="Q41" s="19">
        <v>57.68</v>
      </c>
      <c r="R41" s="20"/>
      <c r="S41" s="20"/>
      <c r="T41" s="20"/>
      <c r="U41" s="20">
        <v>57.68</v>
      </c>
      <c r="V41" s="35">
        <f t="shared" si="1"/>
        <v>1</v>
      </c>
      <c r="W41" s="20" t="s">
        <v>1355</v>
      </c>
    </row>
    <row r="42" s="2" customFormat="1" ht="31" customHeight="1" spans="1:23">
      <c r="A42" s="20">
        <v>36</v>
      </c>
      <c r="B42" s="16" t="s">
        <v>1356</v>
      </c>
      <c r="C42" s="21" t="s">
        <v>1488</v>
      </c>
      <c r="D42" s="20" t="s">
        <v>1348</v>
      </c>
      <c r="E42" s="19" t="s">
        <v>1468</v>
      </c>
      <c r="F42" s="19" t="s">
        <v>1489</v>
      </c>
      <c r="G42" s="19" t="s">
        <v>1490</v>
      </c>
      <c r="H42" s="23" t="s">
        <v>1361</v>
      </c>
      <c r="I42" s="19" t="s">
        <v>1493</v>
      </c>
      <c r="J42" s="19">
        <v>44.28</v>
      </c>
      <c r="K42" s="29">
        <v>2024.01</v>
      </c>
      <c r="L42" s="29">
        <v>2024.11</v>
      </c>
      <c r="M42" s="19" t="s">
        <v>1492</v>
      </c>
      <c r="N42" s="19" t="s">
        <v>1438</v>
      </c>
      <c r="O42" s="19" t="s">
        <v>1439</v>
      </c>
      <c r="P42" s="32" t="s">
        <v>1388</v>
      </c>
      <c r="Q42" s="19">
        <v>44.28</v>
      </c>
      <c r="R42" s="20"/>
      <c r="S42" s="20"/>
      <c r="T42" s="20"/>
      <c r="U42" s="20">
        <v>44.28</v>
      </c>
      <c r="V42" s="35">
        <f t="shared" si="1"/>
        <v>1</v>
      </c>
      <c r="W42" s="20" t="s">
        <v>1355</v>
      </c>
    </row>
    <row r="43" s="2" customFormat="1" ht="31" customHeight="1" spans="1:23">
      <c r="A43" s="15">
        <v>37</v>
      </c>
      <c r="B43" s="16" t="s">
        <v>1346</v>
      </c>
      <c r="C43" s="21" t="s">
        <v>1494</v>
      </c>
      <c r="D43" s="20" t="s">
        <v>1348</v>
      </c>
      <c r="E43" s="19" t="s">
        <v>1465</v>
      </c>
      <c r="F43" s="19" t="s">
        <v>1465</v>
      </c>
      <c r="G43" s="19" t="s">
        <v>1495</v>
      </c>
      <c r="H43" s="20" t="s">
        <v>1361</v>
      </c>
      <c r="I43" s="19" t="s">
        <v>1496</v>
      </c>
      <c r="J43" s="19">
        <v>146.51</v>
      </c>
      <c r="K43" s="29">
        <v>2024.01</v>
      </c>
      <c r="L43" s="29">
        <v>2024.11</v>
      </c>
      <c r="M43" s="19" t="s">
        <v>1497</v>
      </c>
      <c r="N43" s="19" t="s">
        <v>1395</v>
      </c>
      <c r="O43" s="19" t="s">
        <v>1396</v>
      </c>
      <c r="P43" s="32" t="s">
        <v>1388</v>
      </c>
      <c r="Q43" s="19">
        <v>146.51</v>
      </c>
      <c r="R43" s="20"/>
      <c r="S43" s="20"/>
      <c r="T43" s="20"/>
      <c r="U43" s="20">
        <v>146.51</v>
      </c>
      <c r="V43" s="35">
        <f t="shared" si="1"/>
        <v>1</v>
      </c>
      <c r="W43" s="20" t="s">
        <v>1355</v>
      </c>
    </row>
    <row r="44" s="2" customFormat="1" ht="31" customHeight="1" spans="1:23">
      <c r="A44" s="20">
        <v>38</v>
      </c>
      <c r="B44" s="16" t="s">
        <v>1356</v>
      </c>
      <c r="C44" s="21" t="s">
        <v>1498</v>
      </c>
      <c r="D44" s="20" t="s">
        <v>1348</v>
      </c>
      <c r="E44" s="19" t="s">
        <v>1465</v>
      </c>
      <c r="F44" s="19" t="s">
        <v>1499</v>
      </c>
      <c r="G44" s="19" t="s">
        <v>1500</v>
      </c>
      <c r="H44" s="20" t="s">
        <v>1361</v>
      </c>
      <c r="I44" s="19" t="s">
        <v>1501</v>
      </c>
      <c r="J44" s="19">
        <v>19.96</v>
      </c>
      <c r="K44" s="29">
        <v>2024.01</v>
      </c>
      <c r="L44" s="29">
        <v>2024.11</v>
      </c>
      <c r="M44" s="19" t="s">
        <v>1502</v>
      </c>
      <c r="N44" s="19" t="s">
        <v>1399</v>
      </c>
      <c r="O44" s="19" t="s">
        <v>1400</v>
      </c>
      <c r="P44" s="32" t="s">
        <v>1388</v>
      </c>
      <c r="Q44" s="19">
        <v>19.96</v>
      </c>
      <c r="R44" s="20"/>
      <c r="S44" s="20"/>
      <c r="T44" s="20"/>
      <c r="U44" s="20">
        <v>19.96</v>
      </c>
      <c r="V44" s="35">
        <f t="shared" si="1"/>
        <v>1</v>
      </c>
      <c r="W44" s="20" t="s">
        <v>1355</v>
      </c>
    </row>
    <row r="45" s="2" customFormat="1" ht="31" customHeight="1" spans="1:23">
      <c r="A45" s="20">
        <v>39</v>
      </c>
      <c r="B45" s="16" t="s">
        <v>1346</v>
      </c>
      <c r="C45" s="21" t="s">
        <v>1494</v>
      </c>
      <c r="D45" s="20" t="s">
        <v>1348</v>
      </c>
      <c r="E45" s="19" t="s">
        <v>1465</v>
      </c>
      <c r="F45" s="19" t="s">
        <v>1499</v>
      </c>
      <c r="G45" s="19" t="s">
        <v>1500</v>
      </c>
      <c r="H45" s="20" t="s">
        <v>1366</v>
      </c>
      <c r="I45" s="19" t="s">
        <v>1503</v>
      </c>
      <c r="J45" s="19">
        <v>49.84</v>
      </c>
      <c r="K45" s="29">
        <v>2024.01</v>
      </c>
      <c r="L45" s="29">
        <v>2024.11</v>
      </c>
      <c r="M45" s="19" t="s">
        <v>1504</v>
      </c>
      <c r="N45" s="19" t="s">
        <v>1403</v>
      </c>
      <c r="O45" s="19" t="s">
        <v>1404</v>
      </c>
      <c r="P45" s="32" t="s">
        <v>1388</v>
      </c>
      <c r="Q45" s="19">
        <v>49.84</v>
      </c>
      <c r="R45" s="20"/>
      <c r="S45" s="20"/>
      <c r="T45" s="20"/>
      <c r="U45" s="20">
        <v>49.84</v>
      </c>
      <c r="V45" s="35">
        <f t="shared" si="1"/>
        <v>1</v>
      </c>
      <c r="W45" s="20" t="s">
        <v>1355</v>
      </c>
    </row>
    <row r="46" s="2" customFormat="1" ht="31" customHeight="1" spans="1:23">
      <c r="A46" s="15">
        <v>40</v>
      </c>
      <c r="B46" s="16" t="s">
        <v>1356</v>
      </c>
      <c r="C46" s="21" t="s">
        <v>1505</v>
      </c>
      <c r="D46" s="20" t="s">
        <v>1348</v>
      </c>
      <c r="E46" s="19" t="s">
        <v>1465</v>
      </c>
      <c r="F46" s="19" t="s">
        <v>1506</v>
      </c>
      <c r="G46" s="19" t="s">
        <v>1507</v>
      </c>
      <c r="H46" s="20" t="s">
        <v>1361</v>
      </c>
      <c r="I46" s="19" t="s">
        <v>1508</v>
      </c>
      <c r="J46" s="19">
        <v>59.3</v>
      </c>
      <c r="K46" s="29">
        <v>2024.01</v>
      </c>
      <c r="L46" s="29">
        <v>2024.11</v>
      </c>
      <c r="M46" s="19" t="s">
        <v>1509</v>
      </c>
      <c r="N46" s="19" t="s">
        <v>1407</v>
      </c>
      <c r="O46" s="19" t="s">
        <v>1408</v>
      </c>
      <c r="P46" s="32" t="s">
        <v>1388</v>
      </c>
      <c r="Q46" s="19">
        <v>59.3</v>
      </c>
      <c r="R46" s="20"/>
      <c r="S46" s="20"/>
      <c r="T46" s="20"/>
      <c r="U46" s="20">
        <v>59.3</v>
      </c>
      <c r="V46" s="35">
        <f t="shared" si="1"/>
        <v>1</v>
      </c>
      <c r="W46" s="20" t="s">
        <v>1355</v>
      </c>
    </row>
    <row r="47" s="2" customFormat="1" ht="31" customHeight="1" spans="1:23">
      <c r="A47" s="20">
        <v>41</v>
      </c>
      <c r="B47" s="16" t="s">
        <v>1346</v>
      </c>
      <c r="C47" s="21" t="s">
        <v>1510</v>
      </c>
      <c r="D47" s="20" t="s">
        <v>1348</v>
      </c>
      <c r="E47" s="19" t="s">
        <v>1465</v>
      </c>
      <c r="F47" s="19" t="s">
        <v>1511</v>
      </c>
      <c r="G47" s="19" t="s">
        <v>1512</v>
      </c>
      <c r="H47" s="20" t="s">
        <v>1361</v>
      </c>
      <c r="I47" s="19" t="s">
        <v>1513</v>
      </c>
      <c r="J47" s="19">
        <v>24</v>
      </c>
      <c r="K47" s="29">
        <v>2024.01</v>
      </c>
      <c r="L47" s="29">
        <v>2024.11</v>
      </c>
      <c r="M47" s="19" t="s">
        <v>1514</v>
      </c>
      <c r="N47" s="19" t="s">
        <v>1411</v>
      </c>
      <c r="O47" s="19" t="s">
        <v>1412</v>
      </c>
      <c r="P47" s="32" t="s">
        <v>1388</v>
      </c>
      <c r="Q47" s="19">
        <v>24</v>
      </c>
      <c r="R47" s="20"/>
      <c r="S47" s="20"/>
      <c r="T47" s="20"/>
      <c r="U47" s="20">
        <v>24</v>
      </c>
      <c r="V47" s="35">
        <f t="shared" si="1"/>
        <v>1</v>
      </c>
      <c r="W47" s="20" t="s">
        <v>1355</v>
      </c>
    </row>
    <row r="48" s="2" customFormat="1" ht="31" customHeight="1" spans="1:23">
      <c r="A48" s="20">
        <v>42</v>
      </c>
      <c r="B48" s="16" t="s">
        <v>1356</v>
      </c>
      <c r="C48" s="21" t="s">
        <v>1510</v>
      </c>
      <c r="D48" s="20" t="s">
        <v>1348</v>
      </c>
      <c r="E48" s="19" t="s">
        <v>1465</v>
      </c>
      <c r="F48" s="19" t="s">
        <v>1515</v>
      </c>
      <c r="G48" s="19" t="s">
        <v>1516</v>
      </c>
      <c r="H48" s="20" t="s">
        <v>1361</v>
      </c>
      <c r="I48" s="19" t="s">
        <v>1517</v>
      </c>
      <c r="J48" s="19">
        <v>15</v>
      </c>
      <c r="K48" s="29">
        <v>2024.01</v>
      </c>
      <c r="L48" s="29">
        <v>2024.11</v>
      </c>
      <c r="M48" s="19" t="s">
        <v>1514</v>
      </c>
      <c r="N48" s="19" t="s">
        <v>1415</v>
      </c>
      <c r="O48" s="19" t="s">
        <v>1416</v>
      </c>
      <c r="P48" s="32" t="s">
        <v>1388</v>
      </c>
      <c r="Q48" s="19">
        <v>15</v>
      </c>
      <c r="R48" s="20"/>
      <c r="S48" s="20"/>
      <c r="T48" s="20"/>
      <c r="U48" s="20">
        <v>15</v>
      </c>
      <c r="V48" s="35">
        <f t="shared" si="1"/>
        <v>1</v>
      </c>
      <c r="W48" s="20" t="s">
        <v>1355</v>
      </c>
    </row>
    <row r="49" s="2" customFormat="1" ht="31" customHeight="1" spans="1:23">
      <c r="A49" s="15">
        <v>43</v>
      </c>
      <c r="B49" s="16" t="s">
        <v>1346</v>
      </c>
      <c r="C49" s="21" t="s">
        <v>1498</v>
      </c>
      <c r="D49" s="20" t="s">
        <v>1348</v>
      </c>
      <c r="E49" s="19" t="s">
        <v>1465</v>
      </c>
      <c r="F49" s="19" t="s">
        <v>1518</v>
      </c>
      <c r="G49" s="19" t="s">
        <v>1393</v>
      </c>
      <c r="H49" s="20" t="s">
        <v>1361</v>
      </c>
      <c r="I49" s="19" t="s">
        <v>1519</v>
      </c>
      <c r="J49" s="19">
        <v>14.98</v>
      </c>
      <c r="K49" s="29">
        <v>2024.01</v>
      </c>
      <c r="L49" s="29">
        <v>2024.11</v>
      </c>
      <c r="M49" s="19" t="s">
        <v>1502</v>
      </c>
      <c r="N49" s="19" t="s">
        <v>1438</v>
      </c>
      <c r="O49" s="19" t="s">
        <v>1439</v>
      </c>
      <c r="P49" s="32" t="s">
        <v>1388</v>
      </c>
      <c r="Q49" s="19">
        <v>14.98</v>
      </c>
      <c r="R49" s="20"/>
      <c r="S49" s="20"/>
      <c r="T49" s="20"/>
      <c r="U49" s="20">
        <v>14.98</v>
      </c>
      <c r="V49" s="35">
        <f t="shared" si="1"/>
        <v>1</v>
      </c>
      <c r="W49" s="20" t="s">
        <v>1355</v>
      </c>
    </row>
    <row r="50" s="2" customFormat="1" ht="31" customHeight="1" spans="1:23">
      <c r="A50" s="20">
        <v>44</v>
      </c>
      <c r="B50" s="16" t="s">
        <v>1356</v>
      </c>
      <c r="C50" s="21" t="s">
        <v>1510</v>
      </c>
      <c r="D50" s="20" t="s">
        <v>1348</v>
      </c>
      <c r="E50" s="19" t="s">
        <v>1465</v>
      </c>
      <c r="F50" s="19" t="s">
        <v>1520</v>
      </c>
      <c r="G50" s="19" t="s">
        <v>1521</v>
      </c>
      <c r="H50" s="20" t="s">
        <v>1361</v>
      </c>
      <c r="I50" s="19" t="s">
        <v>1522</v>
      </c>
      <c r="J50" s="19">
        <v>21</v>
      </c>
      <c r="K50" s="29">
        <v>2024.01</v>
      </c>
      <c r="L50" s="29">
        <v>2024.11</v>
      </c>
      <c r="M50" s="19" t="s">
        <v>1514</v>
      </c>
      <c r="N50" s="19" t="s">
        <v>1523</v>
      </c>
      <c r="O50" s="19" t="s">
        <v>1524</v>
      </c>
      <c r="P50" s="32" t="s">
        <v>1388</v>
      </c>
      <c r="Q50" s="19">
        <v>21</v>
      </c>
      <c r="R50" s="20"/>
      <c r="S50" s="20"/>
      <c r="T50" s="20"/>
      <c r="U50" s="20">
        <v>21</v>
      </c>
      <c r="V50" s="35">
        <f t="shared" si="1"/>
        <v>1</v>
      </c>
      <c r="W50" s="20" t="s">
        <v>1355</v>
      </c>
    </row>
    <row r="51" s="2" customFormat="1" ht="31" customHeight="1" spans="1:23">
      <c r="A51" s="20">
        <v>45</v>
      </c>
      <c r="B51" s="16" t="s">
        <v>1346</v>
      </c>
      <c r="C51" s="21" t="s">
        <v>1525</v>
      </c>
      <c r="D51" s="20" t="s">
        <v>1348</v>
      </c>
      <c r="E51" s="19" t="s">
        <v>1450</v>
      </c>
      <c r="F51" s="19" t="s">
        <v>1526</v>
      </c>
      <c r="G51" s="19" t="s">
        <v>1527</v>
      </c>
      <c r="H51" s="20" t="s">
        <v>1361</v>
      </c>
      <c r="I51" s="19" t="s">
        <v>1528</v>
      </c>
      <c r="J51" s="19">
        <v>50</v>
      </c>
      <c r="K51" s="29">
        <v>2024.01</v>
      </c>
      <c r="L51" s="29">
        <v>2024.11</v>
      </c>
      <c r="M51" s="19" t="s">
        <v>1529</v>
      </c>
      <c r="N51" s="19" t="s">
        <v>1530</v>
      </c>
      <c r="O51" s="19" t="s">
        <v>1531</v>
      </c>
      <c r="P51" s="32" t="s">
        <v>1388</v>
      </c>
      <c r="Q51" s="19">
        <v>50</v>
      </c>
      <c r="R51" s="20"/>
      <c r="S51" s="20"/>
      <c r="T51" s="20"/>
      <c r="U51" s="20">
        <v>50</v>
      </c>
      <c r="V51" s="35">
        <f t="shared" si="1"/>
        <v>1</v>
      </c>
      <c r="W51" s="20" t="s">
        <v>1355</v>
      </c>
    </row>
    <row r="52" s="2" customFormat="1" ht="31" customHeight="1" spans="1:23">
      <c r="A52" s="15">
        <v>46</v>
      </c>
      <c r="B52" s="16" t="s">
        <v>1356</v>
      </c>
      <c r="C52" s="21" t="s">
        <v>1494</v>
      </c>
      <c r="D52" s="20" t="s">
        <v>1348</v>
      </c>
      <c r="E52" s="19" t="s">
        <v>1468</v>
      </c>
      <c r="F52" s="19" t="s">
        <v>1532</v>
      </c>
      <c r="G52" s="19" t="s">
        <v>1533</v>
      </c>
      <c r="H52" s="20" t="s">
        <v>1361</v>
      </c>
      <c r="I52" s="19" t="s">
        <v>1534</v>
      </c>
      <c r="J52" s="19">
        <v>101.2</v>
      </c>
      <c r="K52" s="29">
        <v>2024.01</v>
      </c>
      <c r="L52" s="29">
        <v>2024.11</v>
      </c>
      <c r="M52" s="19" t="s">
        <v>1535</v>
      </c>
      <c r="N52" s="19" t="s">
        <v>1536</v>
      </c>
      <c r="O52" s="19" t="s">
        <v>1537</v>
      </c>
      <c r="P52" s="32" t="s">
        <v>1388</v>
      </c>
      <c r="Q52" s="19">
        <v>101.2</v>
      </c>
      <c r="R52" s="20"/>
      <c r="S52" s="20"/>
      <c r="T52" s="20"/>
      <c r="U52" s="20">
        <v>101.2</v>
      </c>
      <c r="V52" s="35">
        <f t="shared" si="1"/>
        <v>1</v>
      </c>
      <c r="W52" s="20" t="s">
        <v>1355</v>
      </c>
    </row>
    <row r="53" s="2" customFormat="1" ht="31" customHeight="1" spans="1:23">
      <c r="A53" s="20">
        <v>47</v>
      </c>
      <c r="B53" s="16" t="s">
        <v>1346</v>
      </c>
      <c r="C53" s="21" t="s">
        <v>1494</v>
      </c>
      <c r="D53" s="20" t="s">
        <v>1348</v>
      </c>
      <c r="E53" s="19" t="s">
        <v>1468</v>
      </c>
      <c r="F53" s="19" t="s">
        <v>1468</v>
      </c>
      <c r="G53" s="19" t="s">
        <v>1538</v>
      </c>
      <c r="H53" s="20" t="s">
        <v>1361</v>
      </c>
      <c r="I53" s="19" t="s">
        <v>1539</v>
      </c>
      <c r="J53" s="19">
        <v>84.52</v>
      </c>
      <c r="K53" s="29">
        <v>2024.01</v>
      </c>
      <c r="L53" s="29">
        <v>2024.11</v>
      </c>
      <c r="M53" s="19" t="s">
        <v>1497</v>
      </c>
      <c r="N53" s="19" t="s">
        <v>1540</v>
      </c>
      <c r="O53" s="19" t="s">
        <v>1541</v>
      </c>
      <c r="P53" s="32" t="s">
        <v>1388</v>
      </c>
      <c r="Q53" s="19">
        <v>84.52</v>
      </c>
      <c r="R53" s="20"/>
      <c r="S53" s="20"/>
      <c r="T53" s="20"/>
      <c r="U53" s="20">
        <v>84.52</v>
      </c>
      <c r="V53" s="35">
        <f t="shared" si="1"/>
        <v>1</v>
      </c>
      <c r="W53" s="20" t="s">
        <v>1355</v>
      </c>
    </row>
    <row r="54" s="2" customFormat="1" ht="31" customHeight="1" spans="1:23">
      <c r="A54" s="20">
        <v>48</v>
      </c>
      <c r="B54" s="16" t="s">
        <v>1356</v>
      </c>
      <c r="C54" s="21" t="s">
        <v>1494</v>
      </c>
      <c r="D54" s="20" t="s">
        <v>1348</v>
      </c>
      <c r="E54" s="19" t="s">
        <v>1468</v>
      </c>
      <c r="F54" s="19" t="s">
        <v>1542</v>
      </c>
      <c r="G54" s="19" t="s">
        <v>1543</v>
      </c>
      <c r="H54" s="20" t="s">
        <v>1361</v>
      </c>
      <c r="I54" s="19" t="s">
        <v>1544</v>
      </c>
      <c r="J54" s="19">
        <v>76.1</v>
      </c>
      <c r="K54" s="29">
        <v>2024.01</v>
      </c>
      <c r="L54" s="29">
        <v>2024.11</v>
      </c>
      <c r="M54" s="19" t="s">
        <v>1545</v>
      </c>
      <c r="N54" s="19" t="s">
        <v>1546</v>
      </c>
      <c r="O54" s="19" t="s">
        <v>1547</v>
      </c>
      <c r="P54" s="32" t="s">
        <v>1388</v>
      </c>
      <c r="Q54" s="19">
        <v>76.1</v>
      </c>
      <c r="R54" s="20"/>
      <c r="S54" s="20"/>
      <c r="T54" s="20"/>
      <c r="U54" s="20">
        <v>76.1</v>
      </c>
      <c r="V54" s="35">
        <f t="shared" si="1"/>
        <v>1</v>
      </c>
      <c r="W54" s="20" t="s">
        <v>1355</v>
      </c>
    </row>
    <row r="55" s="2" customFormat="1" ht="31" customHeight="1" spans="1:23">
      <c r="A55" s="15">
        <v>49</v>
      </c>
      <c r="B55" s="16" t="s">
        <v>1346</v>
      </c>
      <c r="C55" s="21" t="s">
        <v>1494</v>
      </c>
      <c r="D55" s="20" t="s">
        <v>1348</v>
      </c>
      <c r="E55" s="19" t="s">
        <v>1468</v>
      </c>
      <c r="F55" s="19" t="s">
        <v>1468</v>
      </c>
      <c r="G55" s="19" t="s">
        <v>1548</v>
      </c>
      <c r="H55" s="20" t="s">
        <v>1361</v>
      </c>
      <c r="I55" s="19" t="s">
        <v>1549</v>
      </c>
      <c r="J55" s="19">
        <v>72.67</v>
      </c>
      <c r="K55" s="29">
        <v>2024.01</v>
      </c>
      <c r="L55" s="29">
        <v>2024.11</v>
      </c>
      <c r="M55" s="19" t="s">
        <v>1550</v>
      </c>
      <c r="N55" s="19" t="s">
        <v>1551</v>
      </c>
      <c r="O55" s="19" t="s">
        <v>1392</v>
      </c>
      <c r="P55" s="32" t="s">
        <v>1388</v>
      </c>
      <c r="Q55" s="19">
        <v>72.67</v>
      </c>
      <c r="R55" s="20"/>
      <c r="S55" s="20"/>
      <c r="T55" s="20"/>
      <c r="U55" s="20">
        <v>72.67</v>
      </c>
      <c r="V55" s="35">
        <f t="shared" si="1"/>
        <v>1</v>
      </c>
      <c r="W55" s="20" t="s">
        <v>1355</v>
      </c>
    </row>
    <row r="56" s="2" customFormat="1" ht="31" customHeight="1" spans="1:23">
      <c r="A56" s="20">
        <v>50</v>
      </c>
      <c r="B56" s="16" t="s">
        <v>1356</v>
      </c>
      <c r="C56" s="21" t="s">
        <v>1494</v>
      </c>
      <c r="D56" s="20" t="s">
        <v>1348</v>
      </c>
      <c r="E56" s="19" t="s">
        <v>1552</v>
      </c>
      <c r="F56" s="19" t="s">
        <v>1553</v>
      </c>
      <c r="G56" s="19" t="s">
        <v>1554</v>
      </c>
      <c r="H56" s="20" t="s">
        <v>1366</v>
      </c>
      <c r="I56" s="19" t="s">
        <v>1555</v>
      </c>
      <c r="J56" s="19">
        <v>23.28</v>
      </c>
      <c r="K56" s="29">
        <v>2024.01</v>
      </c>
      <c r="L56" s="29">
        <v>2024.11</v>
      </c>
      <c r="M56" s="19" t="s">
        <v>1556</v>
      </c>
      <c r="N56" s="19" t="s">
        <v>1557</v>
      </c>
      <c r="O56" s="19" t="s">
        <v>1558</v>
      </c>
      <c r="P56" s="32" t="s">
        <v>1388</v>
      </c>
      <c r="Q56" s="19">
        <v>23.28</v>
      </c>
      <c r="R56" s="20"/>
      <c r="S56" s="20"/>
      <c r="T56" s="20"/>
      <c r="U56" s="20">
        <v>23.28</v>
      </c>
      <c r="V56" s="35">
        <f t="shared" si="1"/>
        <v>1</v>
      </c>
      <c r="W56" s="20" t="s">
        <v>1355</v>
      </c>
    </row>
    <row r="57" s="2" customFormat="1" ht="31" customHeight="1" spans="1:23">
      <c r="A57" s="20">
        <v>51</v>
      </c>
      <c r="B57" s="16" t="s">
        <v>1346</v>
      </c>
      <c r="C57" s="21" t="s">
        <v>1510</v>
      </c>
      <c r="D57" s="20" t="s">
        <v>1348</v>
      </c>
      <c r="E57" s="19" t="s">
        <v>1552</v>
      </c>
      <c r="F57" s="19" t="s">
        <v>1559</v>
      </c>
      <c r="G57" s="19" t="s">
        <v>1560</v>
      </c>
      <c r="H57" s="20" t="s">
        <v>1361</v>
      </c>
      <c r="I57" s="19" t="s">
        <v>1561</v>
      </c>
      <c r="J57" s="19">
        <v>29.93</v>
      </c>
      <c r="K57" s="29">
        <v>2024.01</v>
      </c>
      <c r="L57" s="29">
        <v>2024.11</v>
      </c>
      <c r="M57" s="33" t="s">
        <v>1514</v>
      </c>
      <c r="N57" s="19" t="s">
        <v>1540</v>
      </c>
      <c r="O57" s="19" t="s">
        <v>1541</v>
      </c>
      <c r="P57" s="32" t="s">
        <v>1388</v>
      </c>
      <c r="Q57" s="19">
        <v>29.93</v>
      </c>
      <c r="R57" s="20"/>
      <c r="S57" s="20"/>
      <c r="T57" s="20"/>
      <c r="U57" s="20">
        <v>29.93</v>
      </c>
      <c r="V57" s="35">
        <f t="shared" si="1"/>
        <v>1</v>
      </c>
      <c r="W57" s="20" t="s">
        <v>1355</v>
      </c>
    </row>
    <row r="58" s="2" customFormat="1" ht="31" customHeight="1" spans="1:23">
      <c r="A58" s="15">
        <v>52</v>
      </c>
      <c r="B58" s="16" t="s">
        <v>1356</v>
      </c>
      <c r="C58" s="21" t="s">
        <v>1562</v>
      </c>
      <c r="D58" s="20" t="s">
        <v>1348</v>
      </c>
      <c r="E58" s="19" t="s">
        <v>1552</v>
      </c>
      <c r="F58" s="19" t="s">
        <v>1553</v>
      </c>
      <c r="G58" s="19" t="s">
        <v>1554</v>
      </c>
      <c r="H58" s="20" t="s">
        <v>1366</v>
      </c>
      <c r="I58" s="19" t="s">
        <v>1563</v>
      </c>
      <c r="J58" s="19">
        <v>24.41</v>
      </c>
      <c r="K58" s="29">
        <v>2024.01</v>
      </c>
      <c r="L58" s="29">
        <v>2024.11</v>
      </c>
      <c r="M58" s="19" t="s">
        <v>1564</v>
      </c>
      <c r="N58" s="19" t="s">
        <v>1546</v>
      </c>
      <c r="O58" s="19" t="s">
        <v>1547</v>
      </c>
      <c r="P58" s="32" t="s">
        <v>1388</v>
      </c>
      <c r="Q58" s="19">
        <v>24.41</v>
      </c>
      <c r="R58" s="20"/>
      <c r="S58" s="20"/>
      <c r="T58" s="20"/>
      <c r="U58" s="20">
        <v>24.41</v>
      </c>
      <c r="V58" s="35">
        <f t="shared" si="1"/>
        <v>1</v>
      </c>
      <c r="W58" s="20" t="s">
        <v>1355</v>
      </c>
    </row>
    <row r="59" s="2" customFormat="1" ht="31" customHeight="1" spans="1:23">
      <c r="A59" s="20">
        <v>53</v>
      </c>
      <c r="B59" s="16" t="s">
        <v>1346</v>
      </c>
      <c r="C59" s="21" t="s">
        <v>1565</v>
      </c>
      <c r="D59" s="20" t="s">
        <v>1348</v>
      </c>
      <c r="E59" s="19" t="s">
        <v>1552</v>
      </c>
      <c r="F59" s="19" t="s">
        <v>1566</v>
      </c>
      <c r="G59" s="19" t="s">
        <v>1567</v>
      </c>
      <c r="H59" s="23" t="s">
        <v>1361</v>
      </c>
      <c r="I59" s="19" t="s">
        <v>1568</v>
      </c>
      <c r="J59" s="19">
        <v>57.02</v>
      </c>
      <c r="K59" s="29">
        <v>2024.01</v>
      </c>
      <c r="L59" s="29">
        <v>2024.11</v>
      </c>
      <c r="M59" s="19" t="s">
        <v>1545</v>
      </c>
      <c r="N59" s="19" t="s">
        <v>1551</v>
      </c>
      <c r="O59" s="19" t="s">
        <v>1392</v>
      </c>
      <c r="P59" s="32" t="s">
        <v>1388</v>
      </c>
      <c r="Q59" s="19">
        <v>57.02</v>
      </c>
      <c r="R59" s="20"/>
      <c r="S59" s="20"/>
      <c r="T59" s="20"/>
      <c r="U59" s="20">
        <v>57.02</v>
      </c>
      <c r="V59" s="35">
        <f t="shared" si="1"/>
        <v>1</v>
      </c>
      <c r="W59" s="20" t="s">
        <v>1355</v>
      </c>
    </row>
    <row r="60" s="2" customFormat="1" ht="31" customHeight="1" spans="1:23">
      <c r="A60" s="20">
        <v>54</v>
      </c>
      <c r="B60" s="16" t="s">
        <v>1356</v>
      </c>
      <c r="C60" s="21" t="s">
        <v>1505</v>
      </c>
      <c r="D60" s="20" t="s">
        <v>1348</v>
      </c>
      <c r="E60" s="19" t="s">
        <v>1483</v>
      </c>
      <c r="F60" s="19" t="s">
        <v>1484</v>
      </c>
      <c r="G60" s="19" t="s">
        <v>1485</v>
      </c>
      <c r="H60" s="20" t="s">
        <v>1361</v>
      </c>
      <c r="I60" s="19" t="s">
        <v>1569</v>
      </c>
      <c r="J60" s="19">
        <v>58.5</v>
      </c>
      <c r="K60" s="29">
        <v>2024.01</v>
      </c>
      <c r="L60" s="29">
        <v>2024.11</v>
      </c>
      <c r="M60" s="19" t="s">
        <v>1570</v>
      </c>
      <c r="N60" s="19" t="s">
        <v>1557</v>
      </c>
      <c r="O60" s="19" t="s">
        <v>1558</v>
      </c>
      <c r="P60" s="32" t="s">
        <v>1388</v>
      </c>
      <c r="Q60" s="19">
        <v>58.5</v>
      </c>
      <c r="R60" s="20"/>
      <c r="S60" s="20"/>
      <c r="T60" s="20"/>
      <c r="U60" s="20">
        <v>58.5</v>
      </c>
      <c r="V60" s="35">
        <f t="shared" si="1"/>
        <v>1</v>
      </c>
      <c r="W60" s="20" t="s">
        <v>1355</v>
      </c>
    </row>
    <row r="61" s="2" customFormat="1" ht="31" customHeight="1" spans="1:23">
      <c r="A61" s="15">
        <v>55</v>
      </c>
      <c r="B61" s="16" t="s">
        <v>1346</v>
      </c>
      <c r="C61" s="21" t="s">
        <v>1571</v>
      </c>
      <c r="D61" s="20" t="s">
        <v>1348</v>
      </c>
      <c r="E61" s="19" t="s">
        <v>1483</v>
      </c>
      <c r="F61" s="19" t="s">
        <v>1572</v>
      </c>
      <c r="G61" s="19" t="s">
        <v>1573</v>
      </c>
      <c r="H61" s="20" t="s">
        <v>1361</v>
      </c>
      <c r="I61" s="19" t="s">
        <v>1574</v>
      </c>
      <c r="J61" s="19">
        <v>47.7</v>
      </c>
      <c r="K61" s="29">
        <v>2024.01</v>
      </c>
      <c r="L61" s="29">
        <v>2024.11</v>
      </c>
      <c r="M61" s="19" t="s">
        <v>1529</v>
      </c>
      <c r="N61" s="19" t="s">
        <v>1536</v>
      </c>
      <c r="O61" s="19" t="s">
        <v>1537</v>
      </c>
      <c r="P61" s="32" t="s">
        <v>1388</v>
      </c>
      <c r="Q61" s="19">
        <v>47.7</v>
      </c>
      <c r="R61" s="20"/>
      <c r="S61" s="20"/>
      <c r="T61" s="20"/>
      <c r="U61" s="20">
        <v>47.7</v>
      </c>
      <c r="V61" s="35">
        <f t="shared" si="1"/>
        <v>1</v>
      </c>
      <c r="W61" s="20" t="s">
        <v>1355</v>
      </c>
    </row>
    <row r="62" s="2" customFormat="1" ht="31" customHeight="1" spans="1:23">
      <c r="A62" s="20">
        <v>56</v>
      </c>
      <c r="B62" s="16" t="s">
        <v>1356</v>
      </c>
      <c r="C62" s="21" t="s">
        <v>1482</v>
      </c>
      <c r="D62" s="20" t="s">
        <v>1348</v>
      </c>
      <c r="E62" s="19" t="s">
        <v>1575</v>
      </c>
      <c r="F62" s="19" t="s">
        <v>1575</v>
      </c>
      <c r="G62" s="19" t="s">
        <v>1576</v>
      </c>
      <c r="H62" s="20" t="s">
        <v>1361</v>
      </c>
      <c r="I62" s="19" t="s">
        <v>1577</v>
      </c>
      <c r="J62" s="19">
        <v>85.63</v>
      </c>
      <c r="K62" s="29">
        <v>2024.01</v>
      </c>
      <c r="L62" s="29">
        <v>2024.11</v>
      </c>
      <c r="M62" s="19" t="s">
        <v>1578</v>
      </c>
      <c r="N62" s="19" t="s">
        <v>1540</v>
      </c>
      <c r="O62" s="19" t="s">
        <v>1541</v>
      </c>
      <c r="P62" s="32" t="s">
        <v>1388</v>
      </c>
      <c r="Q62" s="19">
        <v>85.63</v>
      </c>
      <c r="R62" s="20"/>
      <c r="S62" s="20"/>
      <c r="T62" s="20"/>
      <c r="U62" s="20">
        <v>85.63</v>
      </c>
      <c r="V62" s="35">
        <f t="shared" si="1"/>
        <v>1</v>
      </c>
      <c r="W62" s="20" t="s">
        <v>1355</v>
      </c>
    </row>
    <row r="63" s="2" customFormat="1" ht="31" customHeight="1" spans="1:23">
      <c r="A63" s="20">
        <v>57</v>
      </c>
      <c r="B63" s="16" t="s">
        <v>1346</v>
      </c>
      <c r="C63" s="21" t="s">
        <v>1571</v>
      </c>
      <c r="D63" s="20" t="s">
        <v>1348</v>
      </c>
      <c r="E63" s="19" t="s">
        <v>1474</v>
      </c>
      <c r="F63" s="19" t="s">
        <v>1474</v>
      </c>
      <c r="G63" s="19" t="s">
        <v>1476</v>
      </c>
      <c r="H63" s="20" t="s">
        <v>1361</v>
      </c>
      <c r="I63" s="19" t="s">
        <v>1579</v>
      </c>
      <c r="J63" s="19">
        <v>113.88</v>
      </c>
      <c r="K63" s="29">
        <v>2024.01</v>
      </c>
      <c r="L63" s="29">
        <v>2024.11</v>
      </c>
      <c r="M63" s="19" t="s">
        <v>1580</v>
      </c>
      <c r="N63" s="19" t="s">
        <v>1546</v>
      </c>
      <c r="O63" s="19" t="s">
        <v>1547</v>
      </c>
      <c r="P63" s="32" t="s">
        <v>1388</v>
      </c>
      <c r="Q63" s="19">
        <v>113.88</v>
      </c>
      <c r="R63" s="20"/>
      <c r="S63" s="20"/>
      <c r="T63" s="20"/>
      <c r="U63" s="20">
        <v>113.88</v>
      </c>
      <c r="V63" s="35">
        <f t="shared" si="1"/>
        <v>1</v>
      </c>
      <c r="W63" s="20" t="s">
        <v>1355</v>
      </c>
    </row>
    <row r="64" s="2" customFormat="1" ht="31" customHeight="1" spans="1:23">
      <c r="A64" s="15">
        <v>58</v>
      </c>
      <c r="B64" s="16" t="s">
        <v>1356</v>
      </c>
      <c r="C64" s="21" t="s">
        <v>1505</v>
      </c>
      <c r="D64" s="20" t="s">
        <v>1348</v>
      </c>
      <c r="E64" s="19" t="s">
        <v>1465</v>
      </c>
      <c r="F64" s="19" t="s">
        <v>1581</v>
      </c>
      <c r="G64" s="19" t="s">
        <v>1582</v>
      </c>
      <c r="H64" s="20" t="s">
        <v>1361</v>
      </c>
      <c r="I64" s="19" t="s">
        <v>1583</v>
      </c>
      <c r="J64" s="19">
        <v>5</v>
      </c>
      <c r="K64" s="29">
        <v>2024.01</v>
      </c>
      <c r="L64" s="29">
        <v>2024.11</v>
      </c>
      <c r="M64" s="19" t="s">
        <v>1584</v>
      </c>
      <c r="N64" s="19" t="s">
        <v>1551</v>
      </c>
      <c r="O64" s="19" t="s">
        <v>1392</v>
      </c>
      <c r="P64" s="32" t="s">
        <v>1388</v>
      </c>
      <c r="Q64" s="19">
        <v>5</v>
      </c>
      <c r="R64" s="20"/>
      <c r="S64" s="20"/>
      <c r="T64" s="20"/>
      <c r="U64" s="20">
        <v>5</v>
      </c>
      <c r="V64" s="35">
        <f t="shared" si="1"/>
        <v>1</v>
      </c>
      <c r="W64" s="20" t="s">
        <v>1355</v>
      </c>
    </row>
    <row r="65" s="2" customFormat="1" ht="31" customHeight="1" spans="1:23">
      <c r="A65" s="20">
        <v>59</v>
      </c>
      <c r="B65" s="16" t="s">
        <v>1346</v>
      </c>
      <c r="C65" s="21" t="s">
        <v>1505</v>
      </c>
      <c r="D65" s="20" t="s">
        <v>1348</v>
      </c>
      <c r="E65" s="19" t="s">
        <v>1465</v>
      </c>
      <c r="F65" s="19" t="s">
        <v>1585</v>
      </c>
      <c r="G65" s="19" t="s">
        <v>1586</v>
      </c>
      <c r="H65" s="20" t="s">
        <v>1361</v>
      </c>
      <c r="I65" s="19" t="s">
        <v>1587</v>
      </c>
      <c r="J65" s="19">
        <v>50</v>
      </c>
      <c r="K65" s="29">
        <v>2024.01</v>
      </c>
      <c r="L65" s="29">
        <v>2024.11</v>
      </c>
      <c r="M65" s="19" t="s">
        <v>1588</v>
      </c>
      <c r="N65" s="19" t="s">
        <v>1557</v>
      </c>
      <c r="O65" s="19" t="s">
        <v>1558</v>
      </c>
      <c r="P65" s="32" t="s">
        <v>1388</v>
      </c>
      <c r="Q65" s="19">
        <v>50</v>
      </c>
      <c r="R65" s="20"/>
      <c r="S65" s="20"/>
      <c r="T65" s="20"/>
      <c r="U65" s="20">
        <v>50</v>
      </c>
      <c r="V65" s="35">
        <f t="shared" si="1"/>
        <v>1</v>
      </c>
      <c r="W65" s="20" t="s">
        <v>1355</v>
      </c>
    </row>
    <row r="66" s="2" customFormat="1" ht="31" customHeight="1" spans="1:23">
      <c r="A66" s="20">
        <v>60</v>
      </c>
      <c r="B66" s="16" t="s">
        <v>1356</v>
      </c>
      <c r="C66" s="21" t="s">
        <v>1494</v>
      </c>
      <c r="D66" s="20" t="s">
        <v>1348</v>
      </c>
      <c r="E66" s="19" t="s">
        <v>1589</v>
      </c>
      <c r="F66" s="19" t="s">
        <v>1590</v>
      </c>
      <c r="G66" s="19" t="s">
        <v>1591</v>
      </c>
      <c r="H66" s="20" t="s">
        <v>1361</v>
      </c>
      <c r="I66" s="19" t="s">
        <v>1592</v>
      </c>
      <c r="J66" s="19">
        <v>180.91</v>
      </c>
      <c r="K66" s="29">
        <v>2024.01</v>
      </c>
      <c r="L66" s="29">
        <v>2024.11</v>
      </c>
      <c r="M66" s="19" t="s">
        <v>1556</v>
      </c>
      <c r="N66" s="19" t="s">
        <v>1540</v>
      </c>
      <c r="O66" s="19" t="s">
        <v>1541</v>
      </c>
      <c r="P66" s="32" t="s">
        <v>1388</v>
      </c>
      <c r="Q66" s="19">
        <v>180.91</v>
      </c>
      <c r="R66" s="20"/>
      <c r="S66" s="20"/>
      <c r="T66" s="20"/>
      <c r="U66" s="20">
        <v>180.91</v>
      </c>
      <c r="V66" s="35">
        <f t="shared" si="1"/>
        <v>1</v>
      </c>
      <c r="W66" s="20" t="s">
        <v>1355</v>
      </c>
    </row>
    <row r="67" s="2" customFormat="1" ht="31" customHeight="1" spans="1:23">
      <c r="A67" s="15">
        <v>61</v>
      </c>
      <c r="B67" s="16" t="s">
        <v>1346</v>
      </c>
      <c r="C67" s="21" t="s">
        <v>1482</v>
      </c>
      <c r="D67" s="20" t="s">
        <v>1348</v>
      </c>
      <c r="E67" s="19" t="s">
        <v>1589</v>
      </c>
      <c r="F67" s="19" t="s">
        <v>1593</v>
      </c>
      <c r="G67" s="19" t="s">
        <v>1594</v>
      </c>
      <c r="H67" s="20" t="s">
        <v>1361</v>
      </c>
      <c r="I67" s="19" t="s">
        <v>1595</v>
      </c>
      <c r="J67" s="19">
        <v>14.74</v>
      </c>
      <c r="K67" s="29">
        <v>2024.01</v>
      </c>
      <c r="L67" s="29">
        <v>2024.11</v>
      </c>
      <c r="M67" s="19" t="s">
        <v>1596</v>
      </c>
      <c r="N67" s="19" t="s">
        <v>1546</v>
      </c>
      <c r="O67" s="19" t="s">
        <v>1547</v>
      </c>
      <c r="P67" s="32" t="s">
        <v>1388</v>
      </c>
      <c r="Q67" s="19">
        <v>14.74</v>
      </c>
      <c r="R67" s="20"/>
      <c r="S67" s="20"/>
      <c r="T67" s="20"/>
      <c r="U67" s="20">
        <v>14.74</v>
      </c>
      <c r="V67" s="35">
        <f t="shared" si="1"/>
        <v>1</v>
      </c>
      <c r="W67" s="20" t="s">
        <v>1355</v>
      </c>
    </row>
    <row r="68" s="2" customFormat="1" ht="31" customHeight="1" spans="1:23">
      <c r="A68" s="20">
        <v>62</v>
      </c>
      <c r="B68" s="16" t="s">
        <v>1356</v>
      </c>
      <c r="C68" s="21" t="s">
        <v>1562</v>
      </c>
      <c r="D68" s="20" t="s">
        <v>1348</v>
      </c>
      <c r="E68" s="19" t="s">
        <v>1457</v>
      </c>
      <c r="F68" s="19" t="s">
        <v>1597</v>
      </c>
      <c r="G68" s="19" t="s">
        <v>1598</v>
      </c>
      <c r="H68" s="20" t="s">
        <v>1366</v>
      </c>
      <c r="I68" s="19" t="s">
        <v>1599</v>
      </c>
      <c r="J68" s="19">
        <v>8.13</v>
      </c>
      <c r="K68" s="29">
        <v>2024.01</v>
      </c>
      <c r="L68" s="29">
        <v>2024.11</v>
      </c>
      <c r="M68" s="19" t="s">
        <v>1600</v>
      </c>
      <c r="N68" s="19" t="s">
        <v>1551</v>
      </c>
      <c r="O68" s="19" t="s">
        <v>1392</v>
      </c>
      <c r="P68" s="32" t="s">
        <v>1388</v>
      </c>
      <c r="Q68" s="19">
        <v>8.13</v>
      </c>
      <c r="R68" s="20"/>
      <c r="S68" s="20"/>
      <c r="T68" s="20"/>
      <c r="U68" s="20">
        <v>8.13</v>
      </c>
      <c r="V68" s="35">
        <f t="shared" si="1"/>
        <v>1</v>
      </c>
      <c r="W68" s="20" t="s">
        <v>1355</v>
      </c>
    </row>
    <row r="69" s="2" customFormat="1" ht="31" customHeight="1" spans="1:23">
      <c r="A69" s="20">
        <v>63</v>
      </c>
      <c r="B69" s="16" t="s">
        <v>1346</v>
      </c>
      <c r="C69" s="21" t="s">
        <v>1601</v>
      </c>
      <c r="D69" s="20" t="s">
        <v>1348</v>
      </c>
      <c r="E69" s="19" t="s">
        <v>1465</v>
      </c>
      <c r="F69" s="19" t="s">
        <v>1602</v>
      </c>
      <c r="G69" s="19" t="s">
        <v>1495</v>
      </c>
      <c r="H69" s="20" t="s">
        <v>1361</v>
      </c>
      <c r="I69" s="19" t="s">
        <v>1603</v>
      </c>
      <c r="J69" s="19">
        <v>97.55</v>
      </c>
      <c r="K69" s="29">
        <v>2024.01</v>
      </c>
      <c r="L69" s="29">
        <v>2024.11</v>
      </c>
      <c r="M69" s="19" t="s">
        <v>1604</v>
      </c>
      <c r="N69" s="19" t="s">
        <v>1557</v>
      </c>
      <c r="O69" s="19" t="s">
        <v>1558</v>
      </c>
      <c r="P69" s="32" t="s">
        <v>1388</v>
      </c>
      <c r="Q69" s="19">
        <v>97.55</v>
      </c>
      <c r="R69" s="20"/>
      <c r="S69" s="20"/>
      <c r="T69" s="20"/>
      <c r="U69" s="20">
        <v>97.55</v>
      </c>
      <c r="V69" s="35">
        <f t="shared" si="1"/>
        <v>1</v>
      </c>
      <c r="W69" s="20" t="s">
        <v>1355</v>
      </c>
    </row>
    <row r="70" s="2" customFormat="1" ht="31" customHeight="1" spans="1:23">
      <c r="A70" s="15">
        <v>64</v>
      </c>
      <c r="B70" s="16" t="s">
        <v>1356</v>
      </c>
      <c r="C70" s="21" t="s">
        <v>1510</v>
      </c>
      <c r="D70" s="20" t="s">
        <v>1348</v>
      </c>
      <c r="E70" s="19" t="s">
        <v>1434</v>
      </c>
      <c r="F70" s="19" t="s">
        <v>1434</v>
      </c>
      <c r="G70" s="19" t="s">
        <v>1434</v>
      </c>
      <c r="H70" s="20" t="s">
        <v>1361</v>
      </c>
      <c r="I70" s="19" t="s">
        <v>1605</v>
      </c>
      <c r="J70" s="19">
        <v>33.8</v>
      </c>
      <c r="K70" s="29">
        <v>2024.01</v>
      </c>
      <c r="L70" s="29">
        <v>2024.11</v>
      </c>
      <c r="M70" s="19" t="s">
        <v>1514</v>
      </c>
      <c r="N70" s="19" t="s">
        <v>1557</v>
      </c>
      <c r="O70" s="19" t="s">
        <v>1558</v>
      </c>
      <c r="P70" s="32" t="s">
        <v>1388</v>
      </c>
      <c r="Q70" s="19">
        <v>33.8</v>
      </c>
      <c r="R70" s="20"/>
      <c r="S70" s="20"/>
      <c r="T70" s="20"/>
      <c r="U70" s="20">
        <v>33.8</v>
      </c>
      <c r="V70" s="35">
        <f t="shared" ref="V70:V133" si="2">U70/J70</f>
        <v>1</v>
      </c>
      <c r="W70" s="20" t="s">
        <v>1355</v>
      </c>
    </row>
    <row r="71" s="2" customFormat="1" ht="31" customHeight="1" spans="1:23">
      <c r="A71" s="20">
        <v>65</v>
      </c>
      <c r="B71" s="16" t="s">
        <v>1346</v>
      </c>
      <c r="C71" s="21" t="s">
        <v>1510</v>
      </c>
      <c r="D71" s="20" t="s">
        <v>1348</v>
      </c>
      <c r="E71" s="19" t="s">
        <v>1434</v>
      </c>
      <c r="F71" s="19" t="s">
        <v>1606</v>
      </c>
      <c r="G71" s="19" t="s">
        <v>1607</v>
      </c>
      <c r="H71" s="20" t="s">
        <v>1361</v>
      </c>
      <c r="I71" s="19" t="s">
        <v>1608</v>
      </c>
      <c r="J71" s="19">
        <v>39</v>
      </c>
      <c r="K71" s="29">
        <v>2024.01</v>
      </c>
      <c r="L71" s="29">
        <v>2024.11</v>
      </c>
      <c r="M71" s="19" t="s">
        <v>1514</v>
      </c>
      <c r="N71" s="19" t="s">
        <v>1540</v>
      </c>
      <c r="O71" s="19" t="s">
        <v>1541</v>
      </c>
      <c r="P71" s="32" t="s">
        <v>1388</v>
      </c>
      <c r="Q71" s="19">
        <v>39</v>
      </c>
      <c r="R71" s="20"/>
      <c r="S71" s="20"/>
      <c r="T71" s="20"/>
      <c r="U71" s="20">
        <v>39</v>
      </c>
      <c r="V71" s="35">
        <f t="shared" si="2"/>
        <v>1</v>
      </c>
      <c r="W71" s="20" t="s">
        <v>1355</v>
      </c>
    </row>
    <row r="72" s="2" customFormat="1" ht="31" customHeight="1" spans="1:23">
      <c r="A72" s="20">
        <v>66</v>
      </c>
      <c r="B72" s="16" t="s">
        <v>1356</v>
      </c>
      <c r="C72" s="21" t="s">
        <v>1494</v>
      </c>
      <c r="D72" s="20" t="s">
        <v>1348</v>
      </c>
      <c r="E72" s="19" t="s">
        <v>1471</v>
      </c>
      <c r="F72" s="19" t="s">
        <v>1609</v>
      </c>
      <c r="G72" s="19" t="s">
        <v>1610</v>
      </c>
      <c r="H72" s="20" t="s">
        <v>1361</v>
      </c>
      <c r="I72" s="19" t="s">
        <v>1611</v>
      </c>
      <c r="J72" s="19">
        <v>79.92</v>
      </c>
      <c r="K72" s="29">
        <v>2024.01</v>
      </c>
      <c r="L72" s="29">
        <v>2024.11</v>
      </c>
      <c r="M72" s="19" t="s">
        <v>1604</v>
      </c>
      <c r="N72" s="19" t="s">
        <v>1546</v>
      </c>
      <c r="O72" s="19" t="s">
        <v>1547</v>
      </c>
      <c r="P72" s="32" t="s">
        <v>1388</v>
      </c>
      <c r="Q72" s="19">
        <v>79.92</v>
      </c>
      <c r="R72" s="20"/>
      <c r="S72" s="20"/>
      <c r="T72" s="20"/>
      <c r="U72" s="20">
        <v>79.92</v>
      </c>
      <c r="V72" s="35">
        <f t="shared" si="2"/>
        <v>1</v>
      </c>
      <c r="W72" s="20" t="s">
        <v>1355</v>
      </c>
    </row>
    <row r="73" s="2" customFormat="1" ht="31" customHeight="1" spans="1:23">
      <c r="A73" s="15">
        <v>67</v>
      </c>
      <c r="B73" s="16" t="s">
        <v>1346</v>
      </c>
      <c r="C73" s="21" t="s">
        <v>1494</v>
      </c>
      <c r="D73" s="20" t="s">
        <v>1348</v>
      </c>
      <c r="E73" s="19" t="s">
        <v>1483</v>
      </c>
      <c r="F73" s="19" t="s">
        <v>1612</v>
      </c>
      <c r="G73" s="19" t="s">
        <v>1613</v>
      </c>
      <c r="H73" s="20" t="s">
        <v>1361</v>
      </c>
      <c r="I73" s="19" t="s">
        <v>1614</v>
      </c>
      <c r="J73" s="19">
        <v>74.43</v>
      </c>
      <c r="K73" s="29">
        <v>2024.01</v>
      </c>
      <c r="L73" s="29">
        <v>2024.11</v>
      </c>
      <c r="M73" s="19" t="s">
        <v>1615</v>
      </c>
      <c r="N73" s="19" t="s">
        <v>1551</v>
      </c>
      <c r="O73" s="19" t="s">
        <v>1392</v>
      </c>
      <c r="P73" s="32" t="s">
        <v>1388</v>
      </c>
      <c r="Q73" s="19">
        <v>74.43</v>
      </c>
      <c r="R73" s="20"/>
      <c r="S73" s="20"/>
      <c r="T73" s="20"/>
      <c r="U73" s="20">
        <v>74.43</v>
      </c>
      <c r="V73" s="35">
        <f t="shared" si="2"/>
        <v>1</v>
      </c>
      <c r="W73" s="20" t="s">
        <v>1355</v>
      </c>
    </row>
    <row r="74" s="2" customFormat="1" ht="31" customHeight="1" spans="1:23">
      <c r="A74" s="20">
        <v>68</v>
      </c>
      <c r="B74" s="16" t="s">
        <v>1356</v>
      </c>
      <c r="C74" s="21" t="s">
        <v>1525</v>
      </c>
      <c r="D74" s="20" t="s">
        <v>1348</v>
      </c>
      <c r="E74" s="19" t="s">
        <v>1616</v>
      </c>
      <c r="F74" s="19" t="s">
        <v>1616</v>
      </c>
      <c r="G74" s="19" t="s">
        <v>1350</v>
      </c>
      <c r="H74" s="20" t="s">
        <v>1361</v>
      </c>
      <c r="I74" s="19" t="s">
        <v>1617</v>
      </c>
      <c r="J74" s="19">
        <v>600</v>
      </c>
      <c r="K74" s="29">
        <v>2024.01</v>
      </c>
      <c r="L74" s="29">
        <v>2024.11</v>
      </c>
      <c r="M74" s="19" t="s">
        <v>1618</v>
      </c>
      <c r="N74" s="19" t="s">
        <v>1557</v>
      </c>
      <c r="O74" s="19" t="s">
        <v>1558</v>
      </c>
      <c r="P74" s="32" t="s">
        <v>1388</v>
      </c>
      <c r="Q74" s="19">
        <v>600</v>
      </c>
      <c r="R74" s="20"/>
      <c r="S74" s="20"/>
      <c r="T74" s="20"/>
      <c r="U74" s="20">
        <v>600</v>
      </c>
      <c r="V74" s="35">
        <f t="shared" si="2"/>
        <v>1</v>
      </c>
      <c r="W74" s="20" t="s">
        <v>1355</v>
      </c>
    </row>
    <row r="75" s="2" customFormat="1" ht="31" customHeight="1" spans="1:23">
      <c r="A75" s="20">
        <v>69</v>
      </c>
      <c r="B75" s="20" t="s">
        <v>1619</v>
      </c>
      <c r="C75" s="21" t="s">
        <v>1620</v>
      </c>
      <c r="D75" s="20" t="s">
        <v>1621</v>
      </c>
      <c r="E75" s="19" t="s">
        <v>1622</v>
      </c>
      <c r="F75" s="19" t="s">
        <v>1623</v>
      </c>
      <c r="G75" s="19" t="s">
        <v>1500</v>
      </c>
      <c r="H75" s="20" t="s">
        <v>1624</v>
      </c>
      <c r="I75" s="19" t="s">
        <v>1625</v>
      </c>
      <c r="J75" s="19">
        <v>70</v>
      </c>
      <c r="K75" s="21" t="s">
        <v>1626</v>
      </c>
      <c r="L75" s="21" t="s">
        <v>1627</v>
      </c>
      <c r="M75" s="19" t="s">
        <v>1628</v>
      </c>
      <c r="N75" s="19" t="s">
        <v>1411</v>
      </c>
      <c r="O75" s="19" t="s">
        <v>1400</v>
      </c>
      <c r="P75" s="32" t="s">
        <v>1388</v>
      </c>
      <c r="Q75" s="19">
        <v>70</v>
      </c>
      <c r="R75" s="20"/>
      <c r="S75" s="20"/>
      <c r="T75" s="20"/>
      <c r="U75" s="20">
        <v>70</v>
      </c>
      <c r="V75" s="35">
        <f t="shared" si="2"/>
        <v>1</v>
      </c>
      <c r="W75" s="20" t="s">
        <v>1629</v>
      </c>
    </row>
    <row r="76" s="2" customFormat="1" ht="31" customHeight="1" spans="1:23">
      <c r="A76" s="15">
        <v>70</v>
      </c>
      <c r="B76" s="20" t="s">
        <v>1619</v>
      </c>
      <c r="C76" s="21" t="s">
        <v>1630</v>
      </c>
      <c r="D76" s="20" t="s">
        <v>1621</v>
      </c>
      <c r="E76" s="19" t="s">
        <v>1622</v>
      </c>
      <c r="F76" s="19" t="s">
        <v>1518</v>
      </c>
      <c r="G76" s="19" t="s">
        <v>1393</v>
      </c>
      <c r="H76" s="20" t="s">
        <v>1624</v>
      </c>
      <c r="I76" s="19" t="s">
        <v>1631</v>
      </c>
      <c r="J76" s="19">
        <v>20</v>
      </c>
      <c r="K76" s="21" t="s">
        <v>1626</v>
      </c>
      <c r="L76" s="21" t="s">
        <v>1627</v>
      </c>
      <c r="M76" s="19" t="s">
        <v>1632</v>
      </c>
      <c r="N76" s="19" t="s">
        <v>1633</v>
      </c>
      <c r="O76" s="19" t="s">
        <v>1634</v>
      </c>
      <c r="P76" s="32" t="s">
        <v>1388</v>
      </c>
      <c r="Q76" s="19">
        <v>20</v>
      </c>
      <c r="R76" s="20"/>
      <c r="S76" s="20"/>
      <c r="T76" s="20"/>
      <c r="U76" s="20">
        <v>20</v>
      </c>
      <c r="V76" s="35">
        <f t="shared" si="2"/>
        <v>1</v>
      </c>
      <c r="W76" s="20" t="s">
        <v>1629</v>
      </c>
    </row>
    <row r="77" s="2" customFormat="1" ht="31" customHeight="1" spans="1:23">
      <c r="A77" s="20">
        <v>71</v>
      </c>
      <c r="B77" s="20" t="s">
        <v>1619</v>
      </c>
      <c r="C77" s="21" t="s">
        <v>1635</v>
      </c>
      <c r="D77" s="20" t="s">
        <v>1621</v>
      </c>
      <c r="E77" s="19" t="s">
        <v>1622</v>
      </c>
      <c r="F77" s="19" t="s">
        <v>1636</v>
      </c>
      <c r="G77" s="19" t="s">
        <v>1637</v>
      </c>
      <c r="H77" s="20" t="s">
        <v>1624</v>
      </c>
      <c r="I77" s="19" t="s">
        <v>1638</v>
      </c>
      <c r="J77" s="19">
        <v>10</v>
      </c>
      <c r="K77" s="21" t="s">
        <v>1639</v>
      </c>
      <c r="L77" s="21" t="s">
        <v>1627</v>
      </c>
      <c r="M77" s="19" t="s">
        <v>1632</v>
      </c>
      <c r="N77" s="19" t="s">
        <v>1391</v>
      </c>
      <c r="O77" s="19" t="s">
        <v>1392</v>
      </c>
      <c r="P77" s="32" t="s">
        <v>1388</v>
      </c>
      <c r="Q77" s="19">
        <v>10</v>
      </c>
      <c r="R77" s="20"/>
      <c r="S77" s="20"/>
      <c r="T77" s="20"/>
      <c r="U77" s="20">
        <v>10</v>
      </c>
      <c r="V77" s="35">
        <f t="shared" si="2"/>
        <v>1</v>
      </c>
      <c r="W77" s="20" t="s">
        <v>1629</v>
      </c>
    </row>
    <row r="78" s="2" customFormat="1" ht="31" customHeight="1" spans="1:23">
      <c r="A78" s="20">
        <v>72</v>
      </c>
      <c r="B78" s="20" t="s">
        <v>1619</v>
      </c>
      <c r="C78" s="21" t="s">
        <v>1640</v>
      </c>
      <c r="D78" s="20" t="s">
        <v>1621</v>
      </c>
      <c r="E78" s="19" t="s">
        <v>1622</v>
      </c>
      <c r="F78" s="19" t="s">
        <v>1641</v>
      </c>
      <c r="G78" s="19" t="s">
        <v>1642</v>
      </c>
      <c r="H78" s="20" t="s">
        <v>1361</v>
      </c>
      <c r="I78" s="19" t="s">
        <v>1643</v>
      </c>
      <c r="J78" s="19">
        <v>10</v>
      </c>
      <c r="K78" s="21" t="s">
        <v>1626</v>
      </c>
      <c r="L78" s="21" t="s">
        <v>1627</v>
      </c>
      <c r="M78" s="19" t="s">
        <v>1628</v>
      </c>
      <c r="N78" s="19" t="s">
        <v>1644</v>
      </c>
      <c r="O78" s="19" t="s">
        <v>1531</v>
      </c>
      <c r="P78" s="32" t="s">
        <v>1388</v>
      </c>
      <c r="Q78" s="19">
        <v>10</v>
      </c>
      <c r="R78" s="20"/>
      <c r="S78" s="20"/>
      <c r="T78" s="20"/>
      <c r="U78" s="20">
        <v>10</v>
      </c>
      <c r="V78" s="35">
        <f t="shared" si="2"/>
        <v>1</v>
      </c>
      <c r="W78" s="20" t="s">
        <v>1629</v>
      </c>
    </row>
    <row r="79" s="2" customFormat="1" ht="31" customHeight="1" spans="1:23">
      <c r="A79" s="15">
        <v>73</v>
      </c>
      <c r="B79" s="20" t="s">
        <v>1619</v>
      </c>
      <c r="C79" s="21" t="s">
        <v>1630</v>
      </c>
      <c r="D79" s="20" t="s">
        <v>1621</v>
      </c>
      <c r="E79" s="19" t="s">
        <v>1622</v>
      </c>
      <c r="F79" s="19" t="s">
        <v>1645</v>
      </c>
      <c r="G79" s="19" t="s">
        <v>1646</v>
      </c>
      <c r="H79" s="20" t="s">
        <v>1624</v>
      </c>
      <c r="I79" s="19" t="s">
        <v>1647</v>
      </c>
      <c r="J79" s="19">
        <v>20</v>
      </c>
      <c r="K79" s="21" t="s">
        <v>1626</v>
      </c>
      <c r="L79" s="21" t="s">
        <v>1627</v>
      </c>
      <c r="M79" s="19" t="s">
        <v>1648</v>
      </c>
      <c r="N79" s="19" t="s">
        <v>1649</v>
      </c>
      <c r="O79" s="19" t="s">
        <v>1423</v>
      </c>
      <c r="P79" s="32" t="s">
        <v>1388</v>
      </c>
      <c r="Q79" s="19">
        <v>20</v>
      </c>
      <c r="R79" s="20"/>
      <c r="S79" s="20"/>
      <c r="T79" s="20"/>
      <c r="U79" s="20">
        <v>20</v>
      </c>
      <c r="V79" s="35">
        <f t="shared" si="2"/>
        <v>1</v>
      </c>
      <c r="W79" s="20" t="s">
        <v>1629</v>
      </c>
    </row>
    <row r="80" s="2" customFormat="1" ht="31" customHeight="1" spans="1:23">
      <c r="A80" s="20">
        <v>74</v>
      </c>
      <c r="B80" s="20" t="s">
        <v>1619</v>
      </c>
      <c r="C80" s="21" t="s">
        <v>1650</v>
      </c>
      <c r="D80" s="20" t="s">
        <v>1621</v>
      </c>
      <c r="E80" s="19" t="s">
        <v>1622</v>
      </c>
      <c r="F80" s="19" t="s">
        <v>1651</v>
      </c>
      <c r="G80" s="19" t="s">
        <v>1652</v>
      </c>
      <c r="H80" s="20" t="s">
        <v>1624</v>
      </c>
      <c r="I80" s="19" t="s">
        <v>1653</v>
      </c>
      <c r="J80" s="19">
        <v>20</v>
      </c>
      <c r="K80" s="21" t="s">
        <v>1626</v>
      </c>
      <c r="L80" s="21" t="s">
        <v>1654</v>
      </c>
      <c r="M80" s="19" t="s">
        <v>1615</v>
      </c>
      <c r="N80" s="19" t="s">
        <v>1655</v>
      </c>
      <c r="O80" s="19" t="s">
        <v>1428</v>
      </c>
      <c r="P80" s="32" t="s">
        <v>1388</v>
      </c>
      <c r="Q80" s="19">
        <v>20</v>
      </c>
      <c r="R80" s="20"/>
      <c r="S80" s="20"/>
      <c r="T80" s="20"/>
      <c r="U80" s="20">
        <v>20</v>
      </c>
      <c r="V80" s="35">
        <f t="shared" si="2"/>
        <v>1</v>
      </c>
      <c r="W80" s="20" t="s">
        <v>1629</v>
      </c>
    </row>
    <row r="81" s="2" customFormat="1" ht="31" customHeight="1" spans="1:23">
      <c r="A81" s="20">
        <v>75</v>
      </c>
      <c r="B81" s="20" t="s">
        <v>1619</v>
      </c>
      <c r="C81" s="21" t="s">
        <v>1656</v>
      </c>
      <c r="D81" s="20" t="s">
        <v>1621</v>
      </c>
      <c r="E81" s="19" t="s">
        <v>1622</v>
      </c>
      <c r="F81" s="19" t="s">
        <v>1657</v>
      </c>
      <c r="G81" s="19" t="s">
        <v>1658</v>
      </c>
      <c r="H81" s="20" t="s">
        <v>1624</v>
      </c>
      <c r="I81" s="19" t="s">
        <v>1659</v>
      </c>
      <c r="J81" s="19">
        <v>10</v>
      </c>
      <c r="K81" s="21" t="s">
        <v>1626</v>
      </c>
      <c r="L81" s="21" t="s">
        <v>1660</v>
      </c>
      <c r="M81" s="19" t="s">
        <v>1661</v>
      </c>
      <c r="N81" s="19" t="s">
        <v>1662</v>
      </c>
      <c r="O81" s="19" t="s">
        <v>1663</v>
      </c>
      <c r="P81" s="32" t="s">
        <v>1388</v>
      </c>
      <c r="Q81" s="19">
        <v>10</v>
      </c>
      <c r="R81" s="20"/>
      <c r="S81" s="20"/>
      <c r="T81" s="20"/>
      <c r="U81" s="20">
        <v>10</v>
      </c>
      <c r="V81" s="35">
        <f t="shared" si="2"/>
        <v>1</v>
      </c>
      <c r="W81" s="20" t="s">
        <v>1629</v>
      </c>
    </row>
    <row r="82" s="2" customFormat="1" ht="31" customHeight="1" spans="1:23">
      <c r="A82" s="15">
        <v>76</v>
      </c>
      <c r="B82" s="20" t="s">
        <v>1619</v>
      </c>
      <c r="C82" s="21" t="s">
        <v>1640</v>
      </c>
      <c r="D82" s="20" t="s">
        <v>1621</v>
      </c>
      <c r="E82" s="19" t="s">
        <v>1622</v>
      </c>
      <c r="F82" s="19" t="s">
        <v>1664</v>
      </c>
      <c r="G82" s="19" t="s">
        <v>1401</v>
      </c>
      <c r="H82" s="20" t="s">
        <v>1361</v>
      </c>
      <c r="I82" s="19" t="s">
        <v>1665</v>
      </c>
      <c r="J82" s="19">
        <v>15</v>
      </c>
      <c r="K82" s="21" t="s">
        <v>1626</v>
      </c>
      <c r="L82" s="21" t="s">
        <v>1654</v>
      </c>
      <c r="M82" s="19" t="s">
        <v>1666</v>
      </c>
      <c r="N82" s="19" t="s">
        <v>1399</v>
      </c>
      <c r="O82" s="19" t="s">
        <v>1400</v>
      </c>
      <c r="P82" s="32" t="s">
        <v>1388</v>
      </c>
      <c r="Q82" s="19">
        <v>15</v>
      </c>
      <c r="R82" s="20"/>
      <c r="S82" s="20"/>
      <c r="T82" s="20"/>
      <c r="U82" s="20">
        <v>15</v>
      </c>
      <c r="V82" s="35">
        <f t="shared" si="2"/>
        <v>1</v>
      </c>
      <c r="W82" s="20" t="s">
        <v>1629</v>
      </c>
    </row>
    <row r="83" s="2" customFormat="1" ht="31" customHeight="1" spans="1:23">
      <c r="A83" s="20">
        <v>77</v>
      </c>
      <c r="B83" s="20" t="s">
        <v>1619</v>
      </c>
      <c r="C83" s="21" t="s">
        <v>1667</v>
      </c>
      <c r="D83" s="20" t="s">
        <v>1621</v>
      </c>
      <c r="E83" s="19" t="s">
        <v>1622</v>
      </c>
      <c r="F83" s="19" t="s">
        <v>1668</v>
      </c>
      <c r="G83" s="19" t="s">
        <v>1669</v>
      </c>
      <c r="H83" s="20" t="s">
        <v>1624</v>
      </c>
      <c r="I83" s="19" t="s">
        <v>1670</v>
      </c>
      <c r="J83" s="19">
        <v>55</v>
      </c>
      <c r="K83" s="21" t="s">
        <v>1671</v>
      </c>
      <c r="L83" s="21" t="s">
        <v>1654</v>
      </c>
      <c r="M83" s="19" t="s">
        <v>1672</v>
      </c>
      <c r="N83" s="19" t="s">
        <v>1403</v>
      </c>
      <c r="O83" s="19" t="s">
        <v>1404</v>
      </c>
      <c r="P83" s="32" t="s">
        <v>1388</v>
      </c>
      <c r="Q83" s="19">
        <v>55</v>
      </c>
      <c r="R83" s="20"/>
      <c r="S83" s="20"/>
      <c r="T83" s="20"/>
      <c r="U83" s="20">
        <v>55</v>
      </c>
      <c r="V83" s="35">
        <f t="shared" si="2"/>
        <v>1</v>
      </c>
      <c r="W83" s="20" t="s">
        <v>1629</v>
      </c>
    </row>
    <row r="84" s="2" customFormat="1" ht="31" customHeight="1" spans="1:23">
      <c r="A84" s="20">
        <v>78</v>
      </c>
      <c r="B84" s="20" t="s">
        <v>1619</v>
      </c>
      <c r="C84" s="21" t="s">
        <v>1656</v>
      </c>
      <c r="D84" s="20" t="s">
        <v>1621</v>
      </c>
      <c r="E84" s="19" t="s">
        <v>1622</v>
      </c>
      <c r="F84" s="19" t="s">
        <v>1673</v>
      </c>
      <c r="G84" s="19" t="s">
        <v>1674</v>
      </c>
      <c r="H84" s="20" t="s">
        <v>1624</v>
      </c>
      <c r="I84" s="19" t="s">
        <v>1675</v>
      </c>
      <c r="J84" s="19">
        <v>25</v>
      </c>
      <c r="K84" s="21" t="s">
        <v>1626</v>
      </c>
      <c r="L84" s="21" t="s">
        <v>1654</v>
      </c>
      <c r="M84" s="19" t="s">
        <v>1661</v>
      </c>
      <c r="N84" s="19" t="s">
        <v>1407</v>
      </c>
      <c r="O84" s="19" t="s">
        <v>1408</v>
      </c>
      <c r="P84" s="32" t="s">
        <v>1388</v>
      </c>
      <c r="Q84" s="19">
        <v>25</v>
      </c>
      <c r="R84" s="20"/>
      <c r="S84" s="20"/>
      <c r="T84" s="20"/>
      <c r="U84" s="20">
        <v>25</v>
      </c>
      <c r="V84" s="35">
        <f t="shared" si="2"/>
        <v>1</v>
      </c>
      <c r="W84" s="20" t="s">
        <v>1629</v>
      </c>
    </row>
    <row r="85" s="2" customFormat="1" ht="31" customHeight="1" spans="1:23">
      <c r="A85" s="15">
        <v>79</v>
      </c>
      <c r="B85" s="20" t="s">
        <v>1619</v>
      </c>
      <c r="C85" s="21" t="s">
        <v>1656</v>
      </c>
      <c r="D85" s="20" t="s">
        <v>1621</v>
      </c>
      <c r="E85" s="19" t="s">
        <v>1622</v>
      </c>
      <c r="F85" s="19" t="s">
        <v>1676</v>
      </c>
      <c r="G85" s="19" t="s">
        <v>1677</v>
      </c>
      <c r="H85" s="20" t="s">
        <v>1624</v>
      </c>
      <c r="I85" s="19" t="s">
        <v>1678</v>
      </c>
      <c r="J85" s="19">
        <v>10</v>
      </c>
      <c r="K85" s="21" t="s">
        <v>1626</v>
      </c>
      <c r="L85" s="21" t="s">
        <v>1627</v>
      </c>
      <c r="M85" s="19" t="s">
        <v>1661</v>
      </c>
      <c r="N85" s="19" t="s">
        <v>1411</v>
      </c>
      <c r="O85" s="19" t="s">
        <v>1412</v>
      </c>
      <c r="P85" s="32" t="s">
        <v>1388</v>
      </c>
      <c r="Q85" s="19">
        <v>10</v>
      </c>
      <c r="R85" s="20"/>
      <c r="S85" s="20"/>
      <c r="T85" s="20"/>
      <c r="U85" s="20">
        <v>10</v>
      </c>
      <c r="V85" s="35">
        <f t="shared" si="2"/>
        <v>1</v>
      </c>
      <c r="W85" s="20" t="s">
        <v>1629</v>
      </c>
    </row>
    <row r="86" s="2" customFormat="1" ht="31" customHeight="1" spans="1:23">
      <c r="A86" s="20">
        <v>80</v>
      </c>
      <c r="B86" s="20" t="s">
        <v>1619</v>
      </c>
      <c r="C86" s="21" t="s">
        <v>1679</v>
      </c>
      <c r="D86" s="20" t="s">
        <v>1621</v>
      </c>
      <c r="E86" s="19" t="s">
        <v>1622</v>
      </c>
      <c r="F86" s="19" t="s">
        <v>1680</v>
      </c>
      <c r="G86" s="19" t="s">
        <v>1681</v>
      </c>
      <c r="H86" s="20" t="s">
        <v>1361</v>
      </c>
      <c r="I86" s="19" t="s">
        <v>1682</v>
      </c>
      <c r="J86" s="19">
        <v>10</v>
      </c>
      <c r="K86" s="21" t="s">
        <v>1626</v>
      </c>
      <c r="L86" s="21" t="s">
        <v>1654</v>
      </c>
      <c r="M86" s="19" t="s">
        <v>1683</v>
      </c>
      <c r="N86" s="19" t="s">
        <v>1415</v>
      </c>
      <c r="O86" s="19" t="s">
        <v>1416</v>
      </c>
      <c r="P86" s="32" t="s">
        <v>1388</v>
      </c>
      <c r="Q86" s="19">
        <v>10</v>
      </c>
      <c r="R86" s="20"/>
      <c r="S86" s="20"/>
      <c r="T86" s="20"/>
      <c r="U86" s="20">
        <v>10</v>
      </c>
      <c r="V86" s="35">
        <f t="shared" si="2"/>
        <v>1</v>
      </c>
      <c r="W86" s="20" t="s">
        <v>1629</v>
      </c>
    </row>
    <row r="87" s="2" customFormat="1" ht="31" customHeight="1" spans="1:23">
      <c r="A87" s="20">
        <v>81</v>
      </c>
      <c r="B87" s="20" t="s">
        <v>1619</v>
      </c>
      <c r="C87" s="21" t="s">
        <v>1640</v>
      </c>
      <c r="D87" s="20" t="s">
        <v>1621</v>
      </c>
      <c r="E87" s="19" t="s">
        <v>1622</v>
      </c>
      <c r="F87" s="19" t="s">
        <v>1684</v>
      </c>
      <c r="G87" s="19" t="s">
        <v>1685</v>
      </c>
      <c r="H87" s="20" t="s">
        <v>1361</v>
      </c>
      <c r="I87" s="19" t="s">
        <v>1686</v>
      </c>
      <c r="J87" s="19">
        <v>12</v>
      </c>
      <c r="K87" s="21" t="s">
        <v>1626</v>
      </c>
      <c r="L87" s="21" t="s">
        <v>1627</v>
      </c>
      <c r="M87" s="19" t="s">
        <v>1666</v>
      </c>
      <c r="N87" s="19" t="s">
        <v>1419</v>
      </c>
      <c r="O87" s="19" t="s">
        <v>1420</v>
      </c>
      <c r="P87" s="32" t="s">
        <v>1388</v>
      </c>
      <c r="Q87" s="19">
        <v>12</v>
      </c>
      <c r="R87" s="20"/>
      <c r="S87" s="20"/>
      <c r="T87" s="20"/>
      <c r="U87" s="20">
        <v>12</v>
      </c>
      <c r="V87" s="35">
        <f t="shared" si="2"/>
        <v>1</v>
      </c>
      <c r="W87" s="20" t="s">
        <v>1629</v>
      </c>
    </row>
    <row r="88" s="2" customFormat="1" ht="31" customHeight="1" spans="1:23">
      <c r="A88" s="15">
        <v>82</v>
      </c>
      <c r="B88" s="20" t="s">
        <v>1619</v>
      </c>
      <c r="C88" s="21" t="s">
        <v>1640</v>
      </c>
      <c r="D88" s="20" t="s">
        <v>1621</v>
      </c>
      <c r="E88" s="19" t="s">
        <v>1622</v>
      </c>
      <c r="F88" s="19" t="s">
        <v>1687</v>
      </c>
      <c r="G88" s="19" t="s">
        <v>1688</v>
      </c>
      <c r="H88" s="20" t="s">
        <v>1361</v>
      </c>
      <c r="I88" s="19" t="s">
        <v>1689</v>
      </c>
      <c r="J88" s="19">
        <v>10</v>
      </c>
      <c r="K88" s="21" t="s">
        <v>1626</v>
      </c>
      <c r="L88" s="21" t="s">
        <v>1627</v>
      </c>
      <c r="M88" s="19" t="s">
        <v>1666</v>
      </c>
      <c r="N88" s="19" t="s">
        <v>1423</v>
      </c>
      <c r="O88" s="19" t="s">
        <v>1424</v>
      </c>
      <c r="P88" s="32" t="s">
        <v>1388</v>
      </c>
      <c r="Q88" s="19">
        <v>10</v>
      </c>
      <c r="R88" s="20"/>
      <c r="S88" s="20"/>
      <c r="T88" s="20"/>
      <c r="U88" s="20">
        <v>10</v>
      </c>
      <c r="V88" s="35">
        <f t="shared" si="2"/>
        <v>1</v>
      </c>
      <c r="W88" s="20" t="s">
        <v>1629</v>
      </c>
    </row>
    <row r="89" s="2" customFormat="1" ht="31" customHeight="1" spans="1:23">
      <c r="A89" s="20">
        <v>83</v>
      </c>
      <c r="B89" s="20" t="s">
        <v>1619</v>
      </c>
      <c r="C89" s="21" t="s">
        <v>1656</v>
      </c>
      <c r="D89" s="20" t="s">
        <v>1621</v>
      </c>
      <c r="E89" s="19" t="s">
        <v>1622</v>
      </c>
      <c r="F89" s="19" t="s">
        <v>1690</v>
      </c>
      <c r="G89" s="19" t="s">
        <v>1691</v>
      </c>
      <c r="H89" s="20" t="s">
        <v>1624</v>
      </c>
      <c r="I89" s="19" t="s">
        <v>1692</v>
      </c>
      <c r="J89" s="19">
        <v>20</v>
      </c>
      <c r="K89" s="21" t="s">
        <v>1626</v>
      </c>
      <c r="L89" s="21" t="s">
        <v>1627</v>
      </c>
      <c r="M89" s="19" t="s">
        <v>1693</v>
      </c>
      <c r="N89" s="19" t="s">
        <v>1427</v>
      </c>
      <c r="O89" s="19" t="s">
        <v>1428</v>
      </c>
      <c r="P89" s="32" t="s">
        <v>1388</v>
      </c>
      <c r="Q89" s="19">
        <v>20</v>
      </c>
      <c r="R89" s="20"/>
      <c r="S89" s="20"/>
      <c r="T89" s="20"/>
      <c r="U89" s="20">
        <v>20</v>
      </c>
      <c r="V89" s="35">
        <f t="shared" si="2"/>
        <v>1</v>
      </c>
      <c r="W89" s="20" t="s">
        <v>1629</v>
      </c>
    </row>
    <row r="90" s="2" customFormat="1" ht="31" customHeight="1" spans="1:23">
      <c r="A90" s="20">
        <v>84</v>
      </c>
      <c r="B90" s="20" t="s">
        <v>1619</v>
      </c>
      <c r="C90" s="21" t="s">
        <v>1620</v>
      </c>
      <c r="D90" s="20" t="s">
        <v>1621</v>
      </c>
      <c r="E90" s="19" t="s">
        <v>1622</v>
      </c>
      <c r="F90" s="19" t="s">
        <v>1694</v>
      </c>
      <c r="G90" s="19" t="s">
        <v>1695</v>
      </c>
      <c r="H90" s="20" t="s">
        <v>1624</v>
      </c>
      <c r="I90" s="19" t="s">
        <v>1696</v>
      </c>
      <c r="J90" s="19">
        <v>7</v>
      </c>
      <c r="K90" s="21" t="s">
        <v>1626</v>
      </c>
      <c r="L90" s="21" t="s">
        <v>1627</v>
      </c>
      <c r="M90" s="19" t="s">
        <v>1697</v>
      </c>
      <c r="N90" s="19" t="s">
        <v>1430</v>
      </c>
      <c r="O90" s="19" t="s">
        <v>1431</v>
      </c>
      <c r="P90" s="32" t="s">
        <v>1388</v>
      </c>
      <c r="Q90" s="19">
        <v>7</v>
      </c>
      <c r="R90" s="20"/>
      <c r="S90" s="20"/>
      <c r="T90" s="20"/>
      <c r="U90" s="20">
        <v>7</v>
      </c>
      <c r="V90" s="35">
        <f t="shared" si="2"/>
        <v>1</v>
      </c>
      <c r="W90" s="20" t="s">
        <v>1629</v>
      </c>
    </row>
    <row r="91" s="2" customFormat="1" ht="31" customHeight="1" spans="1:23">
      <c r="A91" s="15">
        <v>85</v>
      </c>
      <c r="B91" s="20" t="s">
        <v>1619</v>
      </c>
      <c r="C91" s="21" t="s">
        <v>1630</v>
      </c>
      <c r="D91" s="20" t="s">
        <v>1621</v>
      </c>
      <c r="E91" s="19" t="s">
        <v>1622</v>
      </c>
      <c r="F91" s="19" t="s">
        <v>1698</v>
      </c>
      <c r="G91" s="19" t="s">
        <v>1699</v>
      </c>
      <c r="H91" s="20" t="s">
        <v>1624</v>
      </c>
      <c r="I91" s="19" t="s">
        <v>1700</v>
      </c>
      <c r="J91" s="19">
        <v>13</v>
      </c>
      <c r="K91" s="21" t="s">
        <v>1626</v>
      </c>
      <c r="L91" s="21" t="s">
        <v>1627</v>
      </c>
      <c r="M91" s="19" t="s">
        <v>1683</v>
      </c>
      <c r="N91" s="19" t="s">
        <v>1438</v>
      </c>
      <c r="O91" s="19" t="s">
        <v>1439</v>
      </c>
      <c r="P91" s="32" t="s">
        <v>1388</v>
      </c>
      <c r="Q91" s="19">
        <v>13</v>
      </c>
      <c r="R91" s="20"/>
      <c r="S91" s="20"/>
      <c r="T91" s="20"/>
      <c r="U91" s="20">
        <v>13</v>
      </c>
      <c r="V91" s="35">
        <f t="shared" si="2"/>
        <v>1</v>
      </c>
      <c r="W91" s="20" t="s">
        <v>1629</v>
      </c>
    </row>
    <row r="92" s="2" customFormat="1" ht="31" customHeight="1" spans="1:23">
      <c r="A92" s="20">
        <v>86</v>
      </c>
      <c r="B92" s="20" t="s">
        <v>1619</v>
      </c>
      <c r="C92" s="21" t="s">
        <v>1640</v>
      </c>
      <c r="D92" s="20" t="s">
        <v>1621</v>
      </c>
      <c r="E92" s="19" t="s">
        <v>1622</v>
      </c>
      <c r="F92" s="19" t="s">
        <v>1701</v>
      </c>
      <c r="G92" s="19" t="s">
        <v>1702</v>
      </c>
      <c r="H92" s="20" t="s">
        <v>1361</v>
      </c>
      <c r="I92" s="19" t="s">
        <v>1703</v>
      </c>
      <c r="J92" s="19">
        <v>15</v>
      </c>
      <c r="K92" s="21" t="s">
        <v>1626</v>
      </c>
      <c r="L92" s="21" t="s">
        <v>1627</v>
      </c>
      <c r="M92" s="19" t="s">
        <v>1666</v>
      </c>
      <c r="N92" s="19" t="s">
        <v>1523</v>
      </c>
      <c r="O92" s="19" t="s">
        <v>1524</v>
      </c>
      <c r="P92" s="32" t="s">
        <v>1388</v>
      </c>
      <c r="Q92" s="19">
        <v>15</v>
      </c>
      <c r="R92" s="20"/>
      <c r="S92" s="20"/>
      <c r="T92" s="20"/>
      <c r="U92" s="20">
        <v>15</v>
      </c>
      <c r="V92" s="35">
        <f t="shared" si="2"/>
        <v>1</v>
      </c>
      <c r="W92" s="20" t="s">
        <v>1629</v>
      </c>
    </row>
    <row r="93" s="2" customFormat="1" ht="31" customHeight="1" spans="1:23">
      <c r="A93" s="20">
        <v>87</v>
      </c>
      <c r="B93" s="20" t="s">
        <v>1619</v>
      </c>
      <c r="C93" s="21" t="s">
        <v>1640</v>
      </c>
      <c r="D93" s="20" t="s">
        <v>1621</v>
      </c>
      <c r="E93" s="19" t="s">
        <v>1622</v>
      </c>
      <c r="F93" s="19" t="s">
        <v>1704</v>
      </c>
      <c r="G93" s="19" t="s">
        <v>1705</v>
      </c>
      <c r="H93" s="20" t="s">
        <v>1361</v>
      </c>
      <c r="I93" s="19" t="s">
        <v>1706</v>
      </c>
      <c r="J93" s="19">
        <v>10</v>
      </c>
      <c r="K93" s="21" t="s">
        <v>1626</v>
      </c>
      <c r="L93" s="21" t="s">
        <v>1627</v>
      </c>
      <c r="M93" s="19" t="s">
        <v>1666</v>
      </c>
      <c r="N93" s="19" t="s">
        <v>1530</v>
      </c>
      <c r="O93" s="19" t="s">
        <v>1531</v>
      </c>
      <c r="P93" s="32" t="s">
        <v>1388</v>
      </c>
      <c r="Q93" s="19">
        <v>10</v>
      </c>
      <c r="R93" s="20"/>
      <c r="S93" s="20"/>
      <c r="T93" s="20"/>
      <c r="U93" s="20">
        <v>10</v>
      </c>
      <c r="V93" s="35">
        <f t="shared" si="2"/>
        <v>1</v>
      </c>
      <c r="W93" s="20" t="s">
        <v>1629</v>
      </c>
    </row>
    <row r="94" s="2" customFormat="1" ht="31" customHeight="1" spans="1:23">
      <c r="A94" s="15">
        <v>88</v>
      </c>
      <c r="B94" s="20" t="s">
        <v>1619</v>
      </c>
      <c r="C94" s="21" t="s">
        <v>1640</v>
      </c>
      <c r="D94" s="20" t="s">
        <v>1621</v>
      </c>
      <c r="E94" s="19" t="s">
        <v>1622</v>
      </c>
      <c r="F94" s="19" t="s">
        <v>1480</v>
      </c>
      <c r="G94" s="19" t="s">
        <v>1481</v>
      </c>
      <c r="H94" s="20" t="s">
        <v>1361</v>
      </c>
      <c r="I94" s="19" t="s">
        <v>1707</v>
      </c>
      <c r="J94" s="19">
        <v>28</v>
      </c>
      <c r="K94" s="21" t="s">
        <v>1626</v>
      </c>
      <c r="L94" s="21" t="s">
        <v>1627</v>
      </c>
      <c r="M94" s="19" t="s">
        <v>1666</v>
      </c>
      <c r="N94" s="19" t="s">
        <v>1536</v>
      </c>
      <c r="O94" s="19" t="s">
        <v>1537</v>
      </c>
      <c r="P94" s="32" t="s">
        <v>1388</v>
      </c>
      <c r="Q94" s="19">
        <v>28</v>
      </c>
      <c r="R94" s="20"/>
      <c r="S94" s="20"/>
      <c r="T94" s="20"/>
      <c r="U94" s="20">
        <v>28</v>
      </c>
      <c r="V94" s="35">
        <f t="shared" si="2"/>
        <v>1</v>
      </c>
      <c r="W94" s="20" t="s">
        <v>1629</v>
      </c>
    </row>
    <row r="95" s="2" customFormat="1" ht="31" customHeight="1" spans="1:23">
      <c r="A95" s="20">
        <v>89</v>
      </c>
      <c r="B95" s="20" t="s">
        <v>1619</v>
      </c>
      <c r="C95" s="21" t="s">
        <v>1640</v>
      </c>
      <c r="D95" s="20" t="s">
        <v>1621</v>
      </c>
      <c r="E95" s="19" t="s">
        <v>1622</v>
      </c>
      <c r="F95" s="19" t="s">
        <v>1708</v>
      </c>
      <c r="G95" s="19" t="s">
        <v>1709</v>
      </c>
      <c r="H95" s="20" t="s">
        <v>1361</v>
      </c>
      <c r="I95" s="19" t="s">
        <v>1710</v>
      </c>
      <c r="J95" s="19">
        <v>20</v>
      </c>
      <c r="K95" s="21" t="s">
        <v>1626</v>
      </c>
      <c r="L95" s="21" t="s">
        <v>1627</v>
      </c>
      <c r="M95" s="19" t="s">
        <v>1666</v>
      </c>
      <c r="N95" s="19" t="s">
        <v>1540</v>
      </c>
      <c r="O95" s="19" t="s">
        <v>1541</v>
      </c>
      <c r="P95" s="32" t="s">
        <v>1388</v>
      </c>
      <c r="Q95" s="19">
        <v>20</v>
      </c>
      <c r="R95" s="20"/>
      <c r="S95" s="20"/>
      <c r="T95" s="20"/>
      <c r="U95" s="20">
        <v>20</v>
      </c>
      <c r="V95" s="35">
        <f t="shared" si="2"/>
        <v>1</v>
      </c>
      <c r="W95" s="20" t="s">
        <v>1629</v>
      </c>
    </row>
    <row r="96" s="2" customFormat="1" ht="31" customHeight="1" spans="1:23">
      <c r="A96" s="20">
        <v>90</v>
      </c>
      <c r="B96" s="20" t="s">
        <v>1619</v>
      </c>
      <c r="C96" s="21" t="s">
        <v>1640</v>
      </c>
      <c r="D96" s="20" t="s">
        <v>1621</v>
      </c>
      <c r="E96" s="19" t="s">
        <v>1622</v>
      </c>
      <c r="F96" s="19" t="s">
        <v>1711</v>
      </c>
      <c r="G96" s="19" t="s">
        <v>1712</v>
      </c>
      <c r="H96" s="20" t="s">
        <v>1361</v>
      </c>
      <c r="I96" s="19" t="s">
        <v>1713</v>
      </c>
      <c r="J96" s="19">
        <v>5</v>
      </c>
      <c r="K96" s="21" t="s">
        <v>1626</v>
      </c>
      <c r="L96" s="21" t="s">
        <v>1627</v>
      </c>
      <c r="M96" s="19" t="s">
        <v>1666</v>
      </c>
      <c r="N96" s="19" t="s">
        <v>1546</v>
      </c>
      <c r="O96" s="19" t="s">
        <v>1547</v>
      </c>
      <c r="P96" s="32" t="s">
        <v>1388</v>
      </c>
      <c r="Q96" s="19">
        <v>5</v>
      </c>
      <c r="R96" s="20"/>
      <c r="S96" s="20"/>
      <c r="T96" s="20"/>
      <c r="U96" s="20">
        <v>5</v>
      </c>
      <c r="V96" s="35">
        <f t="shared" si="2"/>
        <v>1</v>
      </c>
      <c r="W96" s="20" t="s">
        <v>1629</v>
      </c>
    </row>
    <row r="97" s="2" customFormat="1" ht="31" customHeight="1" spans="1:23">
      <c r="A97" s="15">
        <v>91</v>
      </c>
      <c r="B97" s="20" t="s">
        <v>1619</v>
      </c>
      <c r="C97" s="21" t="s">
        <v>1640</v>
      </c>
      <c r="D97" s="20" t="s">
        <v>1621</v>
      </c>
      <c r="E97" s="19" t="s">
        <v>1622</v>
      </c>
      <c r="F97" s="19" t="s">
        <v>1714</v>
      </c>
      <c r="G97" s="19" t="s">
        <v>1715</v>
      </c>
      <c r="H97" s="20" t="s">
        <v>1361</v>
      </c>
      <c r="I97" s="19" t="s">
        <v>1716</v>
      </c>
      <c r="J97" s="19">
        <v>20</v>
      </c>
      <c r="K97" s="21" t="s">
        <v>1626</v>
      </c>
      <c r="L97" s="21" t="s">
        <v>1627</v>
      </c>
      <c r="M97" s="19" t="s">
        <v>1666</v>
      </c>
      <c r="N97" s="19" t="s">
        <v>1551</v>
      </c>
      <c r="O97" s="19" t="s">
        <v>1392</v>
      </c>
      <c r="P97" s="32" t="s">
        <v>1388</v>
      </c>
      <c r="Q97" s="19">
        <v>20</v>
      </c>
      <c r="R97" s="20"/>
      <c r="S97" s="20"/>
      <c r="T97" s="20"/>
      <c r="U97" s="20">
        <v>20</v>
      </c>
      <c r="V97" s="35">
        <f t="shared" si="2"/>
        <v>1</v>
      </c>
      <c r="W97" s="20" t="s">
        <v>1629</v>
      </c>
    </row>
    <row r="98" s="2" customFormat="1" ht="31" customHeight="1" spans="1:23">
      <c r="A98" s="20">
        <v>92</v>
      </c>
      <c r="B98" s="20" t="s">
        <v>1619</v>
      </c>
      <c r="C98" s="21" t="s">
        <v>1635</v>
      </c>
      <c r="D98" s="20" t="s">
        <v>1621</v>
      </c>
      <c r="E98" s="19" t="s">
        <v>1622</v>
      </c>
      <c r="F98" s="19" t="s">
        <v>1717</v>
      </c>
      <c r="G98" s="19" t="s">
        <v>1718</v>
      </c>
      <c r="H98" s="20" t="s">
        <v>1624</v>
      </c>
      <c r="I98" s="19" t="s">
        <v>1719</v>
      </c>
      <c r="J98" s="19">
        <v>8</v>
      </c>
      <c r="K98" s="21" t="s">
        <v>1626</v>
      </c>
      <c r="L98" s="21" t="s">
        <v>1627</v>
      </c>
      <c r="M98" s="19" t="s">
        <v>1720</v>
      </c>
      <c r="N98" s="19" t="s">
        <v>1557</v>
      </c>
      <c r="O98" s="19" t="s">
        <v>1558</v>
      </c>
      <c r="P98" s="32" t="s">
        <v>1388</v>
      </c>
      <c r="Q98" s="19">
        <v>8</v>
      </c>
      <c r="R98" s="20"/>
      <c r="S98" s="20"/>
      <c r="T98" s="20"/>
      <c r="U98" s="20">
        <v>8</v>
      </c>
      <c r="V98" s="35">
        <f t="shared" si="2"/>
        <v>1</v>
      </c>
      <c r="W98" s="20" t="s">
        <v>1629</v>
      </c>
    </row>
    <row r="99" s="2" customFormat="1" ht="31" customHeight="1" spans="1:23">
      <c r="A99" s="20">
        <v>93</v>
      </c>
      <c r="B99" s="16" t="s">
        <v>1721</v>
      </c>
      <c r="C99" s="21" t="s">
        <v>1494</v>
      </c>
      <c r="D99" s="20" t="s">
        <v>1348</v>
      </c>
      <c r="E99" s="19" t="s">
        <v>1471</v>
      </c>
      <c r="F99" s="19" t="s">
        <v>1609</v>
      </c>
      <c r="G99" s="19" t="s">
        <v>1610</v>
      </c>
      <c r="H99" s="20" t="s">
        <v>1361</v>
      </c>
      <c r="I99" s="19" t="s">
        <v>1722</v>
      </c>
      <c r="J99" s="19">
        <v>54.5</v>
      </c>
      <c r="K99" s="29">
        <v>2024.01</v>
      </c>
      <c r="L99" s="29">
        <v>2024.11</v>
      </c>
      <c r="M99" s="19" t="s">
        <v>1723</v>
      </c>
      <c r="N99" s="19" t="s">
        <v>1649</v>
      </c>
      <c r="O99" s="19" t="s">
        <v>1423</v>
      </c>
      <c r="P99" s="32" t="s">
        <v>1388</v>
      </c>
      <c r="Q99" s="19">
        <v>54.5</v>
      </c>
      <c r="R99" s="20"/>
      <c r="S99" s="20"/>
      <c r="T99" s="20"/>
      <c r="U99" s="20">
        <v>54.5</v>
      </c>
      <c r="V99" s="35">
        <f t="shared" si="2"/>
        <v>1</v>
      </c>
      <c r="W99" s="20" t="s">
        <v>1724</v>
      </c>
    </row>
    <row r="100" s="2" customFormat="1" ht="31" customHeight="1" spans="1:23">
      <c r="A100" s="15">
        <v>94</v>
      </c>
      <c r="B100" s="16" t="s">
        <v>1725</v>
      </c>
      <c r="C100" s="21" t="s">
        <v>1449</v>
      </c>
      <c r="D100" s="20" t="s">
        <v>1348</v>
      </c>
      <c r="E100" s="19" t="s">
        <v>1471</v>
      </c>
      <c r="F100" s="19" t="s">
        <v>1609</v>
      </c>
      <c r="G100" s="19" t="s">
        <v>1610</v>
      </c>
      <c r="H100" s="20" t="s">
        <v>1366</v>
      </c>
      <c r="I100" s="19" t="s">
        <v>1453</v>
      </c>
      <c r="J100" s="19">
        <v>59.8</v>
      </c>
      <c r="K100" s="29">
        <v>2024.01</v>
      </c>
      <c r="L100" s="29">
        <v>2024.11</v>
      </c>
      <c r="M100" s="19" t="s">
        <v>1683</v>
      </c>
      <c r="N100" s="19" t="s">
        <v>1655</v>
      </c>
      <c r="O100" s="19" t="s">
        <v>1428</v>
      </c>
      <c r="P100" s="32" t="s">
        <v>1388</v>
      </c>
      <c r="Q100" s="19">
        <v>59.8</v>
      </c>
      <c r="R100" s="20"/>
      <c r="S100" s="20"/>
      <c r="T100" s="20"/>
      <c r="U100" s="20">
        <v>59.8</v>
      </c>
      <c r="V100" s="35">
        <f t="shared" si="2"/>
        <v>1</v>
      </c>
      <c r="W100" s="20" t="s">
        <v>1724</v>
      </c>
    </row>
    <row r="101" s="2" customFormat="1" ht="31" customHeight="1" spans="1:23">
      <c r="A101" s="20">
        <v>95</v>
      </c>
      <c r="B101" s="16" t="s">
        <v>1721</v>
      </c>
      <c r="C101" s="21" t="s">
        <v>1726</v>
      </c>
      <c r="D101" s="20" t="s">
        <v>1348</v>
      </c>
      <c r="E101" s="19" t="s">
        <v>1471</v>
      </c>
      <c r="F101" s="19" t="s">
        <v>1471</v>
      </c>
      <c r="G101" s="19" t="s">
        <v>1471</v>
      </c>
      <c r="H101" s="20" t="s">
        <v>1366</v>
      </c>
      <c r="I101" s="19" t="s">
        <v>1727</v>
      </c>
      <c r="J101" s="19">
        <v>75.7</v>
      </c>
      <c r="K101" s="29">
        <v>2024.01</v>
      </c>
      <c r="L101" s="29">
        <v>2024.11</v>
      </c>
      <c r="M101" s="19" t="s">
        <v>1728</v>
      </c>
      <c r="N101" s="19" t="s">
        <v>1662</v>
      </c>
      <c r="O101" s="19" t="s">
        <v>1663</v>
      </c>
      <c r="P101" s="32" t="s">
        <v>1388</v>
      </c>
      <c r="Q101" s="19">
        <v>75.7</v>
      </c>
      <c r="R101" s="20"/>
      <c r="S101" s="20"/>
      <c r="T101" s="20"/>
      <c r="U101" s="20">
        <v>75.7</v>
      </c>
      <c r="V101" s="35">
        <f t="shared" si="2"/>
        <v>1</v>
      </c>
      <c r="W101" s="20" t="s">
        <v>1724</v>
      </c>
    </row>
    <row r="102" s="2" customFormat="1" ht="31" customHeight="1" spans="1:23">
      <c r="A102" s="20">
        <v>96</v>
      </c>
      <c r="B102" s="16" t="s">
        <v>1725</v>
      </c>
      <c r="C102" s="21" t="s">
        <v>1505</v>
      </c>
      <c r="D102" s="20" t="s">
        <v>1348</v>
      </c>
      <c r="E102" s="19" t="s">
        <v>1471</v>
      </c>
      <c r="F102" s="19" t="s">
        <v>1609</v>
      </c>
      <c r="G102" s="19" t="s">
        <v>1610</v>
      </c>
      <c r="H102" s="20" t="s">
        <v>1361</v>
      </c>
      <c r="I102" s="19" t="s">
        <v>1729</v>
      </c>
      <c r="J102" s="19">
        <v>20</v>
      </c>
      <c r="K102" s="29">
        <v>2024.01</v>
      </c>
      <c r="L102" s="29">
        <v>2024.11</v>
      </c>
      <c r="M102" s="19" t="s">
        <v>1730</v>
      </c>
      <c r="N102" s="19" t="s">
        <v>1399</v>
      </c>
      <c r="O102" s="19" t="s">
        <v>1400</v>
      </c>
      <c r="P102" s="32" t="s">
        <v>1388</v>
      </c>
      <c r="Q102" s="19">
        <v>20</v>
      </c>
      <c r="R102" s="20"/>
      <c r="S102" s="20"/>
      <c r="T102" s="20"/>
      <c r="U102" s="20">
        <v>20</v>
      </c>
      <c r="V102" s="35">
        <f t="shared" si="2"/>
        <v>1</v>
      </c>
      <c r="W102" s="20" t="s">
        <v>1724</v>
      </c>
    </row>
    <row r="103" s="2" customFormat="1" ht="31" customHeight="1" spans="1:23">
      <c r="A103" s="15">
        <v>97</v>
      </c>
      <c r="B103" s="16" t="s">
        <v>1721</v>
      </c>
      <c r="C103" s="21" t="s">
        <v>1494</v>
      </c>
      <c r="D103" s="20" t="s">
        <v>1348</v>
      </c>
      <c r="E103" s="19" t="s">
        <v>1471</v>
      </c>
      <c r="F103" s="19" t="s">
        <v>1731</v>
      </c>
      <c r="G103" s="19" t="s">
        <v>1732</v>
      </c>
      <c r="H103" s="20" t="s">
        <v>1361</v>
      </c>
      <c r="I103" s="19" t="s">
        <v>1733</v>
      </c>
      <c r="J103" s="19">
        <v>59.6</v>
      </c>
      <c r="K103" s="29">
        <v>2024.01</v>
      </c>
      <c r="L103" s="29">
        <v>2024.11</v>
      </c>
      <c r="M103" s="19" t="s">
        <v>1550</v>
      </c>
      <c r="N103" s="19" t="s">
        <v>1403</v>
      </c>
      <c r="O103" s="19" t="s">
        <v>1404</v>
      </c>
      <c r="P103" s="32" t="s">
        <v>1388</v>
      </c>
      <c r="Q103" s="19">
        <v>59.6</v>
      </c>
      <c r="R103" s="20"/>
      <c r="S103" s="20"/>
      <c r="T103" s="20"/>
      <c r="U103" s="20">
        <v>59.6</v>
      </c>
      <c r="V103" s="35">
        <f t="shared" si="2"/>
        <v>1</v>
      </c>
      <c r="W103" s="20" t="s">
        <v>1724</v>
      </c>
    </row>
    <row r="104" s="2" customFormat="1" ht="31" customHeight="1" spans="1:23">
      <c r="A104" s="20">
        <v>98</v>
      </c>
      <c r="B104" s="16" t="s">
        <v>1725</v>
      </c>
      <c r="C104" s="21" t="s">
        <v>1571</v>
      </c>
      <c r="D104" s="20" t="s">
        <v>1348</v>
      </c>
      <c r="E104" s="19" t="s">
        <v>1457</v>
      </c>
      <c r="F104" s="19" t="s">
        <v>1597</v>
      </c>
      <c r="G104" s="19" t="s">
        <v>1598</v>
      </c>
      <c r="H104" s="20" t="s">
        <v>1361</v>
      </c>
      <c r="I104" s="19" t="s">
        <v>1734</v>
      </c>
      <c r="J104" s="19">
        <v>84.2</v>
      </c>
      <c r="K104" s="29">
        <v>2024.01</v>
      </c>
      <c r="L104" s="29">
        <v>2024.11</v>
      </c>
      <c r="M104" s="19" t="s">
        <v>1578</v>
      </c>
      <c r="N104" s="19" t="s">
        <v>1407</v>
      </c>
      <c r="O104" s="19" t="s">
        <v>1408</v>
      </c>
      <c r="P104" s="32" t="s">
        <v>1388</v>
      </c>
      <c r="Q104" s="19">
        <v>84.2</v>
      </c>
      <c r="R104" s="20"/>
      <c r="S104" s="20"/>
      <c r="T104" s="20"/>
      <c r="U104" s="20">
        <v>84.2</v>
      </c>
      <c r="V104" s="35">
        <f t="shared" si="2"/>
        <v>1</v>
      </c>
      <c r="W104" s="20" t="s">
        <v>1724</v>
      </c>
    </row>
    <row r="105" s="2" customFormat="1" ht="31" customHeight="1" spans="1:23">
      <c r="A105" s="20">
        <v>99</v>
      </c>
      <c r="B105" s="16" t="s">
        <v>1721</v>
      </c>
      <c r="C105" s="21" t="s">
        <v>1449</v>
      </c>
      <c r="D105" s="20" t="s">
        <v>1348</v>
      </c>
      <c r="E105" s="19" t="s">
        <v>1589</v>
      </c>
      <c r="F105" s="19" t="s">
        <v>1735</v>
      </c>
      <c r="G105" s="19" t="s">
        <v>1736</v>
      </c>
      <c r="H105" s="20" t="s">
        <v>1366</v>
      </c>
      <c r="I105" s="19" t="s">
        <v>1453</v>
      </c>
      <c r="J105" s="19">
        <v>60.2</v>
      </c>
      <c r="K105" s="29">
        <v>2024.01</v>
      </c>
      <c r="L105" s="29">
        <v>2024.11</v>
      </c>
      <c r="M105" s="19" t="s">
        <v>1683</v>
      </c>
      <c r="N105" s="19" t="s">
        <v>1411</v>
      </c>
      <c r="O105" s="19" t="s">
        <v>1412</v>
      </c>
      <c r="P105" s="32" t="s">
        <v>1388</v>
      </c>
      <c r="Q105" s="19">
        <v>60.2</v>
      </c>
      <c r="R105" s="20"/>
      <c r="S105" s="20"/>
      <c r="T105" s="20"/>
      <c r="U105" s="20">
        <v>60.2</v>
      </c>
      <c r="V105" s="35">
        <f t="shared" si="2"/>
        <v>1</v>
      </c>
      <c r="W105" s="20" t="s">
        <v>1724</v>
      </c>
    </row>
    <row r="106" s="2" customFormat="1" ht="31" customHeight="1" spans="1:23">
      <c r="A106" s="15">
        <v>100</v>
      </c>
      <c r="B106" s="16" t="s">
        <v>1725</v>
      </c>
      <c r="C106" s="21" t="s">
        <v>1449</v>
      </c>
      <c r="D106" s="20" t="s">
        <v>1348</v>
      </c>
      <c r="E106" s="19" t="s">
        <v>1589</v>
      </c>
      <c r="F106" s="19" t="s">
        <v>1737</v>
      </c>
      <c r="G106" s="19" t="s">
        <v>1738</v>
      </c>
      <c r="H106" s="20" t="s">
        <v>1366</v>
      </c>
      <c r="I106" s="19" t="s">
        <v>1453</v>
      </c>
      <c r="J106" s="19">
        <v>58.3</v>
      </c>
      <c r="K106" s="29">
        <v>2024.01</v>
      </c>
      <c r="L106" s="29">
        <v>2024.11</v>
      </c>
      <c r="M106" s="19" t="s">
        <v>1683</v>
      </c>
      <c r="N106" s="19" t="s">
        <v>1415</v>
      </c>
      <c r="O106" s="19" t="s">
        <v>1416</v>
      </c>
      <c r="P106" s="32" t="s">
        <v>1388</v>
      </c>
      <c r="Q106" s="19">
        <v>58.3</v>
      </c>
      <c r="R106" s="20"/>
      <c r="S106" s="20"/>
      <c r="T106" s="20"/>
      <c r="U106" s="20">
        <v>58.3</v>
      </c>
      <c r="V106" s="35">
        <f t="shared" si="2"/>
        <v>1</v>
      </c>
      <c r="W106" s="20" t="s">
        <v>1724</v>
      </c>
    </row>
    <row r="107" s="2" customFormat="1" ht="31" customHeight="1" spans="1:23">
      <c r="A107" s="20">
        <v>101</v>
      </c>
      <c r="B107" s="16" t="s">
        <v>1721</v>
      </c>
      <c r="C107" s="21" t="s">
        <v>1494</v>
      </c>
      <c r="D107" s="20" t="s">
        <v>1348</v>
      </c>
      <c r="E107" s="19" t="s">
        <v>1552</v>
      </c>
      <c r="F107" s="19" t="s">
        <v>1739</v>
      </c>
      <c r="G107" s="19" t="s">
        <v>1552</v>
      </c>
      <c r="H107" s="20" t="s">
        <v>1361</v>
      </c>
      <c r="I107" s="19" t="s">
        <v>1740</v>
      </c>
      <c r="J107" s="19">
        <v>236</v>
      </c>
      <c r="K107" s="29">
        <v>2024.01</v>
      </c>
      <c r="L107" s="29">
        <v>2024.11</v>
      </c>
      <c r="M107" s="19" t="s">
        <v>1550</v>
      </c>
      <c r="N107" s="19" t="s">
        <v>1419</v>
      </c>
      <c r="O107" s="19" t="s">
        <v>1420</v>
      </c>
      <c r="P107" s="32" t="s">
        <v>1388</v>
      </c>
      <c r="Q107" s="19">
        <v>236</v>
      </c>
      <c r="R107" s="20"/>
      <c r="S107" s="20"/>
      <c r="T107" s="20"/>
      <c r="U107" s="20">
        <v>236</v>
      </c>
      <c r="V107" s="35">
        <f t="shared" si="2"/>
        <v>1</v>
      </c>
      <c r="W107" s="20" t="s">
        <v>1724</v>
      </c>
    </row>
    <row r="108" s="2" customFormat="1" ht="31" customHeight="1" spans="1:23">
      <c r="A108" s="20">
        <v>102</v>
      </c>
      <c r="B108" s="16" t="s">
        <v>1725</v>
      </c>
      <c r="C108" s="21" t="s">
        <v>1726</v>
      </c>
      <c r="D108" s="20" t="s">
        <v>1348</v>
      </c>
      <c r="E108" s="19" t="s">
        <v>1479</v>
      </c>
      <c r="F108" s="19" t="s">
        <v>1479</v>
      </c>
      <c r="G108" s="19" t="s">
        <v>1479</v>
      </c>
      <c r="H108" s="20" t="s">
        <v>1366</v>
      </c>
      <c r="I108" s="19" t="s">
        <v>1741</v>
      </c>
      <c r="J108" s="19">
        <v>52</v>
      </c>
      <c r="K108" s="29">
        <v>2024.01</v>
      </c>
      <c r="L108" s="29">
        <v>2024.11</v>
      </c>
      <c r="M108" s="19" t="s">
        <v>1728</v>
      </c>
      <c r="N108" s="19" t="s">
        <v>1423</v>
      </c>
      <c r="O108" s="19" t="s">
        <v>1424</v>
      </c>
      <c r="P108" s="32" t="s">
        <v>1388</v>
      </c>
      <c r="Q108" s="19">
        <v>52</v>
      </c>
      <c r="R108" s="20"/>
      <c r="S108" s="20"/>
      <c r="T108" s="20"/>
      <c r="U108" s="20">
        <v>52</v>
      </c>
      <c r="V108" s="35">
        <f t="shared" si="2"/>
        <v>1</v>
      </c>
      <c r="W108" s="20" t="s">
        <v>1724</v>
      </c>
    </row>
    <row r="109" s="2" customFormat="1" ht="31" customHeight="1" spans="1:23">
      <c r="A109" s="15">
        <v>103</v>
      </c>
      <c r="B109" s="16" t="s">
        <v>1721</v>
      </c>
      <c r="C109" s="21" t="s">
        <v>1494</v>
      </c>
      <c r="D109" s="20" t="s">
        <v>1348</v>
      </c>
      <c r="E109" s="19" t="s">
        <v>1465</v>
      </c>
      <c r="F109" s="19" t="s">
        <v>1742</v>
      </c>
      <c r="G109" s="19" t="s">
        <v>1465</v>
      </c>
      <c r="H109" s="23" t="s">
        <v>1361</v>
      </c>
      <c r="I109" s="19" t="s">
        <v>1743</v>
      </c>
      <c r="J109" s="19">
        <v>50.4</v>
      </c>
      <c r="K109" s="29">
        <v>2024.01</v>
      </c>
      <c r="L109" s="29">
        <v>2024.11</v>
      </c>
      <c r="M109" s="19" t="s">
        <v>1744</v>
      </c>
      <c r="N109" s="19" t="s">
        <v>1427</v>
      </c>
      <c r="O109" s="19" t="s">
        <v>1428</v>
      </c>
      <c r="P109" s="32" t="s">
        <v>1388</v>
      </c>
      <c r="Q109" s="19">
        <v>50.4</v>
      </c>
      <c r="R109" s="20"/>
      <c r="S109" s="20"/>
      <c r="T109" s="20"/>
      <c r="U109" s="20">
        <v>50.4</v>
      </c>
      <c r="V109" s="35">
        <f t="shared" si="2"/>
        <v>1</v>
      </c>
      <c r="W109" s="20" t="s">
        <v>1724</v>
      </c>
    </row>
    <row r="110" s="2" customFormat="1" ht="31" customHeight="1" spans="1:23">
      <c r="A110" s="20">
        <v>104</v>
      </c>
      <c r="B110" s="16" t="s">
        <v>1725</v>
      </c>
      <c r="C110" s="21" t="s">
        <v>1505</v>
      </c>
      <c r="D110" s="20" t="s">
        <v>1348</v>
      </c>
      <c r="E110" s="19" t="s">
        <v>1552</v>
      </c>
      <c r="F110" s="19" t="s">
        <v>1739</v>
      </c>
      <c r="G110" s="19" t="s">
        <v>1745</v>
      </c>
      <c r="H110" s="20" t="s">
        <v>1361</v>
      </c>
      <c r="I110" s="19" t="s">
        <v>1746</v>
      </c>
      <c r="J110" s="19">
        <v>20</v>
      </c>
      <c r="K110" s="29">
        <v>2024.01</v>
      </c>
      <c r="L110" s="29">
        <v>2024.11</v>
      </c>
      <c r="M110" s="19" t="s">
        <v>1747</v>
      </c>
      <c r="N110" s="19" t="s">
        <v>1430</v>
      </c>
      <c r="O110" s="19" t="s">
        <v>1431</v>
      </c>
      <c r="P110" s="32" t="s">
        <v>1388</v>
      </c>
      <c r="Q110" s="19">
        <v>20</v>
      </c>
      <c r="R110" s="20"/>
      <c r="S110" s="20"/>
      <c r="T110" s="20"/>
      <c r="U110" s="20">
        <v>20</v>
      </c>
      <c r="V110" s="35">
        <f t="shared" si="2"/>
        <v>1</v>
      </c>
      <c r="W110" s="20" t="s">
        <v>1724</v>
      </c>
    </row>
    <row r="111" s="2" customFormat="1" ht="31" customHeight="1" spans="1:23">
      <c r="A111" s="20">
        <v>105</v>
      </c>
      <c r="B111" s="16" t="s">
        <v>1721</v>
      </c>
      <c r="C111" s="21" t="s">
        <v>1449</v>
      </c>
      <c r="D111" s="20" t="s">
        <v>1348</v>
      </c>
      <c r="E111" s="19" t="s">
        <v>1450</v>
      </c>
      <c r="F111" s="19" t="s">
        <v>1451</v>
      </c>
      <c r="G111" s="19" t="s">
        <v>1452</v>
      </c>
      <c r="H111" s="23" t="s">
        <v>1361</v>
      </c>
      <c r="I111" s="19" t="s">
        <v>1748</v>
      </c>
      <c r="J111" s="19">
        <v>56.4</v>
      </c>
      <c r="K111" s="29">
        <v>2024.01</v>
      </c>
      <c r="L111" s="29">
        <v>2024.11</v>
      </c>
      <c r="M111" s="19" t="s">
        <v>1749</v>
      </c>
      <c r="N111" s="19" t="s">
        <v>1438</v>
      </c>
      <c r="O111" s="19" t="s">
        <v>1439</v>
      </c>
      <c r="P111" s="32" t="s">
        <v>1388</v>
      </c>
      <c r="Q111" s="19">
        <v>56.4</v>
      </c>
      <c r="R111" s="20"/>
      <c r="S111" s="20"/>
      <c r="T111" s="20"/>
      <c r="U111" s="20">
        <v>56.4</v>
      </c>
      <c r="V111" s="35">
        <f t="shared" si="2"/>
        <v>1</v>
      </c>
      <c r="W111" s="20" t="s">
        <v>1724</v>
      </c>
    </row>
    <row r="112" s="2" customFormat="1" ht="31" customHeight="1" spans="1:23">
      <c r="A112" s="15">
        <v>106</v>
      </c>
      <c r="B112" s="16" t="s">
        <v>1725</v>
      </c>
      <c r="C112" s="21" t="s">
        <v>1494</v>
      </c>
      <c r="D112" s="20" t="s">
        <v>1348</v>
      </c>
      <c r="E112" s="19" t="s">
        <v>1450</v>
      </c>
      <c r="F112" s="19" t="s">
        <v>1451</v>
      </c>
      <c r="G112" s="19" t="s">
        <v>1452</v>
      </c>
      <c r="H112" s="20" t="s">
        <v>1361</v>
      </c>
      <c r="I112" s="19" t="s">
        <v>1750</v>
      </c>
      <c r="J112" s="19">
        <v>58.97</v>
      </c>
      <c r="K112" s="29">
        <v>2024.01</v>
      </c>
      <c r="L112" s="29">
        <v>2024.11</v>
      </c>
      <c r="M112" s="19" t="s">
        <v>1751</v>
      </c>
      <c r="N112" s="19" t="s">
        <v>1523</v>
      </c>
      <c r="O112" s="19" t="s">
        <v>1524</v>
      </c>
      <c r="P112" s="32" t="s">
        <v>1388</v>
      </c>
      <c r="Q112" s="19">
        <v>58.97</v>
      </c>
      <c r="R112" s="20"/>
      <c r="S112" s="20"/>
      <c r="T112" s="20"/>
      <c r="U112" s="20">
        <v>58.97</v>
      </c>
      <c r="V112" s="35">
        <f t="shared" si="2"/>
        <v>1</v>
      </c>
      <c r="W112" s="20" t="s">
        <v>1724</v>
      </c>
    </row>
    <row r="113" s="2" customFormat="1" ht="31" customHeight="1" spans="1:23">
      <c r="A113" s="20">
        <v>107</v>
      </c>
      <c r="B113" s="16" t="s">
        <v>1721</v>
      </c>
      <c r="C113" s="21" t="s">
        <v>1449</v>
      </c>
      <c r="D113" s="20" t="s">
        <v>1348</v>
      </c>
      <c r="E113" s="19" t="s">
        <v>1450</v>
      </c>
      <c r="F113" s="19" t="s">
        <v>1451</v>
      </c>
      <c r="G113" s="19" t="s">
        <v>1452</v>
      </c>
      <c r="H113" s="23" t="s">
        <v>1361</v>
      </c>
      <c r="I113" s="19" t="s">
        <v>1752</v>
      </c>
      <c r="J113" s="19">
        <v>55.1</v>
      </c>
      <c r="K113" s="29">
        <v>2024.01</v>
      </c>
      <c r="L113" s="29">
        <v>2024.11</v>
      </c>
      <c r="M113" s="19" t="s">
        <v>1749</v>
      </c>
      <c r="N113" s="19" t="s">
        <v>1530</v>
      </c>
      <c r="O113" s="19" t="s">
        <v>1531</v>
      </c>
      <c r="P113" s="32" t="s">
        <v>1388</v>
      </c>
      <c r="Q113" s="19">
        <v>55.1</v>
      </c>
      <c r="R113" s="20"/>
      <c r="S113" s="20"/>
      <c r="T113" s="20"/>
      <c r="U113" s="20">
        <v>55.1</v>
      </c>
      <c r="V113" s="35">
        <f t="shared" si="2"/>
        <v>1</v>
      </c>
      <c r="W113" s="20" t="s">
        <v>1724</v>
      </c>
    </row>
    <row r="114" s="2" customFormat="1" ht="31" customHeight="1" spans="1:23">
      <c r="A114" s="20">
        <v>108</v>
      </c>
      <c r="B114" s="16" t="s">
        <v>1725</v>
      </c>
      <c r="C114" s="21" t="s">
        <v>1449</v>
      </c>
      <c r="D114" s="20" t="s">
        <v>1348</v>
      </c>
      <c r="E114" s="19" t="s">
        <v>1483</v>
      </c>
      <c r="F114" s="19" t="s">
        <v>1612</v>
      </c>
      <c r="G114" s="19" t="s">
        <v>1613</v>
      </c>
      <c r="H114" s="20" t="s">
        <v>1366</v>
      </c>
      <c r="I114" s="19" t="s">
        <v>1453</v>
      </c>
      <c r="J114" s="19">
        <v>58</v>
      </c>
      <c r="K114" s="29">
        <v>2024.01</v>
      </c>
      <c r="L114" s="29">
        <v>2024.11</v>
      </c>
      <c r="M114" s="19" t="s">
        <v>1753</v>
      </c>
      <c r="N114" s="19" t="s">
        <v>1536</v>
      </c>
      <c r="O114" s="19" t="s">
        <v>1537</v>
      </c>
      <c r="P114" s="32" t="s">
        <v>1388</v>
      </c>
      <c r="Q114" s="19">
        <v>58</v>
      </c>
      <c r="R114" s="20"/>
      <c r="S114" s="20"/>
      <c r="T114" s="20"/>
      <c r="U114" s="20">
        <v>58</v>
      </c>
      <c r="V114" s="35">
        <f t="shared" si="2"/>
        <v>1</v>
      </c>
      <c r="W114" s="20" t="s">
        <v>1724</v>
      </c>
    </row>
    <row r="115" s="2" customFormat="1" ht="31" customHeight="1" spans="1:23">
      <c r="A115" s="15">
        <v>109</v>
      </c>
      <c r="B115" s="16" t="s">
        <v>1721</v>
      </c>
      <c r="C115" s="21" t="s">
        <v>1482</v>
      </c>
      <c r="D115" s="20" t="s">
        <v>1348</v>
      </c>
      <c r="E115" s="19" t="s">
        <v>1479</v>
      </c>
      <c r="F115" s="19" t="s">
        <v>1479</v>
      </c>
      <c r="G115" s="19" t="s">
        <v>1754</v>
      </c>
      <c r="H115" s="20" t="s">
        <v>1361</v>
      </c>
      <c r="I115" s="19" t="s">
        <v>1755</v>
      </c>
      <c r="J115" s="19">
        <v>19</v>
      </c>
      <c r="K115" s="29">
        <v>2024.01</v>
      </c>
      <c r="L115" s="29">
        <v>2024.11</v>
      </c>
      <c r="M115" s="19" t="s">
        <v>1756</v>
      </c>
      <c r="N115" s="19" t="s">
        <v>1540</v>
      </c>
      <c r="O115" s="19" t="s">
        <v>1541</v>
      </c>
      <c r="P115" s="32" t="s">
        <v>1388</v>
      </c>
      <c r="Q115" s="19">
        <v>19</v>
      </c>
      <c r="R115" s="20"/>
      <c r="S115" s="20"/>
      <c r="T115" s="20"/>
      <c r="U115" s="20">
        <v>19</v>
      </c>
      <c r="V115" s="35">
        <f t="shared" si="2"/>
        <v>1</v>
      </c>
      <c r="W115" s="20" t="s">
        <v>1724</v>
      </c>
    </row>
    <row r="116" s="2" customFormat="1" ht="31" customHeight="1" spans="1:23">
      <c r="A116" s="20">
        <v>110</v>
      </c>
      <c r="B116" s="16" t="s">
        <v>1725</v>
      </c>
      <c r="C116" s="21" t="s">
        <v>1726</v>
      </c>
      <c r="D116" s="20" t="s">
        <v>1348</v>
      </c>
      <c r="E116" s="19" t="s">
        <v>1457</v>
      </c>
      <c r="F116" s="19" t="s">
        <v>1457</v>
      </c>
      <c r="G116" s="19" t="s">
        <v>1457</v>
      </c>
      <c r="H116" s="20" t="s">
        <v>1361</v>
      </c>
      <c r="I116" s="19" t="s">
        <v>1757</v>
      </c>
      <c r="J116" s="19">
        <v>59.5</v>
      </c>
      <c r="K116" s="29">
        <v>2024.01</v>
      </c>
      <c r="L116" s="29">
        <v>2024.11</v>
      </c>
      <c r="M116" s="19" t="s">
        <v>1728</v>
      </c>
      <c r="N116" s="19" t="s">
        <v>1546</v>
      </c>
      <c r="O116" s="19" t="s">
        <v>1547</v>
      </c>
      <c r="P116" s="32" t="s">
        <v>1388</v>
      </c>
      <c r="Q116" s="19">
        <v>59.5</v>
      </c>
      <c r="R116" s="20"/>
      <c r="S116" s="20"/>
      <c r="T116" s="20"/>
      <c r="U116" s="20">
        <v>59.5</v>
      </c>
      <c r="V116" s="35">
        <f t="shared" si="2"/>
        <v>1</v>
      </c>
      <c r="W116" s="20" t="s">
        <v>1724</v>
      </c>
    </row>
    <row r="117" s="2" customFormat="1" ht="31" customHeight="1" spans="1:23">
      <c r="A117" s="20">
        <v>111</v>
      </c>
      <c r="B117" s="16" t="s">
        <v>1721</v>
      </c>
      <c r="C117" s="21" t="s">
        <v>1449</v>
      </c>
      <c r="D117" s="20" t="s">
        <v>1348</v>
      </c>
      <c r="E117" s="19" t="s">
        <v>1479</v>
      </c>
      <c r="F117" s="19" t="s">
        <v>1479</v>
      </c>
      <c r="G117" s="19" t="s">
        <v>1758</v>
      </c>
      <c r="H117" s="20" t="s">
        <v>1366</v>
      </c>
      <c r="I117" s="19" t="s">
        <v>1453</v>
      </c>
      <c r="J117" s="19">
        <v>50</v>
      </c>
      <c r="K117" s="29">
        <v>2024.01</v>
      </c>
      <c r="L117" s="29">
        <v>2024.11</v>
      </c>
      <c r="M117" s="19" t="s">
        <v>1753</v>
      </c>
      <c r="N117" s="19" t="s">
        <v>1551</v>
      </c>
      <c r="O117" s="19" t="s">
        <v>1392</v>
      </c>
      <c r="P117" s="32" t="s">
        <v>1388</v>
      </c>
      <c r="Q117" s="19">
        <v>50</v>
      </c>
      <c r="R117" s="20"/>
      <c r="S117" s="20"/>
      <c r="T117" s="20"/>
      <c r="U117" s="20">
        <v>50</v>
      </c>
      <c r="V117" s="35">
        <f t="shared" si="2"/>
        <v>1</v>
      </c>
      <c r="W117" s="20" t="s">
        <v>1724</v>
      </c>
    </row>
    <row r="118" s="2" customFormat="1" ht="31" customHeight="1" spans="1:23">
      <c r="A118" s="15">
        <v>112</v>
      </c>
      <c r="B118" s="16" t="s">
        <v>1725</v>
      </c>
      <c r="C118" s="21" t="s">
        <v>1488</v>
      </c>
      <c r="D118" s="20" t="s">
        <v>1348</v>
      </c>
      <c r="E118" s="19" t="s">
        <v>1457</v>
      </c>
      <c r="F118" s="19" t="s">
        <v>1457</v>
      </c>
      <c r="G118" s="19" t="s">
        <v>1759</v>
      </c>
      <c r="H118" s="20" t="s">
        <v>1366</v>
      </c>
      <c r="I118" s="19" t="s">
        <v>1760</v>
      </c>
      <c r="J118" s="19">
        <v>100</v>
      </c>
      <c r="K118" s="29">
        <v>2024.01</v>
      </c>
      <c r="L118" s="29">
        <v>2024.11</v>
      </c>
      <c r="M118" s="19" t="s">
        <v>1761</v>
      </c>
      <c r="N118" s="19" t="s">
        <v>1557</v>
      </c>
      <c r="O118" s="19" t="s">
        <v>1558</v>
      </c>
      <c r="P118" s="32" t="s">
        <v>1388</v>
      </c>
      <c r="Q118" s="19">
        <v>100</v>
      </c>
      <c r="R118" s="20"/>
      <c r="S118" s="20"/>
      <c r="T118" s="20"/>
      <c r="U118" s="20">
        <v>100</v>
      </c>
      <c r="V118" s="35">
        <f t="shared" si="2"/>
        <v>1</v>
      </c>
      <c r="W118" s="20" t="s">
        <v>1724</v>
      </c>
    </row>
    <row r="119" s="2" customFormat="1" ht="31" customHeight="1" spans="1:23">
      <c r="A119" s="20">
        <v>113</v>
      </c>
      <c r="B119" s="16" t="s">
        <v>1721</v>
      </c>
      <c r="C119" s="21" t="s">
        <v>1762</v>
      </c>
      <c r="D119" s="20" t="s">
        <v>1348</v>
      </c>
      <c r="E119" s="19" t="s">
        <v>1468</v>
      </c>
      <c r="F119" s="19" t="s">
        <v>1668</v>
      </c>
      <c r="G119" s="19" t="s">
        <v>1669</v>
      </c>
      <c r="H119" s="20" t="s">
        <v>1361</v>
      </c>
      <c r="I119" s="19" t="s">
        <v>1763</v>
      </c>
      <c r="J119" s="19">
        <v>150</v>
      </c>
      <c r="K119" s="29">
        <v>2024.01</v>
      </c>
      <c r="L119" s="29">
        <v>2024.11</v>
      </c>
      <c r="M119" s="19" t="s">
        <v>1764</v>
      </c>
      <c r="N119" s="19" t="s">
        <v>1523</v>
      </c>
      <c r="O119" s="19" t="s">
        <v>1524</v>
      </c>
      <c r="P119" s="32" t="s">
        <v>1388</v>
      </c>
      <c r="Q119" s="19">
        <v>150</v>
      </c>
      <c r="R119" s="20"/>
      <c r="S119" s="20"/>
      <c r="T119" s="20"/>
      <c r="U119" s="20">
        <v>150</v>
      </c>
      <c r="V119" s="35">
        <f t="shared" si="2"/>
        <v>1</v>
      </c>
      <c r="W119" s="20" t="s">
        <v>1724</v>
      </c>
    </row>
    <row r="120" s="2" customFormat="1" ht="31" customHeight="1" spans="1:23">
      <c r="A120" s="20">
        <v>114</v>
      </c>
      <c r="B120" s="16" t="s">
        <v>1725</v>
      </c>
      <c r="C120" s="21" t="s">
        <v>1762</v>
      </c>
      <c r="D120" s="20" t="s">
        <v>1348</v>
      </c>
      <c r="E120" s="19" t="s">
        <v>1483</v>
      </c>
      <c r="F120" s="19" t="s">
        <v>1645</v>
      </c>
      <c r="G120" s="19" t="s">
        <v>1646</v>
      </c>
      <c r="H120" s="20" t="s">
        <v>1361</v>
      </c>
      <c r="I120" s="19" t="s">
        <v>1765</v>
      </c>
      <c r="J120" s="19">
        <v>148</v>
      </c>
      <c r="K120" s="29">
        <v>2024.01</v>
      </c>
      <c r="L120" s="29">
        <v>2024.11</v>
      </c>
      <c r="M120" s="19" t="s">
        <v>1764</v>
      </c>
      <c r="N120" s="19" t="s">
        <v>1530</v>
      </c>
      <c r="O120" s="19" t="s">
        <v>1531</v>
      </c>
      <c r="P120" s="32" t="s">
        <v>1388</v>
      </c>
      <c r="Q120" s="19">
        <v>148</v>
      </c>
      <c r="R120" s="20"/>
      <c r="S120" s="20"/>
      <c r="T120" s="20"/>
      <c r="U120" s="20">
        <v>148</v>
      </c>
      <c r="V120" s="35">
        <f t="shared" si="2"/>
        <v>1</v>
      </c>
      <c r="W120" s="20" t="s">
        <v>1724</v>
      </c>
    </row>
    <row r="121" s="2" customFormat="1" ht="31" customHeight="1" spans="1:23">
      <c r="A121" s="15">
        <v>115</v>
      </c>
      <c r="B121" s="16" t="s">
        <v>1721</v>
      </c>
      <c r="C121" s="21" t="s">
        <v>1762</v>
      </c>
      <c r="D121" s="20" t="s">
        <v>1348</v>
      </c>
      <c r="E121" s="19" t="s">
        <v>1479</v>
      </c>
      <c r="F121" s="19" t="s">
        <v>1704</v>
      </c>
      <c r="G121" s="19" t="s">
        <v>1705</v>
      </c>
      <c r="H121" s="20" t="s">
        <v>1361</v>
      </c>
      <c r="I121" s="19" t="s">
        <v>1766</v>
      </c>
      <c r="J121" s="19">
        <v>150</v>
      </c>
      <c r="K121" s="29">
        <v>2024.01</v>
      </c>
      <c r="L121" s="29">
        <v>2024.11</v>
      </c>
      <c r="M121" s="19" t="s">
        <v>1764</v>
      </c>
      <c r="N121" s="19" t="s">
        <v>1536</v>
      </c>
      <c r="O121" s="19" t="s">
        <v>1537</v>
      </c>
      <c r="P121" s="32" t="s">
        <v>1388</v>
      </c>
      <c r="Q121" s="19">
        <v>150</v>
      </c>
      <c r="R121" s="20"/>
      <c r="S121" s="20"/>
      <c r="T121" s="20"/>
      <c r="U121" s="20">
        <v>150</v>
      </c>
      <c r="V121" s="35">
        <f t="shared" si="2"/>
        <v>1</v>
      </c>
      <c r="W121" s="20" t="s">
        <v>1724</v>
      </c>
    </row>
    <row r="122" s="2" customFormat="1" ht="31" customHeight="1" spans="1:23">
      <c r="A122" s="20">
        <v>116</v>
      </c>
      <c r="B122" s="16" t="s">
        <v>1725</v>
      </c>
      <c r="C122" s="21" t="s">
        <v>1562</v>
      </c>
      <c r="D122" s="20" t="s">
        <v>1348</v>
      </c>
      <c r="E122" s="19" t="s">
        <v>1465</v>
      </c>
      <c r="F122" s="19" t="s">
        <v>1520</v>
      </c>
      <c r="G122" s="19" t="s">
        <v>1521</v>
      </c>
      <c r="H122" s="20" t="s">
        <v>1366</v>
      </c>
      <c r="I122" s="19" t="s">
        <v>1767</v>
      </c>
      <c r="J122" s="19">
        <v>100</v>
      </c>
      <c r="K122" s="29">
        <v>2024.01</v>
      </c>
      <c r="L122" s="29">
        <v>2024.11</v>
      </c>
      <c r="M122" s="19" t="s">
        <v>1564</v>
      </c>
      <c r="N122" s="19" t="s">
        <v>1540</v>
      </c>
      <c r="O122" s="19" t="s">
        <v>1541</v>
      </c>
      <c r="P122" s="32" t="s">
        <v>1388</v>
      </c>
      <c r="Q122" s="19">
        <v>100</v>
      </c>
      <c r="R122" s="20"/>
      <c r="S122" s="20"/>
      <c r="T122" s="20"/>
      <c r="U122" s="20">
        <v>100</v>
      </c>
      <c r="V122" s="35">
        <f t="shared" si="2"/>
        <v>1</v>
      </c>
      <c r="W122" s="20" t="s">
        <v>1724</v>
      </c>
    </row>
    <row r="123" s="2" customFormat="1" ht="31" customHeight="1" spans="1:23">
      <c r="A123" s="20">
        <v>117</v>
      </c>
      <c r="B123" s="16" t="s">
        <v>1721</v>
      </c>
      <c r="C123" s="21" t="s">
        <v>1562</v>
      </c>
      <c r="D123" s="20" t="s">
        <v>1348</v>
      </c>
      <c r="E123" s="19" t="s">
        <v>1465</v>
      </c>
      <c r="F123" s="19" t="s">
        <v>1511</v>
      </c>
      <c r="G123" s="19" t="s">
        <v>1512</v>
      </c>
      <c r="H123" s="20" t="s">
        <v>1366</v>
      </c>
      <c r="I123" s="19" t="s">
        <v>1767</v>
      </c>
      <c r="J123" s="19">
        <v>100</v>
      </c>
      <c r="K123" s="29">
        <v>2024.01</v>
      </c>
      <c r="L123" s="29">
        <v>2024.11</v>
      </c>
      <c r="M123" s="19" t="s">
        <v>1564</v>
      </c>
      <c r="N123" s="19" t="s">
        <v>1546</v>
      </c>
      <c r="O123" s="19" t="s">
        <v>1547</v>
      </c>
      <c r="P123" s="32" t="s">
        <v>1388</v>
      </c>
      <c r="Q123" s="19">
        <v>100</v>
      </c>
      <c r="R123" s="20"/>
      <c r="S123" s="20"/>
      <c r="T123" s="20"/>
      <c r="U123" s="20">
        <v>100</v>
      </c>
      <c r="V123" s="35">
        <f t="shared" si="2"/>
        <v>1</v>
      </c>
      <c r="W123" s="20" t="s">
        <v>1724</v>
      </c>
    </row>
    <row r="124" s="2" customFormat="1" ht="31" customHeight="1" spans="1:23">
      <c r="A124" s="15">
        <v>118</v>
      </c>
      <c r="B124" s="16" t="s">
        <v>1725</v>
      </c>
      <c r="C124" s="21" t="s">
        <v>1726</v>
      </c>
      <c r="D124" s="20" t="s">
        <v>1348</v>
      </c>
      <c r="E124" s="19" t="s">
        <v>1471</v>
      </c>
      <c r="F124" s="19" t="s">
        <v>1471</v>
      </c>
      <c r="G124" s="19" t="s">
        <v>1471</v>
      </c>
      <c r="H124" s="20" t="s">
        <v>1361</v>
      </c>
      <c r="I124" s="19" t="s">
        <v>1768</v>
      </c>
      <c r="J124" s="19">
        <v>60</v>
      </c>
      <c r="K124" s="29">
        <v>2024.01</v>
      </c>
      <c r="L124" s="29">
        <v>2024.11</v>
      </c>
      <c r="M124" s="19" t="s">
        <v>1728</v>
      </c>
      <c r="N124" s="19" t="s">
        <v>1551</v>
      </c>
      <c r="O124" s="19" t="s">
        <v>1392</v>
      </c>
      <c r="P124" s="32" t="s">
        <v>1388</v>
      </c>
      <c r="Q124" s="19">
        <v>60</v>
      </c>
      <c r="R124" s="20"/>
      <c r="S124" s="20"/>
      <c r="T124" s="20"/>
      <c r="U124" s="20">
        <v>60</v>
      </c>
      <c r="V124" s="35">
        <f t="shared" si="2"/>
        <v>1</v>
      </c>
      <c r="W124" s="20" t="s">
        <v>1724</v>
      </c>
    </row>
    <row r="125" s="2" customFormat="1" ht="31" customHeight="1" spans="1:23">
      <c r="A125" s="20">
        <v>119</v>
      </c>
      <c r="B125" s="16" t="s">
        <v>1721</v>
      </c>
      <c r="C125" s="21" t="s">
        <v>1762</v>
      </c>
      <c r="D125" s="20" t="s">
        <v>1348</v>
      </c>
      <c r="E125" s="19" t="s">
        <v>1552</v>
      </c>
      <c r="F125" s="19" t="s">
        <v>1769</v>
      </c>
      <c r="G125" s="19" t="s">
        <v>1770</v>
      </c>
      <c r="H125" s="20" t="s">
        <v>1361</v>
      </c>
      <c r="I125" s="19" t="s">
        <v>1771</v>
      </c>
      <c r="J125" s="19">
        <v>150</v>
      </c>
      <c r="K125" s="29">
        <v>2024.01</v>
      </c>
      <c r="L125" s="29">
        <v>2024.11</v>
      </c>
      <c r="M125" s="19" t="s">
        <v>1764</v>
      </c>
      <c r="N125" s="19" t="s">
        <v>1557</v>
      </c>
      <c r="O125" s="19" t="s">
        <v>1558</v>
      </c>
      <c r="P125" s="32" t="s">
        <v>1388</v>
      </c>
      <c r="Q125" s="19">
        <v>150</v>
      </c>
      <c r="R125" s="20"/>
      <c r="S125" s="20"/>
      <c r="T125" s="20"/>
      <c r="U125" s="20">
        <v>150</v>
      </c>
      <c r="V125" s="35">
        <f t="shared" si="2"/>
        <v>1</v>
      </c>
      <c r="W125" s="20" t="s">
        <v>1724</v>
      </c>
    </row>
    <row r="126" s="2" customFormat="1" ht="31" customHeight="1" spans="1:23">
      <c r="A126" s="20">
        <v>120</v>
      </c>
      <c r="B126" s="16" t="s">
        <v>1725</v>
      </c>
      <c r="C126" s="21" t="s">
        <v>1762</v>
      </c>
      <c r="D126" s="20" t="s">
        <v>1348</v>
      </c>
      <c r="E126" s="19" t="s">
        <v>1575</v>
      </c>
      <c r="F126" s="19" t="s">
        <v>1772</v>
      </c>
      <c r="G126" s="19" t="s">
        <v>1383</v>
      </c>
      <c r="H126" s="20" t="s">
        <v>1361</v>
      </c>
      <c r="I126" s="19" t="s">
        <v>1773</v>
      </c>
      <c r="J126" s="19">
        <v>150</v>
      </c>
      <c r="K126" s="29">
        <v>2024.01</v>
      </c>
      <c r="L126" s="29">
        <v>2024.11</v>
      </c>
      <c r="M126" s="19" t="s">
        <v>1764</v>
      </c>
      <c r="N126" s="19" t="s">
        <v>1536</v>
      </c>
      <c r="O126" s="19" t="s">
        <v>1537</v>
      </c>
      <c r="P126" s="32" t="s">
        <v>1388</v>
      </c>
      <c r="Q126" s="19">
        <v>150</v>
      </c>
      <c r="R126" s="20"/>
      <c r="S126" s="20"/>
      <c r="T126" s="20"/>
      <c r="U126" s="20">
        <v>150</v>
      </c>
      <c r="V126" s="35">
        <f t="shared" si="2"/>
        <v>1</v>
      </c>
      <c r="W126" s="20" t="s">
        <v>1724</v>
      </c>
    </row>
    <row r="127" s="2" customFormat="1" ht="31" customHeight="1" spans="1:23">
      <c r="A127" s="15">
        <v>121</v>
      </c>
      <c r="B127" s="16" t="s">
        <v>1721</v>
      </c>
      <c r="C127" s="21" t="s">
        <v>1774</v>
      </c>
      <c r="D127" s="20" t="s">
        <v>1348</v>
      </c>
      <c r="E127" s="19" t="s">
        <v>1616</v>
      </c>
      <c r="F127" s="19" t="s">
        <v>1616</v>
      </c>
      <c r="G127" s="19" t="s">
        <v>1350</v>
      </c>
      <c r="H127" s="20" t="s">
        <v>1361</v>
      </c>
      <c r="I127" s="19" t="s">
        <v>1775</v>
      </c>
      <c r="J127" s="19">
        <v>220</v>
      </c>
      <c r="K127" s="29">
        <v>2024.01</v>
      </c>
      <c r="L127" s="29">
        <v>2024.11</v>
      </c>
      <c r="M127" s="19" t="s">
        <v>1693</v>
      </c>
      <c r="N127" s="19" t="s">
        <v>1540</v>
      </c>
      <c r="O127" s="19" t="s">
        <v>1541</v>
      </c>
      <c r="P127" s="32" t="s">
        <v>1388</v>
      </c>
      <c r="Q127" s="19">
        <v>220</v>
      </c>
      <c r="R127" s="20"/>
      <c r="S127" s="20"/>
      <c r="T127" s="20"/>
      <c r="U127" s="20">
        <v>220</v>
      </c>
      <c r="V127" s="35">
        <f t="shared" si="2"/>
        <v>1</v>
      </c>
      <c r="W127" s="20" t="s">
        <v>1724</v>
      </c>
    </row>
    <row r="128" s="2" customFormat="1" ht="31" customHeight="1" spans="1:23">
      <c r="A128" s="20">
        <v>122</v>
      </c>
      <c r="B128" s="16" t="s">
        <v>1725</v>
      </c>
      <c r="C128" s="21" t="s">
        <v>1776</v>
      </c>
      <c r="D128" s="20" t="s">
        <v>1348</v>
      </c>
      <c r="E128" s="19" t="s">
        <v>1777</v>
      </c>
      <c r="F128" s="19" t="s">
        <v>1778</v>
      </c>
      <c r="G128" s="19" t="s">
        <v>1350</v>
      </c>
      <c r="H128" s="20" t="s">
        <v>1779</v>
      </c>
      <c r="I128" s="19" t="s">
        <v>1780</v>
      </c>
      <c r="J128" s="19">
        <v>73.29</v>
      </c>
      <c r="K128" s="29">
        <v>2024.01</v>
      </c>
      <c r="L128" s="29">
        <v>2024.11</v>
      </c>
      <c r="M128" s="19" t="s">
        <v>1781</v>
      </c>
      <c r="N128" s="19" t="s">
        <v>1546</v>
      </c>
      <c r="O128" s="19" t="s">
        <v>1547</v>
      </c>
      <c r="P128" s="32" t="s">
        <v>1388</v>
      </c>
      <c r="Q128" s="19">
        <v>73.29</v>
      </c>
      <c r="R128" s="20"/>
      <c r="S128" s="20"/>
      <c r="T128" s="20"/>
      <c r="U128" s="20">
        <v>73.29</v>
      </c>
      <c r="V128" s="35">
        <f t="shared" si="2"/>
        <v>1</v>
      </c>
      <c r="W128" s="23" t="s">
        <v>1782</v>
      </c>
    </row>
    <row r="129" s="2" customFormat="1" ht="31" customHeight="1" spans="1:23">
      <c r="A129" s="20">
        <v>123</v>
      </c>
      <c r="B129" s="16"/>
      <c r="C129" s="21" t="s">
        <v>1783</v>
      </c>
      <c r="D129" s="20" t="s">
        <v>1348</v>
      </c>
      <c r="E129" s="19" t="s">
        <v>1349</v>
      </c>
      <c r="F129" s="19" t="s">
        <v>1349</v>
      </c>
      <c r="G129" s="19" t="s">
        <v>1349</v>
      </c>
      <c r="H129" s="20" t="s">
        <v>1783</v>
      </c>
      <c r="I129" s="19" t="s">
        <v>1784</v>
      </c>
      <c r="J129" s="19">
        <v>30</v>
      </c>
      <c r="K129" s="21"/>
      <c r="L129" s="21"/>
      <c r="M129" s="19"/>
      <c r="N129" s="19"/>
      <c r="O129" s="19"/>
      <c r="P129" s="36"/>
      <c r="Q129" s="19">
        <v>30</v>
      </c>
      <c r="R129" s="20"/>
      <c r="S129" s="20"/>
      <c r="T129" s="20"/>
      <c r="U129" s="20">
        <v>30</v>
      </c>
      <c r="V129" s="35">
        <f t="shared" si="2"/>
        <v>1</v>
      </c>
      <c r="W129" s="20"/>
    </row>
    <row r="130" s="2" customFormat="1" ht="31" customHeight="1" spans="1:23">
      <c r="A130" s="15">
        <v>124</v>
      </c>
      <c r="B130" s="16"/>
      <c r="C130" s="21" t="s">
        <v>1783</v>
      </c>
      <c r="D130" s="20" t="s">
        <v>1348</v>
      </c>
      <c r="E130" s="19" t="s">
        <v>1785</v>
      </c>
      <c r="F130" s="19" t="s">
        <v>1785</v>
      </c>
      <c r="G130" s="19" t="s">
        <v>1785</v>
      </c>
      <c r="H130" s="20" t="s">
        <v>1783</v>
      </c>
      <c r="I130" s="19" t="s">
        <v>1784</v>
      </c>
      <c r="J130" s="19">
        <v>20</v>
      </c>
      <c r="K130" s="21"/>
      <c r="L130" s="21"/>
      <c r="M130" s="19"/>
      <c r="N130" s="19"/>
      <c r="O130" s="19"/>
      <c r="P130" s="36"/>
      <c r="Q130" s="19">
        <v>20</v>
      </c>
      <c r="R130" s="20"/>
      <c r="S130" s="20"/>
      <c r="T130" s="20"/>
      <c r="U130" s="20">
        <v>20</v>
      </c>
      <c r="V130" s="35">
        <f t="shared" si="2"/>
        <v>1</v>
      </c>
      <c r="W130" s="20"/>
    </row>
    <row r="131" s="2" customFormat="1" ht="31" customHeight="1" spans="1:23">
      <c r="A131" s="20">
        <v>125</v>
      </c>
      <c r="B131" s="16"/>
      <c r="C131" s="21" t="s">
        <v>1783</v>
      </c>
      <c r="D131" s="20" t="s">
        <v>1348</v>
      </c>
      <c r="E131" s="19" t="s">
        <v>1786</v>
      </c>
      <c r="F131" s="19" t="s">
        <v>1786</v>
      </c>
      <c r="G131" s="19" t="s">
        <v>1786</v>
      </c>
      <c r="H131" s="20" t="s">
        <v>1783</v>
      </c>
      <c r="I131" s="19" t="s">
        <v>1784</v>
      </c>
      <c r="J131" s="19">
        <v>15</v>
      </c>
      <c r="K131" s="21"/>
      <c r="L131" s="21"/>
      <c r="M131" s="19"/>
      <c r="N131" s="19"/>
      <c r="O131" s="19"/>
      <c r="P131" s="36"/>
      <c r="Q131" s="19">
        <v>15</v>
      </c>
      <c r="R131" s="20"/>
      <c r="S131" s="20"/>
      <c r="T131" s="20"/>
      <c r="U131" s="20">
        <v>15</v>
      </c>
      <c r="V131" s="35">
        <f t="shared" si="2"/>
        <v>1</v>
      </c>
      <c r="W131" s="20"/>
    </row>
    <row r="132" s="2" customFormat="1" ht="31" customHeight="1" spans="1:23">
      <c r="A132" s="20">
        <v>126</v>
      </c>
      <c r="B132" s="16"/>
      <c r="C132" s="21" t="s">
        <v>1783</v>
      </c>
      <c r="D132" s="20" t="s">
        <v>1348</v>
      </c>
      <c r="E132" s="19" t="s">
        <v>1483</v>
      </c>
      <c r="F132" s="19" t="s">
        <v>1483</v>
      </c>
      <c r="G132" s="19" t="s">
        <v>1483</v>
      </c>
      <c r="H132" s="20" t="s">
        <v>1783</v>
      </c>
      <c r="I132" s="19" t="s">
        <v>1784</v>
      </c>
      <c r="J132" s="19">
        <v>9</v>
      </c>
      <c r="K132" s="21"/>
      <c r="L132" s="21"/>
      <c r="M132" s="19"/>
      <c r="N132" s="19"/>
      <c r="O132" s="19"/>
      <c r="P132" s="36"/>
      <c r="Q132" s="19">
        <v>9</v>
      </c>
      <c r="R132" s="20"/>
      <c r="S132" s="20"/>
      <c r="T132" s="20"/>
      <c r="U132" s="20">
        <v>9</v>
      </c>
      <c r="V132" s="35">
        <f t="shared" si="2"/>
        <v>1</v>
      </c>
      <c r="W132" s="20"/>
    </row>
    <row r="133" s="2" customFormat="1" ht="31" customHeight="1" spans="1:23">
      <c r="A133" s="15">
        <v>127</v>
      </c>
      <c r="B133" s="23" t="s">
        <v>1787</v>
      </c>
      <c r="C133" s="21" t="s">
        <v>1366</v>
      </c>
      <c r="D133" s="20" t="s">
        <v>1348</v>
      </c>
      <c r="E133" s="19" t="s">
        <v>1788</v>
      </c>
      <c r="F133" s="19" t="s">
        <v>1788</v>
      </c>
      <c r="G133" s="19" t="s">
        <v>1350</v>
      </c>
      <c r="H133" s="20" t="s">
        <v>1366</v>
      </c>
      <c r="I133" s="19" t="s">
        <v>1789</v>
      </c>
      <c r="J133" s="19">
        <v>31</v>
      </c>
      <c r="K133" s="21"/>
      <c r="L133" s="21"/>
      <c r="M133" s="19" t="s">
        <v>1790</v>
      </c>
      <c r="N133" s="31" t="s">
        <v>1791</v>
      </c>
      <c r="O133" s="31" t="s">
        <v>1791</v>
      </c>
      <c r="P133" s="32" t="s">
        <v>1354</v>
      </c>
      <c r="Q133" s="19">
        <v>31</v>
      </c>
      <c r="R133" s="20"/>
      <c r="S133" s="20"/>
      <c r="T133" s="20"/>
      <c r="U133" s="20">
        <v>31</v>
      </c>
      <c r="V133" s="35">
        <f t="shared" si="2"/>
        <v>1</v>
      </c>
      <c r="W133" s="23" t="s">
        <v>1782</v>
      </c>
    </row>
    <row r="134" s="2" customFormat="1" ht="31" customHeight="1" spans="1:23">
      <c r="A134" s="20">
        <v>128</v>
      </c>
      <c r="B134" s="23" t="s">
        <v>1792</v>
      </c>
      <c r="C134" s="21" t="s">
        <v>1620</v>
      </c>
      <c r="D134" s="20" t="s">
        <v>1621</v>
      </c>
      <c r="E134" s="19" t="s">
        <v>1474</v>
      </c>
      <c r="F134" s="19" t="s">
        <v>1694</v>
      </c>
      <c r="G134" s="19" t="s">
        <v>1695</v>
      </c>
      <c r="H134" s="20" t="s">
        <v>1624</v>
      </c>
      <c r="I134" s="19" t="s">
        <v>1793</v>
      </c>
      <c r="J134" s="19">
        <v>20</v>
      </c>
      <c r="K134" s="21">
        <v>2024.1</v>
      </c>
      <c r="L134" s="21">
        <v>2024.12</v>
      </c>
      <c r="M134" s="19" t="s">
        <v>1794</v>
      </c>
      <c r="N134" s="19" t="s">
        <v>1795</v>
      </c>
      <c r="O134" s="19" t="s">
        <v>1796</v>
      </c>
      <c r="P134" s="32" t="s">
        <v>1388</v>
      </c>
      <c r="Q134" s="19">
        <v>20</v>
      </c>
      <c r="R134" s="20"/>
      <c r="S134" s="20"/>
      <c r="T134" s="20"/>
      <c r="U134" s="20">
        <v>20</v>
      </c>
      <c r="V134" s="35">
        <f t="shared" ref="V134:V197" si="3">U134/J134</f>
        <v>1</v>
      </c>
      <c r="W134" s="20" t="s">
        <v>1797</v>
      </c>
    </row>
    <row r="135" s="2" customFormat="1" ht="31" customHeight="1" spans="1:23">
      <c r="A135" s="20">
        <v>129</v>
      </c>
      <c r="B135" s="23" t="s">
        <v>1792</v>
      </c>
      <c r="C135" s="21" t="s">
        <v>1656</v>
      </c>
      <c r="D135" s="20" t="s">
        <v>1621</v>
      </c>
      <c r="E135" s="19" t="s">
        <v>1552</v>
      </c>
      <c r="F135" s="19" t="s">
        <v>1559</v>
      </c>
      <c r="G135" s="19" t="s">
        <v>1560</v>
      </c>
      <c r="H135" s="20" t="s">
        <v>1624</v>
      </c>
      <c r="I135" s="19" t="s">
        <v>1798</v>
      </c>
      <c r="J135" s="19">
        <v>22</v>
      </c>
      <c r="K135" s="21">
        <v>2024.1</v>
      </c>
      <c r="L135" s="21">
        <v>2024.12</v>
      </c>
      <c r="M135" s="19" t="s">
        <v>1799</v>
      </c>
      <c r="N135" s="19" t="s">
        <v>1800</v>
      </c>
      <c r="O135" s="19" t="s">
        <v>1801</v>
      </c>
      <c r="P135" s="32" t="s">
        <v>1388</v>
      </c>
      <c r="Q135" s="19">
        <v>22</v>
      </c>
      <c r="R135" s="20"/>
      <c r="S135" s="20"/>
      <c r="T135" s="20"/>
      <c r="U135" s="20">
        <v>22</v>
      </c>
      <c r="V135" s="35">
        <f t="shared" si="3"/>
        <v>1</v>
      </c>
      <c r="W135" s="20" t="s">
        <v>1797</v>
      </c>
    </row>
    <row r="136" s="2" customFormat="1" ht="31" customHeight="1" spans="1:23">
      <c r="A136" s="15">
        <v>130</v>
      </c>
      <c r="B136" s="20"/>
      <c r="C136" s="21" t="s">
        <v>1783</v>
      </c>
      <c r="D136" s="20" t="s">
        <v>1348</v>
      </c>
      <c r="E136" s="19" t="s">
        <v>1483</v>
      </c>
      <c r="F136" s="19" t="s">
        <v>1483</v>
      </c>
      <c r="G136" s="19" t="s">
        <v>1483</v>
      </c>
      <c r="H136" s="20" t="s">
        <v>1783</v>
      </c>
      <c r="I136" s="19" t="s">
        <v>1784</v>
      </c>
      <c r="J136" s="19">
        <v>1</v>
      </c>
      <c r="K136" s="21"/>
      <c r="L136" s="21"/>
      <c r="M136" s="19"/>
      <c r="N136" s="19"/>
      <c r="O136" s="19"/>
      <c r="P136" s="36"/>
      <c r="Q136" s="19">
        <v>1</v>
      </c>
      <c r="R136" s="20"/>
      <c r="S136" s="20"/>
      <c r="T136" s="20"/>
      <c r="U136" s="20">
        <v>1</v>
      </c>
      <c r="V136" s="35">
        <f t="shared" si="3"/>
        <v>1</v>
      </c>
      <c r="W136" s="20"/>
    </row>
    <row r="137" s="2" customFormat="1" ht="31" customHeight="1" spans="1:23">
      <c r="A137" s="20">
        <v>131</v>
      </c>
      <c r="B137" s="20"/>
      <c r="C137" s="21" t="s">
        <v>1783</v>
      </c>
      <c r="D137" s="20" t="s">
        <v>1348</v>
      </c>
      <c r="E137" s="19" t="s">
        <v>1479</v>
      </c>
      <c r="F137" s="19" t="s">
        <v>1479</v>
      </c>
      <c r="G137" s="19" t="s">
        <v>1479</v>
      </c>
      <c r="H137" s="20" t="s">
        <v>1783</v>
      </c>
      <c r="I137" s="19" t="s">
        <v>1784</v>
      </c>
      <c r="J137" s="19">
        <v>2</v>
      </c>
      <c r="K137" s="21"/>
      <c r="L137" s="21"/>
      <c r="M137" s="19"/>
      <c r="N137" s="19"/>
      <c r="O137" s="19"/>
      <c r="P137" s="36"/>
      <c r="Q137" s="19">
        <v>2</v>
      </c>
      <c r="R137" s="20"/>
      <c r="S137" s="20"/>
      <c r="T137" s="20"/>
      <c r="U137" s="20">
        <v>2</v>
      </c>
      <c r="V137" s="35">
        <f t="shared" si="3"/>
        <v>1</v>
      </c>
      <c r="W137" s="20"/>
    </row>
    <row r="138" s="2" customFormat="1" ht="31" customHeight="1" spans="1:23">
      <c r="A138" s="20">
        <v>132</v>
      </c>
      <c r="B138" s="23" t="s">
        <v>1787</v>
      </c>
      <c r="C138" s="21" t="s">
        <v>1381</v>
      </c>
      <c r="D138" s="20" t="s">
        <v>1348</v>
      </c>
      <c r="E138" s="19" t="s">
        <v>1382</v>
      </c>
      <c r="F138" s="19" t="s">
        <v>1802</v>
      </c>
      <c r="G138" s="19" t="s">
        <v>1802</v>
      </c>
      <c r="H138" s="20" t="s">
        <v>1361</v>
      </c>
      <c r="I138" s="19" t="s">
        <v>1803</v>
      </c>
      <c r="J138" s="19">
        <v>50</v>
      </c>
      <c r="K138" s="29">
        <v>2024.01</v>
      </c>
      <c r="L138" s="29">
        <v>2024.11</v>
      </c>
      <c r="M138" s="19" t="s">
        <v>1385</v>
      </c>
      <c r="N138" s="19" t="s">
        <v>1430</v>
      </c>
      <c r="O138" s="19" t="s">
        <v>1431</v>
      </c>
      <c r="P138" s="32" t="s">
        <v>1354</v>
      </c>
      <c r="Q138" s="20"/>
      <c r="R138" s="19">
        <v>50</v>
      </c>
      <c r="S138" s="20"/>
      <c r="T138" s="20"/>
      <c r="U138" s="20">
        <v>50</v>
      </c>
      <c r="V138" s="35">
        <f t="shared" si="3"/>
        <v>1</v>
      </c>
      <c r="W138" s="23" t="s">
        <v>1782</v>
      </c>
    </row>
    <row r="139" s="2" customFormat="1" ht="31" customHeight="1" spans="1:23">
      <c r="A139" s="15">
        <v>133</v>
      </c>
      <c r="B139" s="23" t="s">
        <v>1787</v>
      </c>
      <c r="C139" s="21" t="s">
        <v>1381</v>
      </c>
      <c r="D139" s="20" t="s">
        <v>1348</v>
      </c>
      <c r="E139" s="19" t="s">
        <v>1382</v>
      </c>
      <c r="F139" s="19" t="s">
        <v>1804</v>
      </c>
      <c r="G139" s="19" t="s">
        <v>1804</v>
      </c>
      <c r="H139" s="20" t="s">
        <v>1361</v>
      </c>
      <c r="I139" s="19" t="s">
        <v>1805</v>
      </c>
      <c r="J139" s="19">
        <v>50</v>
      </c>
      <c r="K139" s="29">
        <v>2024.01</v>
      </c>
      <c r="L139" s="29">
        <v>2024.11</v>
      </c>
      <c r="M139" s="19" t="s">
        <v>1385</v>
      </c>
      <c r="N139" s="19" t="s">
        <v>1438</v>
      </c>
      <c r="O139" s="19" t="s">
        <v>1439</v>
      </c>
      <c r="P139" s="32" t="s">
        <v>1354</v>
      </c>
      <c r="Q139" s="20"/>
      <c r="R139" s="19">
        <v>50</v>
      </c>
      <c r="S139" s="20"/>
      <c r="T139" s="20"/>
      <c r="U139" s="20">
        <v>50</v>
      </c>
      <c r="V139" s="35">
        <f t="shared" si="3"/>
        <v>1</v>
      </c>
      <c r="W139" s="23" t="s">
        <v>1782</v>
      </c>
    </row>
    <row r="140" s="2" customFormat="1" ht="31" customHeight="1" spans="1:23">
      <c r="A140" s="20">
        <v>134</v>
      </c>
      <c r="B140" s="23" t="s">
        <v>1787</v>
      </c>
      <c r="C140" s="21" t="s">
        <v>1381</v>
      </c>
      <c r="D140" s="20" t="s">
        <v>1348</v>
      </c>
      <c r="E140" s="19" t="s">
        <v>1382</v>
      </c>
      <c r="F140" s="19" t="s">
        <v>1806</v>
      </c>
      <c r="G140" s="19" t="s">
        <v>1806</v>
      </c>
      <c r="H140" s="20" t="s">
        <v>1361</v>
      </c>
      <c r="I140" s="19" t="s">
        <v>1807</v>
      </c>
      <c r="J140" s="19">
        <v>50</v>
      </c>
      <c r="K140" s="29">
        <v>2024.01</v>
      </c>
      <c r="L140" s="29">
        <v>2024.11</v>
      </c>
      <c r="M140" s="19" t="s">
        <v>1385</v>
      </c>
      <c r="N140" s="19" t="s">
        <v>1523</v>
      </c>
      <c r="O140" s="19" t="s">
        <v>1524</v>
      </c>
      <c r="P140" s="32" t="s">
        <v>1354</v>
      </c>
      <c r="Q140" s="20"/>
      <c r="R140" s="19">
        <v>50</v>
      </c>
      <c r="S140" s="20"/>
      <c r="T140" s="20"/>
      <c r="U140" s="20">
        <v>50</v>
      </c>
      <c r="V140" s="35">
        <f t="shared" si="3"/>
        <v>1</v>
      </c>
      <c r="W140" s="23" t="s">
        <v>1782</v>
      </c>
    </row>
    <row r="141" s="2" customFormat="1" ht="31" customHeight="1" spans="1:23">
      <c r="A141" s="20">
        <v>135</v>
      </c>
      <c r="B141" s="23" t="s">
        <v>1787</v>
      </c>
      <c r="C141" s="21" t="s">
        <v>1381</v>
      </c>
      <c r="D141" s="20" t="s">
        <v>1348</v>
      </c>
      <c r="E141" s="19" t="s">
        <v>1382</v>
      </c>
      <c r="F141" s="19" t="s">
        <v>1554</v>
      </c>
      <c r="G141" s="19" t="s">
        <v>1554</v>
      </c>
      <c r="H141" s="20" t="s">
        <v>1361</v>
      </c>
      <c r="I141" s="19" t="s">
        <v>1808</v>
      </c>
      <c r="J141" s="19">
        <v>50</v>
      </c>
      <c r="K141" s="29">
        <v>2024.01</v>
      </c>
      <c r="L141" s="29">
        <v>2024.11</v>
      </c>
      <c r="M141" s="19" t="s">
        <v>1385</v>
      </c>
      <c r="N141" s="19" t="s">
        <v>1530</v>
      </c>
      <c r="O141" s="19" t="s">
        <v>1531</v>
      </c>
      <c r="P141" s="32" t="s">
        <v>1354</v>
      </c>
      <c r="Q141" s="20"/>
      <c r="R141" s="19">
        <v>50</v>
      </c>
      <c r="S141" s="20"/>
      <c r="T141" s="20"/>
      <c r="U141" s="20">
        <v>50</v>
      </c>
      <c r="V141" s="35">
        <f t="shared" si="3"/>
        <v>1</v>
      </c>
      <c r="W141" s="23" t="s">
        <v>1782</v>
      </c>
    </row>
    <row r="142" s="2" customFormat="1" ht="31" customHeight="1" spans="1:23">
      <c r="A142" s="15">
        <v>136</v>
      </c>
      <c r="B142" s="23" t="s">
        <v>1787</v>
      </c>
      <c r="C142" s="21" t="s">
        <v>1381</v>
      </c>
      <c r="D142" s="20" t="s">
        <v>1348</v>
      </c>
      <c r="E142" s="19" t="s">
        <v>1382</v>
      </c>
      <c r="F142" s="19" t="s">
        <v>1759</v>
      </c>
      <c r="G142" s="19" t="s">
        <v>1759</v>
      </c>
      <c r="H142" s="20" t="s">
        <v>1361</v>
      </c>
      <c r="I142" s="19" t="s">
        <v>1809</v>
      </c>
      <c r="J142" s="19">
        <v>50</v>
      </c>
      <c r="K142" s="29">
        <v>2024.01</v>
      </c>
      <c r="L142" s="29">
        <v>2024.11</v>
      </c>
      <c r="M142" s="19" t="s">
        <v>1385</v>
      </c>
      <c r="N142" s="19" t="s">
        <v>1536</v>
      </c>
      <c r="O142" s="19" t="s">
        <v>1537</v>
      </c>
      <c r="P142" s="32" t="s">
        <v>1354</v>
      </c>
      <c r="Q142" s="20"/>
      <c r="R142" s="19">
        <v>50</v>
      </c>
      <c r="S142" s="20"/>
      <c r="T142" s="20"/>
      <c r="U142" s="20">
        <v>50</v>
      </c>
      <c r="V142" s="35">
        <f t="shared" si="3"/>
        <v>1</v>
      </c>
      <c r="W142" s="23" t="s">
        <v>1782</v>
      </c>
    </row>
    <row r="143" s="2" customFormat="1" ht="31" customHeight="1" spans="1:23">
      <c r="A143" s="20">
        <v>137</v>
      </c>
      <c r="B143" s="23" t="s">
        <v>1787</v>
      </c>
      <c r="C143" s="21" t="s">
        <v>1381</v>
      </c>
      <c r="D143" s="20" t="s">
        <v>1348</v>
      </c>
      <c r="E143" s="19" t="s">
        <v>1382</v>
      </c>
      <c r="F143" s="19" t="s">
        <v>1810</v>
      </c>
      <c r="G143" s="19" t="s">
        <v>1810</v>
      </c>
      <c r="H143" s="20" t="s">
        <v>1361</v>
      </c>
      <c r="I143" s="19" t="s">
        <v>1811</v>
      </c>
      <c r="J143" s="19">
        <v>50</v>
      </c>
      <c r="K143" s="29">
        <v>2024.01</v>
      </c>
      <c r="L143" s="29">
        <v>2024.11</v>
      </c>
      <c r="M143" s="19" t="s">
        <v>1385</v>
      </c>
      <c r="N143" s="19" t="s">
        <v>1540</v>
      </c>
      <c r="O143" s="19" t="s">
        <v>1541</v>
      </c>
      <c r="P143" s="32" t="s">
        <v>1354</v>
      </c>
      <c r="Q143" s="20"/>
      <c r="R143" s="19">
        <v>50</v>
      </c>
      <c r="S143" s="20"/>
      <c r="T143" s="20"/>
      <c r="U143" s="20">
        <v>50</v>
      </c>
      <c r="V143" s="35">
        <f t="shared" si="3"/>
        <v>1</v>
      </c>
      <c r="W143" s="23" t="s">
        <v>1782</v>
      </c>
    </row>
    <row r="144" s="2" customFormat="1" ht="31" customHeight="1" spans="1:23">
      <c r="A144" s="20">
        <v>138</v>
      </c>
      <c r="B144" s="23" t="s">
        <v>1787</v>
      </c>
      <c r="C144" s="21" t="s">
        <v>1812</v>
      </c>
      <c r="D144" s="20" t="s">
        <v>1348</v>
      </c>
      <c r="E144" s="19" t="s">
        <v>1616</v>
      </c>
      <c r="F144" s="19" t="s">
        <v>1616</v>
      </c>
      <c r="G144" s="19" t="s">
        <v>1350</v>
      </c>
      <c r="H144" s="20" t="s">
        <v>1361</v>
      </c>
      <c r="I144" s="19" t="s">
        <v>1812</v>
      </c>
      <c r="J144" s="19">
        <v>308</v>
      </c>
      <c r="K144" s="29">
        <v>2024.01</v>
      </c>
      <c r="L144" s="29">
        <v>2024.11</v>
      </c>
      <c r="M144" s="19"/>
      <c r="N144" s="19"/>
      <c r="O144" s="19"/>
      <c r="P144" s="36"/>
      <c r="Q144" s="20"/>
      <c r="R144" s="19">
        <v>308</v>
      </c>
      <c r="S144" s="20"/>
      <c r="T144" s="20"/>
      <c r="U144" s="20">
        <v>308</v>
      </c>
      <c r="V144" s="35">
        <f t="shared" si="3"/>
        <v>1</v>
      </c>
      <c r="W144" s="23" t="s">
        <v>1782</v>
      </c>
    </row>
    <row r="145" s="2" customFormat="1" ht="31" customHeight="1" spans="1:23">
      <c r="A145" s="15">
        <v>139</v>
      </c>
      <c r="B145" s="23" t="s">
        <v>1813</v>
      </c>
      <c r="C145" s="21" t="s">
        <v>1814</v>
      </c>
      <c r="D145" s="20" t="s">
        <v>1621</v>
      </c>
      <c r="E145" s="19" t="s">
        <v>1465</v>
      </c>
      <c r="F145" s="19" t="s">
        <v>1499</v>
      </c>
      <c r="G145" s="19" t="s">
        <v>1500</v>
      </c>
      <c r="H145" s="20" t="s">
        <v>1815</v>
      </c>
      <c r="I145" s="19" t="s">
        <v>1816</v>
      </c>
      <c r="J145" s="19">
        <v>12</v>
      </c>
      <c r="K145" s="21">
        <v>2024.1</v>
      </c>
      <c r="L145" s="21">
        <v>2024.12</v>
      </c>
      <c r="M145" s="19" t="s">
        <v>1817</v>
      </c>
      <c r="N145" s="19" t="s">
        <v>1818</v>
      </c>
      <c r="O145" s="19" t="s">
        <v>1819</v>
      </c>
      <c r="P145" s="32" t="s">
        <v>1388</v>
      </c>
      <c r="Q145" s="20"/>
      <c r="R145" s="19">
        <v>12</v>
      </c>
      <c r="S145" s="20"/>
      <c r="T145" s="20"/>
      <c r="U145" s="20">
        <v>12</v>
      </c>
      <c r="V145" s="35">
        <f t="shared" si="3"/>
        <v>1</v>
      </c>
      <c r="W145" s="20" t="s">
        <v>1820</v>
      </c>
    </row>
    <row r="146" s="2" customFormat="1" ht="31" customHeight="1" spans="1:23">
      <c r="A146" s="20">
        <v>140</v>
      </c>
      <c r="B146" s="20" t="s">
        <v>1821</v>
      </c>
      <c r="C146" s="21" t="s">
        <v>1814</v>
      </c>
      <c r="D146" s="20" t="s">
        <v>1621</v>
      </c>
      <c r="E146" s="19" t="s">
        <v>1465</v>
      </c>
      <c r="F146" s="19" t="s">
        <v>1499</v>
      </c>
      <c r="G146" s="19" t="s">
        <v>1500</v>
      </c>
      <c r="H146" s="20" t="s">
        <v>1815</v>
      </c>
      <c r="I146" s="19" t="s">
        <v>1822</v>
      </c>
      <c r="J146" s="19">
        <v>13</v>
      </c>
      <c r="K146" s="21">
        <v>2024.1</v>
      </c>
      <c r="L146" s="21">
        <v>2024.12</v>
      </c>
      <c r="M146" s="19" t="s">
        <v>1823</v>
      </c>
      <c r="N146" s="19" t="s">
        <v>1386</v>
      </c>
      <c r="O146" s="19" t="s">
        <v>1387</v>
      </c>
      <c r="P146" s="32" t="s">
        <v>1388</v>
      </c>
      <c r="Q146" s="20"/>
      <c r="R146" s="19">
        <v>13</v>
      </c>
      <c r="S146" s="20"/>
      <c r="T146" s="20"/>
      <c r="U146" s="20">
        <v>13</v>
      </c>
      <c r="V146" s="35">
        <f t="shared" si="3"/>
        <v>1</v>
      </c>
      <c r="W146" s="20" t="s">
        <v>1820</v>
      </c>
    </row>
    <row r="147" s="2" customFormat="1" ht="31" customHeight="1" spans="1:23">
      <c r="A147" s="20">
        <v>141</v>
      </c>
      <c r="B147" s="20" t="s">
        <v>1821</v>
      </c>
      <c r="C147" s="21" t="s">
        <v>1814</v>
      </c>
      <c r="D147" s="20" t="s">
        <v>1621</v>
      </c>
      <c r="E147" s="19" t="s">
        <v>1465</v>
      </c>
      <c r="F147" s="19" t="s">
        <v>1824</v>
      </c>
      <c r="G147" s="19" t="s">
        <v>1825</v>
      </c>
      <c r="H147" s="20" t="s">
        <v>1815</v>
      </c>
      <c r="I147" s="19" t="s">
        <v>1826</v>
      </c>
      <c r="J147" s="19">
        <v>19</v>
      </c>
      <c r="K147" s="21">
        <v>2024.1</v>
      </c>
      <c r="L147" s="21">
        <v>2024.12</v>
      </c>
      <c r="M147" s="19" t="s">
        <v>1632</v>
      </c>
      <c r="N147" s="19" t="s">
        <v>1391</v>
      </c>
      <c r="O147" s="19" t="s">
        <v>1392</v>
      </c>
      <c r="P147" s="32" t="s">
        <v>1388</v>
      </c>
      <c r="Q147" s="20"/>
      <c r="R147" s="19">
        <v>19</v>
      </c>
      <c r="S147" s="20"/>
      <c r="T147" s="20"/>
      <c r="U147" s="20">
        <v>19</v>
      </c>
      <c r="V147" s="35">
        <f t="shared" si="3"/>
        <v>1</v>
      </c>
      <c r="W147" s="20" t="s">
        <v>1820</v>
      </c>
    </row>
    <row r="148" s="2" customFormat="1" ht="31" customHeight="1" spans="1:23">
      <c r="A148" s="15">
        <v>142</v>
      </c>
      <c r="B148" s="20" t="s">
        <v>1821</v>
      </c>
      <c r="C148" s="21" t="s">
        <v>1814</v>
      </c>
      <c r="D148" s="20" t="s">
        <v>1621</v>
      </c>
      <c r="E148" s="19" t="s">
        <v>1483</v>
      </c>
      <c r="F148" s="19" t="s">
        <v>1827</v>
      </c>
      <c r="G148" s="19" t="s">
        <v>1802</v>
      </c>
      <c r="H148" s="20" t="s">
        <v>1815</v>
      </c>
      <c r="I148" s="19" t="s">
        <v>1828</v>
      </c>
      <c r="J148" s="19">
        <v>10</v>
      </c>
      <c r="K148" s="21">
        <v>2024.1</v>
      </c>
      <c r="L148" s="21">
        <v>2024.12</v>
      </c>
      <c r="M148" s="19" t="s">
        <v>1829</v>
      </c>
      <c r="N148" s="19" t="s">
        <v>1395</v>
      </c>
      <c r="O148" s="19" t="s">
        <v>1396</v>
      </c>
      <c r="P148" s="32" t="s">
        <v>1388</v>
      </c>
      <c r="Q148" s="20"/>
      <c r="R148" s="19">
        <v>10</v>
      </c>
      <c r="S148" s="20"/>
      <c r="T148" s="20"/>
      <c r="U148" s="20">
        <v>10</v>
      </c>
      <c r="V148" s="35">
        <f t="shared" si="3"/>
        <v>1</v>
      </c>
      <c r="W148" s="20" t="s">
        <v>1820</v>
      </c>
    </row>
    <row r="149" s="2" customFormat="1" ht="31" customHeight="1" spans="1:23">
      <c r="A149" s="20">
        <v>143</v>
      </c>
      <c r="B149" s="20" t="s">
        <v>1821</v>
      </c>
      <c r="C149" s="21" t="s">
        <v>1656</v>
      </c>
      <c r="D149" s="20" t="s">
        <v>1621</v>
      </c>
      <c r="E149" s="19" t="s">
        <v>1462</v>
      </c>
      <c r="F149" s="19" t="s">
        <v>1830</v>
      </c>
      <c r="G149" s="19" t="s">
        <v>1831</v>
      </c>
      <c r="H149" s="20" t="s">
        <v>1624</v>
      </c>
      <c r="I149" s="19" t="s">
        <v>1832</v>
      </c>
      <c r="J149" s="19">
        <v>16</v>
      </c>
      <c r="K149" s="21">
        <v>2024.1</v>
      </c>
      <c r="L149" s="21">
        <v>2024.12</v>
      </c>
      <c r="M149" s="19" t="s">
        <v>1833</v>
      </c>
      <c r="N149" s="19" t="s">
        <v>1834</v>
      </c>
      <c r="O149" s="19" t="s">
        <v>1819</v>
      </c>
      <c r="P149" s="32" t="s">
        <v>1388</v>
      </c>
      <c r="Q149" s="20"/>
      <c r="R149" s="19">
        <v>16</v>
      </c>
      <c r="S149" s="20"/>
      <c r="T149" s="20"/>
      <c r="U149" s="20">
        <v>16</v>
      </c>
      <c r="V149" s="35">
        <f t="shared" si="3"/>
        <v>1</v>
      </c>
      <c r="W149" s="20" t="s">
        <v>1820</v>
      </c>
    </row>
    <row r="150" s="2" customFormat="1" ht="31" customHeight="1" spans="1:23">
      <c r="A150" s="20">
        <v>144</v>
      </c>
      <c r="B150" s="20" t="s">
        <v>1821</v>
      </c>
      <c r="C150" s="21" t="s">
        <v>1656</v>
      </c>
      <c r="D150" s="20" t="s">
        <v>1621</v>
      </c>
      <c r="E150" s="19" t="s">
        <v>1468</v>
      </c>
      <c r="F150" s="19" t="s">
        <v>1835</v>
      </c>
      <c r="G150" s="19" t="s">
        <v>1836</v>
      </c>
      <c r="H150" s="20" t="s">
        <v>1815</v>
      </c>
      <c r="I150" s="19" t="s">
        <v>1837</v>
      </c>
      <c r="J150" s="19">
        <v>13</v>
      </c>
      <c r="K150" s="21">
        <v>2024.1</v>
      </c>
      <c r="L150" s="21">
        <v>2024.12</v>
      </c>
      <c r="M150" s="19" t="s">
        <v>1833</v>
      </c>
      <c r="N150" s="19" t="s">
        <v>1838</v>
      </c>
      <c r="O150" s="19" t="s">
        <v>1404</v>
      </c>
      <c r="P150" s="32" t="s">
        <v>1388</v>
      </c>
      <c r="Q150" s="20"/>
      <c r="R150" s="19">
        <v>13</v>
      </c>
      <c r="S150" s="20"/>
      <c r="T150" s="20"/>
      <c r="U150" s="20">
        <v>13</v>
      </c>
      <c r="V150" s="35">
        <f t="shared" si="3"/>
        <v>1</v>
      </c>
      <c r="W150" s="20" t="s">
        <v>1820</v>
      </c>
    </row>
    <row r="151" s="2" customFormat="1" ht="31" customHeight="1" spans="1:23">
      <c r="A151" s="15">
        <v>145</v>
      </c>
      <c r="B151" s="20" t="s">
        <v>1821</v>
      </c>
      <c r="C151" s="21" t="s">
        <v>1656</v>
      </c>
      <c r="D151" s="20" t="s">
        <v>1621</v>
      </c>
      <c r="E151" s="19" t="s">
        <v>1434</v>
      </c>
      <c r="F151" s="19" t="s">
        <v>1434</v>
      </c>
      <c r="G151" s="19" t="s">
        <v>1434</v>
      </c>
      <c r="H151" s="20" t="s">
        <v>1624</v>
      </c>
      <c r="I151" s="19" t="s">
        <v>1839</v>
      </c>
      <c r="J151" s="19">
        <v>6</v>
      </c>
      <c r="K151" s="21">
        <v>2024.1</v>
      </c>
      <c r="L151" s="21">
        <v>2024.12</v>
      </c>
      <c r="M151" s="19" t="s">
        <v>1833</v>
      </c>
      <c r="N151" s="19" t="s">
        <v>1840</v>
      </c>
      <c r="O151" s="19" t="s">
        <v>1841</v>
      </c>
      <c r="P151" s="32" t="s">
        <v>1388</v>
      </c>
      <c r="Q151" s="20"/>
      <c r="R151" s="19">
        <v>6</v>
      </c>
      <c r="S151" s="20"/>
      <c r="T151" s="20"/>
      <c r="U151" s="20">
        <v>6</v>
      </c>
      <c r="V151" s="35">
        <f t="shared" si="3"/>
        <v>1</v>
      </c>
      <c r="W151" s="20" t="s">
        <v>1820</v>
      </c>
    </row>
    <row r="152" s="2" customFormat="1" ht="31" customHeight="1" spans="1:23">
      <c r="A152" s="20">
        <v>146</v>
      </c>
      <c r="B152" s="23" t="s">
        <v>1787</v>
      </c>
      <c r="C152" s="21" t="s">
        <v>1842</v>
      </c>
      <c r="D152" s="20" t="s">
        <v>1348</v>
      </c>
      <c r="E152" s="19" t="s">
        <v>1777</v>
      </c>
      <c r="F152" s="19" t="s">
        <v>1843</v>
      </c>
      <c r="G152" s="19" t="s">
        <v>1843</v>
      </c>
      <c r="H152" s="20" t="s">
        <v>1842</v>
      </c>
      <c r="I152" s="19" t="s">
        <v>1844</v>
      </c>
      <c r="J152" s="19">
        <v>40</v>
      </c>
      <c r="K152" s="29">
        <v>2024.01</v>
      </c>
      <c r="L152" s="29">
        <v>2024.11</v>
      </c>
      <c r="M152" s="19" t="s">
        <v>1845</v>
      </c>
      <c r="N152" s="19" t="s">
        <v>1649</v>
      </c>
      <c r="O152" s="19" t="s">
        <v>1423</v>
      </c>
      <c r="P152" s="32" t="s">
        <v>1388</v>
      </c>
      <c r="Q152" s="20"/>
      <c r="R152" s="19">
        <v>40</v>
      </c>
      <c r="S152" s="20"/>
      <c r="T152" s="20"/>
      <c r="U152" s="20">
        <v>40</v>
      </c>
      <c r="V152" s="35">
        <f t="shared" si="3"/>
        <v>1</v>
      </c>
      <c r="W152" s="23" t="s">
        <v>1782</v>
      </c>
    </row>
    <row r="153" s="2" customFormat="1" ht="31" customHeight="1" spans="1:23">
      <c r="A153" s="20">
        <v>147</v>
      </c>
      <c r="B153" s="23" t="s">
        <v>1787</v>
      </c>
      <c r="C153" s="21" t="s">
        <v>1842</v>
      </c>
      <c r="D153" s="20" t="s">
        <v>1348</v>
      </c>
      <c r="E153" s="19" t="s">
        <v>1777</v>
      </c>
      <c r="F153" s="19" t="s">
        <v>1479</v>
      </c>
      <c r="G153" s="19" t="s">
        <v>1479</v>
      </c>
      <c r="H153" s="20" t="s">
        <v>1842</v>
      </c>
      <c r="I153" s="19" t="s">
        <v>1846</v>
      </c>
      <c r="J153" s="19">
        <v>38</v>
      </c>
      <c r="K153" s="29">
        <v>2024.01</v>
      </c>
      <c r="L153" s="29">
        <v>2024.11</v>
      </c>
      <c r="M153" s="19" t="s">
        <v>1845</v>
      </c>
      <c r="N153" s="19" t="s">
        <v>1655</v>
      </c>
      <c r="O153" s="19" t="s">
        <v>1428</v>
      </c>
      <c r="P153" s="32" t="s">
        <v>1388</v>
      </c>
      <c r="Q153" s="20"/>
      <c r="R153" s="19">
        <v>38</v>
      </c>
      <c r="S153" s="20"/>
      <c r="T153" s="20"/>
      <c r="U153" s="20">
        <v>38</v>
      </c>
      <c r="V153" s="35">
        <f t="shared" si="3"/>
        <v>1</v>
      </c>
      <c r="W153" s="23" t="s">
        <v>1782</v>
      </c>
    </row>
    <row r="154" s="2" customFormat="1" ht="31" customHeight="1" spans="1:23">
      <c r="A154" s="15">
        <v>148</v>
      </c>
      <c r="B154" s="23" t="s">
        <v>1787</v>
      </c>
      <c r="C154" s="21" t="s">
        <v>1842</v>
      </c>
      <c r="D154" s="20" t="s">
        <v>1348</v>
      </c>
      <c r="E154" s="19" t="s">
        <v>1777</v>
      </c>
      <c r="F154" s="19" t="s">
        <v>1847</v>
      </c>
      <c r="G154" s="19" t="s">
        <v>1847</v>
      </c>
      <c r="H154" s="20" t="s">
        <v>1842</v>
      </c>
      <c r="I154" s="19" t="s">
        <v>1848</v>
      </c>
      <c r="J154" s="19">
        <v>30</v>
      </c>
      <c r="K154" s="29">
        <v>2024.01</v>
      </c>
      <c r="L154" s="29">
        <v>2024.12</v>
      </c>
      <c r="M154" s="19" t="s">
        <v>1845</v>
      </c>
      <c r="N154" s="19" t="s">
        <v>1662</v>
      </c>
      <c r="O154" s="19" t="s">
        <v>1663</v>
      </c>
      <c r="P154" s="32" t="s">
        <v>1388</v>
      </c>
      <c r="Q154" s="20"/>
      <c r="R154" s="19">
        <v>30</v>
      </c>
      <c r="S154" s="20"/>
      <c r="T154" s="20"/>
      <c r="U154" s="20">
        <v>30</v>
      </c>
      <c r="V154" s="35">
        <f t="shared" si="3"/>
        <v>1</v>
      </c>
      <c r="W154" s="23" t="s">
        <v>1782</v>
      </c>
    </row>
    <row r="155" s="2" customFormat="1" ht="31" customHeight="1" spans="1:23">
      <c r="A155" s="20">
        <v>149</v>
      </c>
      <c r="B155" s="23" t="s">
        <v>1787</v>
      </c>
      <c r="C155" s="21" t="s">
        <v>1842</v>
      </c>
      <c r="D155" s="20" t="s">
        <v>1348</v>
      </c>
      <c r="E155" s="19" t="s">
        <v>1777</v>
      </c>
      <c r="F155" s="19" t="s">
        <v>1849</v>
      </c>
      <c r="G155" s="19" t="s">
        <v>1849</v>
      </c>
      <c r="H155" s="20" t="s">
        <v>1842</v>
      </c>
      <c r="I155" s="19" t="s">
        <v>1850</v>
      </c>
      <c r="J155" s="19">
        <v>15</v>
      </c>
      <c r="K155" s="29">
        <v>2024.01</v>
      </c>
      <c r="L155" s="29">
        <v>2024.12</v>
      </c>
      <c r="M155" s="19" t="s">
        <v>1845</v>
      </c>
      <c r="N155" s="19" t="s">
        <v>1399</v>
      </c>
      <c r="O155" s="19" t="s">
        <v>1400</v>
      </c>
      <c r="P155" s="32" t="s">
        <v>1388</v>
      </c>
      <c r="Q155" s="20"/>
      <c r="R155" s="19">
        <v>15</v>
      </c>
      <c r="S155" s="20"/>
      <c r="T155" s="20"/>
      <c r="U155" s="20">
        <v>15</v>
      </c>
      <c r="V155" s="35">
        <f t="shared" si="3"/>
        <v>1</v>
      </c>
      <c r="W155" s="23" t="s">
        <v>1782</v>
      </c>
    </row>
    <row r="156" s="2" customFormat="1" ht="31" customHeight="1" spans="1:23">
      <c r="A156" s="20">
        <v>150</v>
      </c>
      <c r="B156" s="23" t="s">
        <v>1787</v>
      </c>
      <c r="C156" s="21" t="s">
        <v>1842</v>
      </c>
      <c r="D156" s="20" t="s">
        <v>1348</v>
      </c>
      <c r="E156" s="19" t="s">
        <v>1777</v>
      </c>
      <c r="F156" s="19" t="s">
        <v>1802</v>
      </c>
      <c r="G156" s="19" t="s">
        <v>1802</v>
      </c>
      <c r="H156" s="20" t="s">
        <v>1842</v>
      </c>
      <c r="I156" s="19" t="s">
        <v>1851</v>
      </c>
      <c r="J156" s="19">
        <v>25</v>
      </c>
      <c r="K156" s="29">
        <v>2024.01</v>
      </c>
      <c r="L156" s="29">
        <v>2024.12</v>
      </c>
      <c r="M156" s="19" t="s">
        <v>1845</v>
      </c>
      <c r="N156" s="19" t="s">
        <v>1403</v>
      </c>
      <c r="O156" s="19" t="s">
        <v>1404</v>
      </c>
      <c r="P156" s="32" t="s">
        <v>1388</v>
      </c>
      <c r="Q156" s="20"/>
      <c r="R156" s="19">
        <v>25</v>
      </c>
      <c r="S156" s="20"/>
      <c r="T156" s="20"/>
      <c r="U156" s="20">
        <v>25</v>
      </c>
      <c r="V156" s="35">
        <f t="shared" si="3"/>
        <v>1</v>
      </c>
      <c r="W156" s="23" t="s">
        <v>1782</v>
      </c>
    </row>
    <row r="157" s="2" customFormat="1" ht="31" customHeight="1" spans="1:23">
      <c r="A157" s="15">
        <v>151</v>
      </c>
      <c r="B157" s="23" t="s">
        <v>1787</v>
      </c>
      <c r="C157" s="21" t="s">
        <v>1842</v>
      </c>
      <c r="D157" s="20" t="s">
        <v>1348</v>
      </c>
      <c r="E157" s="19" t="s">
        <v>1777</v>
      </c>
      <c r="F157" s="19" t="s">
        <v>1452</v>
      </c>
      <c r="G157" s="19" t="s">
        <v>1452</v>
      </c>
      <c r="H157" s="20" t="s">
        <v>1842</v>
      </c>
      <c r="I157" s="19" t="s">
        <v>1852</v>
      </c>
      <c r="J157" s="19">
        <v>5</v>
      </c>
      <c r="K157" s="29">
        <v>2024.01</v>
      </c>
      <c r="L157" s="29">
        <v>2024.12</v>
      </c>
      <c r="M157" s="19" t="s">
        <v>1845</v>
      </c>
      <c r="N157" s="19" t="s">
        <v>1407</v>
      </c>
      <c r="O157" s="19" t="s">
        <v>1408</v>
      </c>
      <c r="P157" s="32" t="s">
        <v>1388</v>
      </c>
      <c r="Q157" s="20"/>
      <c r="R157" s="19">
        <v>5</v>
      </c>
      <c r="S157" s="20"/>
      <c r="T157" s="20"/>
      <c r="U157" s="20">
        <v>5</v>
      </c>
      <c r="V157" s="35">
        <f t="shared" si="3"/>
        <v>1</v>
      </c>
      <c r="W157" s="23" t="s">
        <v>1782</v>
      </c>
    </row>
    <row r="158" s="2" customFormat="1" ht="31" customHeight="1" spans="1:23">
      <c r="A158" s="20">
        <v>152</v>
      </c>
      <c r="B158" s="23" t="s">
        <v>1787</v>
      </c>
      <c r="C158" s="21" t="s">
        <v>1842</v>
      </c>
      <c r="D158" s="20" t="s">
        <v>1348</v>
      </c>
      <c r="E158" s="19" t="s">
        <v>1777</v>
      </c>
      <c r="F158" s="19" t="s">
        <v>1853</v>
      </c>
      <c r="G158" s="19" t="s">
        <v>1853</v>
      </c>
      <c r="H158" s="20" t="s">
        <v>1842</v>
      </c>
      <c r="I158" s="19" t="s">
        <v>1854</v>
      </c>
      <c r="J158" s="19">
        <v>7</v>
      </c>
      <c r="K158" s="29">
        <v>2024.01</v>
      </c>
      <c r="L158" s="29">
        <v>2024.12</v>
      </c>
      <c r="M158" s="19" t="s">
        <v>1845</v>
      </c>
      <c r="N158" s="19" t="s">
        <v>1411</v>
      </c>
      <c r="O158" s="19" t="s">
        <v>1412</v>
      </c>
      <c r="P158" s="32" t="s">
        <v>1388</v>
      </c>
      <c r="Q158" s="20"/>
      <c r="R158" s="19">
        <v>7</v>
      </c>
      <c r="S158" s="20"/>
      <c r="T158" s="20"/>
      <c r="U158" s="20">
        <v>7</v>
      </c>
      <c r="V158" s="35">
        <f t="shared" si="3"/>
        <v>1</v>
      </c>
      <c r="W158" s="23" t="s">
        <v>1782</v>
      </c>
    </row>
    <row r="159" s="2" customFormat="1" ht="31" customHeight="1" spans="1:23">
      <c r="A159" s="20">
        <v>153</v>
      </c>
      <c r="B159" s="23" t="s">
        <v>1787</v>
      </c>
      <c r="C159" s="21" t="s">
        <v>1494</v>
      </c>
      <c r="D159" s="20" t="s">
        <v>1855</v>
      </c>
      <c r="E159" s="19" t="s">
        <v>1788</v>
      </c>
      <c r="F159" s="19" t="s">
        <v>1695</v>
      </c>
      <c r="G159" s="19" t="s">
        <v>1695</v>
      </c>
      <c r="H159" s="20" t="s">
        <v>1366</v>
      </c>
      <c r="I159" s="19" t="s">
        <v>1856</v>
      </c>
      <c r="J159" s="19">
        <v>20</v>
      </c>
      <c r="K159" s="29">
        <v>2024.01</v>
      </c>
      <c r="L159" s="29">
        <v>2024.12</v>
      </c>
      <c r="M159" s="19" t="s">
        <v>1857</v>
      </c>
      <c r="N159" s="19" t="s">
        <v>1415</v>
      </c>
      <c r="O159" s="19" t="s">
        <v>1416</v>
      </c>
      <c r="P159" s="32" t="s">
        <v>1388</v>
      </c>
      <c r="Q159" s="20"/>
      <c r="R159" s="19">
        <v>20</v>
      </c>
      <c r="S159" s="20"/>
      <c r="T159" s="20"/>
      <c r="U159" s="20">
        <v>20</v>
      </c>
      <c r="V159" s="35">
        <f t="shared" si="3"/>
        <v>1</v>
      </c>
      <c r="W159" s="23" t="s">
        <v>1782</v>
      </c>
    </row>
    <row r="160" s="2" customFormat="1" ht="31" customHeight="1" spans="1:23">
      <c r="A160" s="15">
        <v>154</v>
      </c>
      <c r="B160" s="23" t="s">
        <v>1787</v>
      </c>
      <c r="C160" s="21" t="s">
        <v>1494</v>
      </c>
      <c r="D160" s="20" t="s">
        <v>1855</v>
      </c>
      <c r="E160" s="19" t="s">
        <v>1788</v>
      </c>
      <c r="F160" s="19" t="s">
        <v>1401</v>
      </c>
      <c r="G160" s="19" t="s">
        <v>1401</v>
      </c>
      <c r="H160" s="20" t="s">
        <v>1366</v>
      </c>
      <c r="I160" s="19" t="s">
        <v>1858</v>
      </c>
      <c r="J160" s="19">
        <v>20</v>
      </c>
      <c r="K160" s="29">
        <v>2024.01</v>
      </c>
      <c r="L160" s="29">
        <v>2024.12</v>
      </c>
      <c r="M160" s="19" t="s">
        <v>1857</v>
      </c>
      <c r="N160" s="19" t="s">
        <v>1419</v>
      </c>
      <c r="O160" s="19" t="s">
        <v>1420</v>
      </c>
      <c r="P160" s="32" t="s">
        <v>1388</v>
      </c>
      <c r="Q160" s="20"/>
      <c r="R160" s="19">
        <v>20</v>
      </c>
      <c r="S160" s="20"/>
      <c r="T160" s="20"/>
      <c r="U160" s="20">
        <v>20</v>
      </c>
      <c r="V160" s="35">
        <f t="shared" si="3"/>
        <v>1</v>
      </c>
      <c r="W160" s="23" t="s">
        <v>1782</v>
      </c>
    </row>
    <row r="161" s="2" customFormat="1" ht="31" customHeight="1" spans="1:23">
      <c r="A161" s="20">
        <v>155</v>
      </c>
      <c r="B161" s="23" t="s">
        <v>1787</v>
      </c>
      <c r="C161" s="21" t="s">
        <v>1494</v>
      </c>
      <c r="D161" s="20" t="s">
        <v>1855</v>
      </c>
      <c r="E161" s="19" t="s">
        <v>1788</v>
      </c>
      <c r="F161" s="19" t="s">
        <v>1859</v>
      </c>
      <c r="G161" s="19" t="s">
        <v>1859</v>
      </c>
      <c r="H161" s="20" t="s">
        <v>1366</v>
      </c>
      <c r="I161" s="19" t="s">
        <v>1860</v>
      </c>
      <c r="J161" s="19">
        <v>20</v>
      </c>
      <c r="K161" s="29">
        <v>2024.01</v>
      </c>
      <c r="L161" s="29">
        <v>2024.12</v>
      </c>
      <c r="M161" s="19" t="s">
        <v>1857</v>
      </c>
      <c r="N161" s="19" t="s">
        <v>1423</v>
      </c>
      <c r="O161" s="19" t="s">
        <v>1424</v>
      </c>
      <c r="P161" s="32" t="s">
        <v>1388</v>
      </c>
      <c r="Q161" s="20"/>
      <c r="R161" s="19">
        <v>20</v>
      </c>
      <c r="S161" s="20"/>
      <c r="T161" s="20"/>
      <c r="U161" s="20">
        <v>20</v>
      </c>
      <c r="V161" s="35">
        <f t="shared" si="3"/>
        <v>1</v>
      </c>
      <c r="W161" s="23" t="s">
        <v>1782</v>
      </c>
    </row>
    <row r="162" s="2" customFormat="1" ht="31" customHeight="1" spans="1:23">
      <c r="A162" s="20">
        <v>156</v>
      </c>
      <c r="B162" s="23" t="s">
        <v>1787</v>
      </c>
      <c r="C162" s="21" t="s">
        <v>1494</v>
      </c>
      <c r="D162" s="20" t="s">
        <v>1348</v>
      </c>
      <c r="E162" s="19" t="s">
        <v>1457</v>
      </c>
      <c r="F162" s="19" t="s">
        <v>1861</v>
      </c>
      <c r="G162" s="19" t="s">
        <v>1861</v>
      </c>
      <c r="H162" s="20" t="s">
        <v>1366</v>
      </c>
      <c r="I162" s="19" t="s">
        <v>1862</v>
      </c>
      <c r="J162" s="19">
        <v>40</v>
      </c>
      <c r="K162" s="29">
        <v>2024.01</v>
      </c>
      <c r="L162" s="29">
        <v>2024.12</v>
      </c>
      <c r="M162" s="19" t="s">
        <v>1857</v>
      </c>
      <c r="N162" s="19" t="s">
        <v>1427</v>
      </c>
      <c r="O162" s="19" t="s">
        <v>1428</v>
      </c>
      <c r="P162" s="32" t="s">
        <v>1388</v>
      </c>
      <c r="Q162" s="20"/>
      <c r="R162" s="19">
        <v>40</v>
      </c>
      <c r="S162" s="20"/>
      <c r="T162" s="20"/>
      <c r="U162" s="20">
        <v>40</v>
      </c>
      <c r="V162" s="35">
        <f t="shared" si="3"/>
        <v>1</v>
      </c>
      <c r="W162" s="23" t="s">
        <v>1782</v>
      </c>
    </row>
    <row r="163" s="2" customFormat="1" ht="31" customHeight="1" spans="1:23">
      <c r="A163" s="15">
        <v>157</v>
      </c>
      <c r="B163" s="23" t="s">
        <v>1787</v>
      </c>
      <c r="C163" s="21" t="s">
        <v>1510</v>
      </c>
      <c r="D163" s="20" t="s">
        <v>1348</v>
      </c>
      <c r="E163" s="19" t="s">
        <v>1457</v>
      </c>
      <c r="F163" s="19" t="s">
        <v>1861</v>
      </c>
      <c r="G163" s="19" t="s">
        <v>1861</v>
      </c>
      <c r="H163" s="20" t="s">
        <v>1366</v>
      </c>
      <c r="I163" s="19" t="s">
        <v>1863</v>
      </c>
      <c r="J163" s="19">
        <v>40</v>
      </c>
      <c r="K163" s="29">
        <v>2024.01</v>
      </c>
      <c r="L163" s="29">
        <v>2024.12</v>
      </c>
      <c r="M163" s="19" t="s">
        <v>1864</v>
      </c>
      <c r="N163" s="19" t="s">
        <v>1430</v>
      </c>
      <c r="O163" s="19" t="s">
        <v>1431</v>
      </c>
      <c r="P163" s="32" t="s">
        <v>1388</v>
      </c>
      <c r="Q163" s="20"/>
      <c r="R163" s="19">
        <v>40</v>
      </c>
      <c r="S163" s="20"/>
      <c r="T163" s="20"/>
      <c r="U163" s="20">
        <v>40</v>
      </c>
      <c r="V163" s="35">
        <f t="shared" si="3"/>
        <v>1</v>
      </c>
      <c r="W163" s="23" t="s">
        <v>1782</v>
      </c>
    </row>
    <row r="164" s="2" customFormat="1" ht="31" customHeight="1" spans="1:23">
      <c r="A164" s="20">
        <v>158</v>
      </c>
      <c r="B164" s="23" t="s">
        <v>1787</v>
      </c>
      <c r="C164" s="21" t="s">
        <v>1361</v>
      </c>
      <c r="D164" s="20" t="s">
        <v>1348</v>
      </c>
      <c r="E164" s="19" t="s">
        <v>1457</v>
      </c>
      <c r="F164" s="19" t="s">
        <v>1861</v>
      </c>
      <c r="G164" s="19" t="s">
        <v>1861</v>
      </c>
      <c r="H164" s="20" t="s">
        <v>1361</v>
      </c>
      <c r="I164" s="19" t="s">
        <v>1865</v>
      </c>
      <c r="J164" s="19">
        <v>20</v>
      </c>
      <c r="K164" s="29">
        <v>2024.01</v>
      </c>
      <c r="L164" s="29">
        <v>2024.12</v>
      </c>
      <c r="M164" s="19" t="s">
        <v>1866</v>
      </c>
      <c r="N164" s="19" t="s">
        <v>1438</v>
      </c>
      <c r="O164" s="19" t="s">
        <v>1439</v>
      </c>
      <c r="P164" s="32" t="s">
        <v>1388</v>
      </c>
      <c r="Q164" s="20"/>
      <c r="R164" s="19">
        <v>20</v>
      </c>
      <c r="S164" s="20"/>
      <c r="T164" s="20"/>
      <c r="U164" s="20">
        <v>20</v>
      </c>
      <c r="V164" s="35">
        <f t="shared" si="3"/>
        <v>1</v>
      </c>
      <c r="W164" s="23" t="s">
        <v>1782</v>
      </c>
    </row>
    <row r="165" s="2" customFormat="1" ht="31" customHeight="1" spans="1:23">
      <c r="A165" s="20">
        <v>159</v>
      </c>
      <c r="B165" s="23" t="s">
        <v>1787</v>
      </c>
      <c r="C165" s="21" t="s">
        <v>1867</v>
      </c>
      <c r="D165" s="20" t="s">
        <v>1348</v>
      </c>
      <c r="E165" s="19" t="s">
        <v>1465</v>
      </c>
      <c r="F165" s="19" t="s">
        <v>1393</v>
      </c>
      <c r="G165" s="19" t="s">
        <v>1393</v>
      </c>
      <c r="H165" s="20" t="s">
        <v>1361</v>
      </c>
      <c r="I165" s="19" t="s">
        <v>1868</v>
      </c>
      <c r="J165" s="19">
        <v>20</v>
      </c>
      <c r="K165" s="29">
        <v>2024.01</v>
      </c>
      <c r="L165" s="29">
        <v>2024.12</v>
      </c>
      <c r="M165" s="19" t="s">
        <v>1864</v>
      </c>
      <c r="N165" s="19" t="s">
        <v>1523</v>
      </c>
      <c r="O165" s="19" t="s">
        <v>1524</v>
      </c>
      <c r="P165" s="32" t="s">
        <v>1388</v>
      </c>
      <c r="Q165" s="20"/>
      <c r="R165" s="19">
        <v>20</v>
      </c>
      <c r="S165" s="20"/>
      <c r="T165" s="20"/>
      <c r="U165" s="20">
        <v>20</v>
      </c>
      <c r="V165" s="35">
        <f t="shared" si="3"/>
        <v>1</v>
      </c>
      <c r="W165" s="23" t="s">
        <v>1782</v>
      </c>
    </row>
    <row r="166" s="2" customFormat="1" ht="31" customHeight="1" spans="1:23">
      <c r="A166" s="15">
        <v>160</v>
      </c>
      <c r="B166" s="23" t="s">
        <v>1787</v>
      </c>
      <c r="C166" s="21" t="s">
        <v>1869</v>
      </c>
      <c r="D166" s="20" t="s">
        <v>1348</v>
      </c>
      <c r="E166" s="19" t="s">
        <v>1465</v>
      </c>
      <c r="F166" s="19" t="s">
        <v>1393</v>
      </c>
      <c r="G166" s="19" t="s">
        <v>1393</v>
      </c>
      <c r="H166" s="20" t="s">
        <v>1361</v>
      </c>
      <c r="I166" s="19" t="s">
        <v>1870</v>
      </c>
      <c r="J166" s="19">
        <v>42</v>
      </c>
      <c r="K166" s="29">
        <v>2024.01</v>
      </c>
      <c r="L166" s="29">
        <v>2024.12</v>
      </c>
      <c r="M166" s="19" t="s">
        <v>1871</v>
      </c>
      <c r="N166" s="19" t="s">
        <v>1530</v>
      </c>
      <c r="O166" s="19" t="s">
        <v>1531</v>
      </c>
      <c r="P166" s="32" t="s">
        <v>1388</v>
      </c>
      <c r="Q166" s="20"/>
      <c r="R166" s="19">
        <v>42</v>
      </c>
      <c r="S166" s="20"/>
      <c r="T166" s="20"/>
      <c r="U166" s="20">
        <v>42</v>
      </c>
      <c r="V166" s="35">
        <f t="shared" si="3"/>
        <v>1</v>
      </c>
      <c r="W166" s="23" t="s">
        <v>1782</v>
      </c>
    </row>
    <row r="167" s="2" customFormat="1" ht="31" customHeight="1" spans="1:23">
      <c r="A167" s="20">
        <v>161</v>
      </c>
      <c r="B167" s="23" t="s">
        <v>1787</v>
      </c>
      <c r="C167" s="21" t="s">
        <v>1872</v>
      </c>
      <c r="D167" s="20" t="s">
        <v>1348</v>
      </c>
      <c r="E167" s="19" t="s">
        <v>1465</v>
      </c>
      <c r="F167" s="19" t="s">
        <v>1393</v>
      </c>
      <c r="G167" s="19" t="s">
        <v>1393</v>
      </c>
      <c r="H167" s="20" t="s">
        <v>1366</v>
      </c>
      <c r="I167" s="19" t="s">
        <v>1873</v>
      </c>
      <c r="J167" s="19">
        <v>38</v>
      </c>
      <c r="K167" s="29">
        <v>2024.01</v>
      </c>
      <c r="L167" s="29">
        <v>2024.12</v>
      </c>
      <c r="M167" s="19" t="s">
        <v>1857</v>
      </c>
      <c r="N167" s="19" t="s">
        <v>1536</v>
      </c>
      <c r="O167" s="19" t="s">
        <v>1537</v>
      </c>
      <c r="P167" s="32" t="s">
        <v>1388</v>
      </c>
      <c r="Q167" s="20"/>
      <c r="R167" s="19">
        <v>38</v>
      </c>
      <c r="S167" s="20"/>
      <c r="T167" s="20"/>
      <c r="U167" s="20">
        <v>38</v>
      </c>
      <c r="V167" s="35">
        <f t="shared" si="3"/>
        <v>1</v>
      </c>
      <c r="W167" s="23" t="s">
        <v>1782</v>
      </c>
    </row>
    <row r="168" s="2" customFormat="1" ht="31" customHeight="1" spans="1:23">
      <c r="A168" s="20">
        <v>162</v>
      </c>
      <c r="B168" s="23" t="s">
        <v>1787</v>
      </c>
      <c r="C168" s="21" t="s">
        <v>1874</v>
      </c>
      <c r="D168" s="20" t="s">
        <v>1348</v>
      </c>
      <c r="E168" s="19" t="s">
        <v>1462</v>
      </c>
      <c r="F168" s="19" t="s">
        <v>1715</v>
      </c>
      <c r="G168" s="19" t="s">
        <v>1715</v>
      </c>
      <c r="H168" s="20" t="s">
        <v>1361</v>
      </c>
      <c r="I168" s="19" t="s">
        <v>1875</v>
      </c>
      <c r="J168" s="19">
        <v>50</v>
      </c>
      <c r="K168" s="29">
        <v>2024.01</v>
      </c>
      <c r="L168" s="29">
        <v>2024.12</v>
      </c>
      <c r="M168" s="19" t="s">
        <v>1866</v>
      </c>
      <c r="N168" s="19" t="s">
        <v>1540</v>
      </c>
      <c r="O168" s="19" t="s">
        <v>1541</v>
      </c>
      <c r="P168" s="32" t="s">
        <v>1388</v>
      </c>
      <c r="Q168" s="20"/>
      <c r="R168" s="19">
        <v>50</v>
      </c>
      <c r="S168" s="20"/>
      <c r="T168" s="20"/>
      <c r="U168" s="20">
        <v>50</v>
      </c>
      <c r="V168" s="35">
        <f t="shared" si="3"/>
        <v>1</v>
      </c>
      <c r="W168" s="23" t="s">
        <v>1782</v>
      </c>
    </row>
    <row r="169" s="2" customFormat="1" ht="31" customHeight="1" spans="1:23">
      <c r="A169" s="15">
        <v>163</v>
      </c>
      <c r="B169" s="23" t="s">
        <v>1787</v>
      </c>
      <c r="C169" s="21" t="s">
        <v>1494</v>
      </c>
      <c r="D169" s="20" t="s">
        <v>1348</v>
      </c>
      <c r="E169" s="19" t="s">
        <v>1462</v>
      </c>
      <c r="F169" s="19" t="s">
        <v>1715</v>
      </c>
      <c r="G169" s="19" t="s">
        <v>1715</v>
      </c>
      <c r="H169" s="20" t="s">
        <v>1366</v>
      </c>
      <c r="I169" s="19" t="s">
        <v>1876</v>
      </c>
      <c r="J169" s="19">
        <v>20</v>
      </c>
      <c r="K169" s="29">
        <v>2024.01</v>
      </c>
      <c r="L169" s="29">
        <v>2024.12</v>
      </c>
      <c r="M169" s="19" t="s">
        <v>1857</v>
      </c>
      <c r="N169" s="19" t="s">
        <v>1546</v>
      </c>
      <c r="O169" s="19" t="s">
        <v>1547</v>
      </c>
      <c r="P169" s="32" t="s">
        <v>1388</v>
      </c>
      <c r="Q169" s="20"/>
      <c r="R169" s="19">
        <v>20</v>
      </c>
      <c r="S169" s="20"/>
      <c r="T169" s="20"/>
      <c r="U169" s="20">
        <v>20</v>
      </c>
      <c r="V169" s="35">
        <f t="shared" si="3"/>
        <v>1</v>
      </c>
      <c r="W169" s="23" t="s">
        <v>1782</v>
      </c>
    </row>
    <row r="170" s="2" customFormat="1" ht="31" customHeight="1" spans="1:23">
      <c r="A170" s="20">
        <v>164</v>
      </c>
      <c r="B170" s="23" t="s">
        <v>1787</v>
      </c>
      <c r="C170" s="21" t="s">
        <v>1494</v>
      </c>
      <c r="D170" s="20" t="s">
        <v>1348</v>
      </c>
      <c r="E170" s="19" t="s">
        <v>1462</v>
      </c>
      <c r="F170" s="19" t="s">
        <v>1715</v>
      </c>
      <c r="G170" s="19" t="s">
        <v>1715</v>
      </c>
      <c r="H170" s="20" t="s">
        <v>1366</v>
      </c>
      <c r="I170" s="19" t="s">
        <v>1877</v>
      </c>
      <c r="J170" s="19">
        <v>30</v>
      </c>
      <c r="K170" s="29">
        <v>2024.01</v>
      </c>
      <c r="L170" s="29">
        <v>2024.12</v>
      </c>
      <c r="M170" s="19" t="s">
        <v>1857</v>
      </c>
      <c r="N170" s="19" t="s">
        <v>1551</v>
      </c>
      <c r="O170" s="19" t="s">
        <v>1392</v>
      </c>
      <c r="P170" s="32" t="s">
        <v>1388</v>
      </c>
      <c r="Q170" s="20"/>
      <c r="R170" s="19">
        <v>30</v>
      </c>
      <c r="S170" s="20"/>
      <c r="T170" s="20"/>
      <c r="U170" s="20">
        <v>30</v>
      </c>
      <c r="V170" s="35">
        <f t="shared" si="3"/>
        <v>1</v>
      </c>
      <c r="W170" s="23" t="s">
        <v>1782</v>
      </c>
    </row>
    <row r="171" s="2" customFormat="1" ht="31" customHeight="1" spans="1:23">
      <c r="A171" s="20">
        <v>165</v>
      </c>
      <c r="B171" s="23" t="s">
        <v>1787</v>
      </c>
      <c r="C171" s="21" t="s">
        <v>1878</v>
      </c>
      <c r="D171" s="20" t="s">
        <v>1348</v>
      </c>
      <c r="E171" s="19" t="s">
        <v>1479</v>
      </c>
      <c r="F171" s="19" t="s">
        <v>1758</v>
      </c>
      <c r="G171" s="19" t="s">
        <v>1758</v>
      </c>
      <c r="H171" s="20" t="s">
        <v>1366</v>
      </c>
      <c r="I171" s="19" t="s">
        <v>1879</v>
      </c>
      <c r="J171" s="19">
        <v>59.5</v>
      </c>
      <c r="K171" s="29">
        <v>2024.01</v>
      </c>
      <c r="L171" s="29">
        <v>2024.12</v>
      </c>
      <c r="M171" s="19" t="s">
        <v>1857</v>
      </c>
      <c r="N171" s="19" t="s">
        <v>1557</v>
      </c>
      <c r="O171" s="19" t="s">
        <v>1558</v>
      </c>
      <c r="P171" s="32" t="s">
        <v>1388</v>
      </c>
      <c r="Q171" s="20"/>
      <c r="R171" s="19">
        <v>59.5</v>
      </c>
      <c r="S171" s="20"/>
      <c r="T171" s="20"/>
      <c r="U171" s="20">
        <v>59.5</v>
      </c>
      <c r="V171" s="35">
        <f t="shared" si="3"/>
        <v>1</v>
      </c>
      <c r="W171" s="23" t="s">
        <v>1782</v>
      </c>
    </row>
    <row r="172" s="2" customFormat="1" ht="31" customHeight="1" spans="1:23">
      <c r="A172" s="15">
        <v>166</v>
      </c>
      <c r="B172" s="23" t="s">
        <v>1787</v>
      </c>
      <c r="C172" s="21" t="s">
        <v>1505</v>
      </c>
      <c r="D172" s="20" t="s">
        <v>1348</v>
      </c>
      <c r="E172" s="19" t="s">
        <v>1479</v>
      </c>
      <c r="F172" s="19" t="s">
        <v>1758</v>
      </c>
      <c r="G172" s="19" t="s">
        <v>1758</v>
      </c>
      <c r="H172" s="20" t="s">
        <v>1366</v>
      </c>
      <c r="I172" s="19" t="s">
        <v>1880</v>
      </c>
      <c r="J172" s="19">
        <v>19</v>
      </c>
      <c r="K172" s="29">
        <v>2024.01</v>
      </c>
      <c r="L172" s="29">
        <v>2024.12</v>
      </c>
      <c r="M172" s="19" t="s">
        <v>1881</v>
      </c>
      <c r="N172" s="19" t="s">
        <v>1523</v>
      </c>
      <c r="O172" s="19" t="s">
        <v>1524</v>
      </c>
      <c r="P172" s="32" t="s">
        <v>1388</v>
      </c>
      <c r="Q172" s="20"/>
      <c r="R172" s="19">
        <v>19</v>
      </c>
      <c r="S172" s="20"/>
      <c r="T172" s="20"/>
      <c r="U172" s="20">
        <v>19</v>
      </c>
      <c r="V172" s="35">
        <f t="shared" si="3"/>
        <v>1</v>
      </c>
      <c r="W172" s="23" t="s">
        <v>1782</v>
      </c>
    </row>
    <row r="173" s="2" customFormat="1" ht="31" customHeight="1" spans="1:23">
      <c r="A173" s="20">
        <v>167</v>
      </c>
      <c r="B173" s="23" t="s">
        <v>1787</v>
      </c>
      <c r="C173" s="21" t="s">
        <v>1505</v>
      </c>
      <c r="D173" s="20" t="s">
        <v>1348</v>
      </c>
      <c r="E173" s="19" t="s">
        <v>1479</v>
      </c>
      <c r="F173" s="19" t="s">
        <v>1758</v>
      </c>
      <c r="G173" s="19" t="s">
        <v>1758</v>
      </c>
      <c r="H173" s="20" t="s">
        <v>1366</v>
      </c>
      <c r="I173" s="19" t="s">
        <v>1882</v>
      </c>
      <c r="J173" s="19">
        <v>21.5</v>
      </c>
      <c r="K173" s="29">
        <v>2024.01</v>
      </c>
      <c r="L173" s="29">
        <v>2024.12</v>
      </c>
      <c r="M173" s="19" t="s">
        <v>1881</v>
      </c>
      <c r="N173" s="19" t="s">
        <v>1530</v>
      </c>
      <c r="O173" s="19" t="s">
        <v>1531</v>
      </c>
      <c r="P173" s="32" t="s">
        <v>1388</v>
      </c>
      <c r="Q173" s="20"/>
      <c r="R173" s="19">
        <v>21.5</v>
      </c>
      <c r="S173" s="20"/>
      <c r="T173" s="20"/>
      <c r="U173" s="20">
        <v>21.5</v>
      </c>
      <c r="V173" s="35">
        <f t="shared" si="3"/>
        <v>1</v>
      </c>
      <c r="W173" s="23" t="s">
        <v>1782</v>
      </c>
    </row>
    <row r="174" s="2" customFormat="1" ht="31" customHeight="1" spans="1:23">
      <c r="A174" s="20">
        <v>168</v>
      </c>
      <c r="B174" s="23" t="s">
        <v>1787</v>
      </c>
      <c r="C174" s="21" t="s">
        <v>1635</v>
      </c>
      <c r="D174" s="20" t="s">
        <v>1348</v>
      </c>
      <c r="E174" s="19" t="s">
        <v>1575</v>
      </c>
      <c r="F174" s="19" t="s">
        <v>1576</v>
      </c>
      <c r="G174" s="19" t="s">
        <v>1576</v>
      </c>
      <c r="H174" s="20" t="s">
        <v>1361</v>
      </c>
      <c r="I174" s="19" t="s">
        <v>1883</v>
      </c>
      <c r="J174" s="19">
        <v>100</v>
      </c>
      <c r="K174" s="29">
        <v>2024.01</v>
      </c>
      <c r="L174" s="29">
        <v>2024.12</v>
      </c>
      <c r="M174" s="19" t="s">
        <v>1866</v>
      </c>
      <c r="N174" s="19" t="s">
        <v>1540</v>
      </c>
      <c r="O174" s="19" t="s">
        <v>1541</v>
      </c>
      <c r="P174" s="32" t="s">
        <v>1388</v>
      </c>
      <c r="Q174" s="20"/>
      <c r="R174" s="19">
        <v>100</v>
      </c>
      <c r="S174" s="20"/>
      <c r="T174" s="20"/>
      <c r="U174" s="20">
        <v>100</v>
      </c>
      <c r="V174" s="35">
        <f t="shared" si="3"/>
        <v>1</v>
      </c>
      <c r="W174" s="23" t="s">
        <v>1782</v>
      </c>
    </row>
    <row r="175" s="2" customFormat="1" ht="31" customHeight="1" spans="1:23">
      <c r="A175" s="15">
        <v>169</v>
      </c>
      <c r="B175" s="23" t="s">
        <v>1787</v>
      </c>
      <c r="C175" s="21" t="s">
        <v>1488</v>
      </c>
      <c r="D175" s="20" t="s">
        <v>1348</v>
      </c>
      <c r="E175" s="19" t="s">
        <v>1450</v>
      </c>
      <c r="F175" s="19" t="s">
        <v>1452</v>
      </c>
      <c r="G175" s="19" t="s">
        <v>1452</v>
      </c>
      <c r="H175" s="20" t="s">
        <v>1366</v>
      </c>
      <c r="I175" s="19" t="s">
        <v>1884</v>
      </c>
      <c r="J175" s="19">
        <v>30</v>
      </c>
      <c r="K175" s="29">
        <v>2024.01</v>
      </c>
      <c r="L175" s="29">
        <v>2024.12</v>
      </c>
      <c r="M175" s="19" t="s">
        <v>1857</v>
      </c>
      <c r="N175" s="19" t="s">
        <v>1546</v>
      </c>
      <c r="O175" s="19" t="s">
        <v>1547</v>
      </c>
      <c r="P175" s="32" t="s">
        <v>1388</v>
      </c>
      <c r="Q175" s="20"/>
      <c r="R175" s="19">
        <v>30</v>
      </c>
      <c r="S175" s="20"/>
      <c r="T175" s="20"/>
      <c r="U175" s="20">
        <v>30</v>
      </c>
      <c r="V175" s="35">
        <f t="shared" si="3"/>
        <v>1</v>
      </c>
      <c r="W175" s="23" t="s">
        <v>1782</v>
      </c>
    </row>
    <row r="176" s="2" customFormat="1" ht="31" customHeight="1" spans="1:23">
      <c r="A176" s="20">
        <v>170</v>
      </c>
      <c r="B176" s="23" t="s">
        <v>1787</v>
      </c>
      <c r="C176" s="21" t="s">
        <v>1885</v>
      </c>
      <c r="D176" s="20" t="s">
        <v>1348</v>
      </c>
      <c r="E176" s="19" t="s">
        <v>1450</v>
      </c>
      <c r="F176" s="19" t="s">
        <v>1452</v>
      </c>
      <c r="G176" s="19" t="s">
        <v>1452</v>
      </c>
      <c r="H176" s="20" t="s">
        <v>1366</v>
      </c>
      <c r="I176" s="19" t="s">
        <v>1886</v>
      </c>
      <c r="J176" s="19">
        <v>15</v>
      </c>
      <c r="K176" s="29">
        <v>2024.01</v>
      </c>
      <c r="L176" s="29">
        <v>2024.12</v>
      </c>
      <c r="M176" s="19" t="s">
        <v>1887</v>
      </c>
      <c r="N176" s="19" t="s">
        <v>1551</v>
      </c>
      <c r="O176" s="19" t="s">
        <v>1392</v>
      </c>
      <c r="P176" s="32" t="s">
        <v>1388</v>
      </c>
      <c r="Q176" s="20"/>
      <c r="R176" s="19">
        <v>15</v>
      </c>
      <c r="S176" s="20"/>
      <c r="T176" s="20"/>
      <c r="U176" s="20">
        <v>15</v>
      </c>
      <c r="V176" s="35">
        <f t="shared" si="3"/>
        <v>1</v>
      </c>
      <c r="W176" s="23" t="s">
        <v>1782</v>
      </c>
    </row>
    <row r="177" s="2" customFormat="1" ht="31" customHeight="1" spans="1:23">
      <c r="A177" s="20">
        <v>171</v>
      </c>
      <c r="B177" s="23" t="s">
        <v>1787</v>
      </c>
      <c r="C177" s="21" t="s">
        <v>1494</v>
      </c>
      <c r="D177" s="20" t="s">
        <v>1348</v>
      </c>
      <c r="E177" s="19" t="s">
        <v>1450</v>
      </c>
      <c r="F177" s="19" t="s">
        <v>1452</v>
      </c>
      <c r="G177" s="19" t="s">
        <v>1452</v>
      </c>
      <c r="H177" s="20" t="s">
        <v>1366</v>
      </c>
      <c r="I177" s="19" t="s">
        <v>1888</v>
      </c>
      <c r="J177" s="19">
        <v>13</v>
      </c>
      <c r="K177" s="29">
        <v>2024.01</v>
      </c>
      <c r="L177" s="29">
        <v>2024.12</v>
      </c>
      <c r="M177" s="19" t="s">
        <v>1857</v>
      </c>
      <c r="N177" s="19" t="s">
        <v>1557</v>
      </c>
      <c r="O177" s="19" t="s">
        <v>1558</v>
      </c>
      <c r="P177" s="32" t="s">
        <v>1388</v>
      </c>
      <c r="Q177" s="20"/>
      <c r="R177" s="19">
        <v>13</v>
      </c>
      <c r="S177" s="20"/>
      <c r="T177" s="20"/>
      <c r="U177" s="20">
        <v>13</v>
      </c>
      <c r="V177" s="35">
        <f t="shared" si="3"/>
        <v>1</v>
      </c>
      <c r="W177" s="23" t="s">
        <v>1782</v>
      </c>
    </row>
    <row r="178" s="2" customFormat="1" ht="31" customHeight="1" spans="1:23">
      <c r="A178" s="15">
        <v>172</v>
      </c>
      <c r="B178" s="23" t="s">
        <v>1787</v>
      </c>
      <c r="C178" s="21" t="s">
        <v>1494</v>
      </c>
      <c r="D178" s="20" t="s">
        <v>1348</v>
      </c>
      <c r="E178" s="19" t="s">
        <v>1450</v>
      </c>
      <c r="F178" s="19" t="s">
        <v>1452</v>
      </c>
      <c r="G178" s="19" t="s">
        <v>1452</v>
      </c>
      <c r="H178" s="20" t="s">
        <v>1366</v>
      </c>
      <c r="I178" s="19" t="s">
        <v>1889</v>
      </c>
      <c r="J178" s="19">
        <v>42</v>
      </c>
      <c r="K178" s="29">
        <v>2024.01</v>
      </c>
      <c r="L178" s="29">
        <v>2024.12</v>
      </c>
      <c r="M178" s="19" t="s">
        <v>1857</v>
      </c>
      <c r="N178" s="19" t="s">
        <v>1523</v>
      </c>
      <c r="O178" s="19" t="s">
        <v>1524</v>
      </c>
      <c r="P178" s="32" t="s">
        <v>1388</v>
      </c>
      <c r="Q178" s="20"/>
      <c r="R178" s="19">
        <v>42</v>
      </c>
      <c r="S178" s="20"/>
      <c r="T178" s="20"/>
      <c r="U178" s="20">
        <v>42</v>
      </c>
      <c r="V178" s="35">
        <f t="shared" si="3"/>
        <v>1</v>
      </c>
      <c r="W178" s="23" t="s">
        <v>1782</v>
      </c>
    </row>
    <row r="179" s="2" customFormat="1" ht="31" customHeight="1" spans="1:23">
      <c r="A179" s="20">
        <v>173</v>
      </c>
      <c r="B179" s="23" t="s">
        <v>1787</v>
      </c>
      <c r="C179" s="21" t="s">
        <v>1510</v>
      </c>
      <c r="D179" s="20" t="s">
        <v>1348</v>
      </c>
      <c r="E179" s="19" t="s">
        <v>1890</v>
      </c>
      <c r="F179" s="19" t="s">
        <v>1890</v>
      </c>
      <c r="G179" s="19" t="s">
        <v>1350</v>
      </c>
      <c r="H179" s="20" t="s">
        <v>1510</v>
      </c>
      <c r="I179" s="19" t="s">
        <v>1891</v>
      </c>
      <c r="J179" s="19">
        <v>130</v>
      </c>
      <c r="K179" s="29">
        <v>2024.01</v>
      </c>
      <c r="L179" s="29">
        <v>2024.12</v>
      </c>
      <c r="M179" s="33" t="s">
        <v>1892</v>
      </c>
      <c r="N179" s="19" t="s">
        <v>1530</v>
      </c>
      <c r="O179" s="19" t="s">
        <v>1531</v>
      </c>
      <c r="P179" s="32" t="s">
        <v>1388</v>
      </c>
      <c r="Q179" s="20"/>
      <c r="R179" s="19">
        <v>130</v>
      </c>
      <c r="S179" s="20"/>
      <c r="T179" s="20"/>
      <c r="U179" s="20">
        <v>130</v>
      </c>
      <c r="V179" s="35">
        <f t="shared" si="3"/>
        <v>1</v>
      </c>
      <c r="W179" s="23" t="s">
        <v>1782</v>
      </c>
    </row>
    <row r="180" s="2" customFormat="1" ht="31" customHeight="1" spans="1:23">
      <c r="A180" s="20">
        <v>174</v>
      </c>
      <c r="B180" s="23" t="s">
        <v>1787</v>
      </c>
      <c r="C180" s="21" t="s">
        <v>1776</v>
      </c>
      <c r="D180" s="20" t="s">
        <v>1348</v>
      </c>
      <c r="E180" s="19" t="s">
        <v>1777</v>
      </c>
      <c r="F180" s="19" t="s">
        <v>1778</v>
      </c>
      <c r="G180" s="19" t="s">
        <v>1350</v>
      </c>
      <c r="H180" s="20" t="s">
        <v>1779</v>
      </c>
      <c r="I180" s="19" t="s">
        <v>1780</v>
      </c>
      <c r="J180" s="19">
        <v>20</v>
      </c>
      <c r="K180" s="29">
        <v>2024.01</v>
      </c>
      <c r="L180" s="29">
        <v>2024.12</v>
      </c>
      <c r="M180" s="19" t="s">
        <v>1781</v>
      </c>
      <c r="N180" s="19" t="s">
        <v>1551</v>
      </c>
      <c r="O180" s="19" t="s">
        <v>1392</v>
      </c>
      <c r="P180" s="32" t="s">
        <v>1388</v>
      </c>
      <c r="Q180" s="20"/>
      <c r="R180" s="19">
        <v>20</v>
      </c>
      <c r="S180" s="20"/>
      <c r="T180" s="20"/>
      <c r="U180" s="20">
        <v>20</v>
      </c>
      <c r="V180" s="35">
        <f t="shared" si="3"/>
        <v>1</v>
      </c>
      <c r="W180" s="23" t="s">
        <v>1782</v>
      </c>
    </row>
    <row r="181" s="2" customFormat="1" ht="31" customHeight="1" spans="1:23">
      <c r="A181" s="15">
        <v>175</v>
      </c>
      <c r="B181" s="23" t="s">
        <v>1787</v>
      </c>
      <c r="C181" s="21" t="s">
        <v>1779</v>
      </c>
      <c r="D181" s="20" t="s">
        <v>1348</v>
      </c>
      <c r="E181" s="19" t="s">
        <v>1893</v>
      </c>
      <c r="F181" s="19" t="s">
        <v>1893</v>
      </c>
      <c r="G181" s="19" t="s">
        <v>1350</v>
      </c>
      <c r="H181" s="20" t="s">
        <v>1779</v>
      </c>
      <c r="I181" s="19" t="s">
        <v>1894</v>
      </c>
      <c r="J181" s="19">
        <v>323.29</v>
      </c>
      <c r="K181" s="29">
        <v>2024.01</v>
      </c>
      <c r="L181" s="29">
        <v>2024.12</v>
      </c>
      <c r="M181" s="19" t="s">
        <v>1895</v>
      </c>
      <c r="N181" s="19" t="s">
        <v>1557</v>
      </c>
      <c r="O181" s="19" t="s">
        <v>1558</v>
      </c>
      <c r="P181" s="32" t="s">
        <v>1388</v>
      </c>
      <c r="Q181" s="20"/>
      <c r="R181" s="19">
        <v>323.29</v>
      </c>
      <c r="S181" s="20"/>
      <c r="T181" s="20"/>
      <c r="U181" s="20">
        <v>323.29</v>
      </c>
      <c r="V181" s="35">
        <f t="shared" si="3"/>
        <v>1</v>
      </c>
      <c r="W181" s="23" t="s">
        <v>1782</v>
      </c>
    </row>
    <row r="182" s="2" customFormat="1" ht="31" customHeight="1" spans="1:23">
      <c r="A182" s="20">
        <v>176</v>
      </c>
      <c r="B182" s="23" t="s">
        <v>1787</v>
      </c>
      <c r="C182" s="21" t="s">
        <v>1374</v>
      </c>
      <c r="D182" s="20" t="s">
        <v>1348</v>
      </c>
      <c r="E182" s="19" t="s">
        <v>1777</v>
      </c>
      <c r="F182" s="19" t="s">
        <v>1778</v>
      </c>
      <c r="G182" s="19" t="s">
        <v>1350</v>
      </c>
      <c r="H182" s="20" t="s">
        <v>1896</v>
      </c>
      <c r="I182" s="19" t="s">
        <v>1897</v>
      </c>
      <c r="J182" s="19">
        <v>200</v>
      </c>
      <c r="K182" s="29">
        <v>2024.01</v>
      </c>
      <c r="L182" s="29">
        <v>2024.12</v>
      </c>
      <c r="M182" s="19" t="s">
        <v>1898</v>
      </c>
      <c r="N182" s="19" t="s">
        <v>1523</v>
      </c>
      <c r="O182" s="19" t="s">
        <v>1524</v>
      </c>
      <c r="P182" s="32" t="s">
        <v>1388</v>
      </c>
      <c r="Q182" s="20"/>
      <c r="R182" s="19">
        <v>200</v>
      </c>
      <c r="S182" s="20"/>
      <c r="T182" s="20"/>
      <c r="U182" s="20">
        <v>200</v>
      </c>
      <c r="V182" s="35">
        <f t="shared" si="3"/>
        <v>1</v>
      </c>
      <c r="W182" s="23" t="s">
        <v>1782</v>
      </c>
    </row>
    <row r="183" s="2" customFormat="1" ht="31" customHeight="1" spans="1:23">
      <c r="A183" s="20">
        <v>177</v>
      </c>
      <c r="B183" s="23" t="s">
        <v>1787</v>
      </c>
      <c r="C183" s="21" t="s">
        <v>1776</v>
      </c>
      <c r="D183" s="20" t="s">
        <v>1348</v>
      </c>
      <c r="E183" s="19" t="s">
        <v>1777</v>
      </c>
      <c r="F183" s="19" t="s">
        <v>1778</v>
      </c>
      <c r="G183" s="19" t="s">
        <v>1350</v>
      </c>
      <c r="H183" s="20" t="s">
        <v>1779</v>
      </c>
      <c r="I183" s="19" t="s">
        <v>1780</v>
      </c>
      <c r="J183" s="19">
        <v>35.71</v>
      </c>
      <c r="K183" s="29">
        <v>2024.01</v>
      </c>
      <c r="L183" s="29">
        <v>2024.12</v>
      </c>
      <c r="M183" s="19" t="s">
        <v>1781</v>
      </c>
      <c r="N183" s="31" t="s">
        <v>1899</v>
      </c>
      <c r="O183" s="31" t="s">
        <v>1899</v>
      </c>
      <c r="P183" s="32" t="s">
        <v>1354</v>
      </c>
      <c r="Q183" s="20"/>
      <c r="R183" s="19">
        <v>35.71</v>
      </c>
      <c r="S183" s="20"/>
      <c r="T183" s="20"/>
      <c r="U183" s="20">
        <v>35.71</v>
      </c>
      <c r="V183" s="35">
        <f t="shared" si="3"/>
        <v>1</v>
      </c>
      <c r="W183" s="23" t="s">
        <v>1782</v>
      </c>
    </row>
    <row r="184" s="2" customFormat="1" ht="31" customHeight="1" spans="1:23">
      <c r="A184" s="15">
        <v>178</v>
      </c>
      <c r="B184" s="23" t="s">
        <v>1787</v>
      </c>
      <c r="C184" s="21" t="s">
        <v>1361</v>
      </c>
      <c r="D184" s="20" t="s">
        <v>1348</v>
      </c>
      <c r="E184" s="19" t="s">
        <v>1778</v>
      </c>
      <c r="F184" s="19" t="s">
        <v>1900</v>
      </c>
      <c r="G184" s="19" t="s">
        <v>1900</v>
      </c>
      <c r="H184" s="20" t="s">
        <v>1361</v>
      </c>
      <c r="I184" s="19" t="s">
        <v>1901</v>
      </c>
      <c r="J184" s="19">
        <v>30</v>
      </c>
      <c r="K184" s="21"/>
      <c r="L184" s="21"/>
      <c r="M184" s="19" t="s">
        <v>1902</v>
      </c>
      <c r="N184" s="31" t="s">
        <v>1903</v>
      </c>
      <c r="O184" s="31" t="s">
        <v>1903</v>
      </c>
      <c r="P184" s="32" t="s">
        <v>1388</v>
      </c>
      <c r="Q184" s="20"/>
      <c r="R184" s="19">
        <v>30</v>
      </c>
      <c r="S184" s="20"/>
      <c r="T184" s="20"/>
      <c r="U184" s="20">
        <v>30</v>
      </c>
      <c r="V184" s="35">
        <f t="shared" si="3"/>
        <v>1</v>
      </c>
      <c r="W184" s="23" t="s">
        <v>1782</v>
      </c>
    </row>
    <row r="185" s="2" customFormat="1" ht="31" customHeight="1" spans="1:23">
      <c r="A185" s="20">
        <v>179</v>
      </c>
      <c r="B185" s="20"/>
      <c r="C185" s="21" t="s">
        <v>1783</v>
      </c>
      <c r="D185" s="20" t="s">
        <v>1348</v>
      </c>
      <c r="E185" s="19" t="s">
        <v>1479</v>
      </c>
      <c r="F185" s="19" t="s">
        <v>1479</v>
      </c>
      <c r="G185" s="19" t="s">
        <v>1479</v>
      </c>
      <c r="H185" s="20" t="s">
        <v>1783</v>
      </c>
      <c r="I185" s="19" t="s">
        <v>1784</v>
      </c>
      <c r="J185" s="19">
        <v>5</v>
      </c>
      <c r="K185" s="21"/>
      <c r="L185" s="21"/>
      <c r="M185" s="19"/>
      <c r="N185" s="19"/>
      <c r="O185" s="19"/>
      <c r="P185" s="36"/>
      <c r="Q185" s="20"/>
      <c r="R185" s="19">
        <v>5</v>
      </c>
      <c r="S185" s="20"/>
      <c r="T185" s="20"/>
      <c r="U185" s="20">
        <v>5</v>
      </c>
      <c r="V185" s="35">
        <f t="shared" si="3"/>
        <v>1</v>
      </c>
      <c r="W185" s="20"/>
    </row>
    <row r="186" s="2" customFormat="1" ht="31" customHeight="1" spans="1:23">
      <c r="A186" s="20">
        <v>180</v>
      </c>
      <c r="B186" s="23" t="s">
        <v>1787</v>
      </c>
      <c r="C186" s="21" t="s">
        <v>1904</v>
      </c>
      <c r="D186" s="20" t="s">
        <v>1348</v>
      </c>
      <c r="E186" s="19" t="s">
        <v>1777</v>
      </c>
      <c r="F186" s="19" t="s">
        <v>1905</v>
      </c>
      <c r="G186" s="19" t="s">
        <v>1905</v>
      </c>
      <c r="H186" s="20" t="s">
        <v>1449</v>
      </c>
      <c r="I186" s="19" t="s">
        <v>1906</v>
      </c>
      <c r="J186" s="19">
        <v>50</v>
      </c>
      <c r="K186" s="29">
        <v>2024.01</v>
      </c>
      <c r="L186" s="29">
        <v>2024.12</v>
      </c>
      <c r="M186" s="19" t="s">
        <v>1907</v>
      </c>
      <c r="N186" s="19" t="s">
        <v>1536</v>
      </c>
      <c r="O186" s="19" t="s">
        <v>1537</v>
      </c>
      <c r="P186" s="32" t="s">
        <v>1388</v>
      </c>
      <c r="Q186" s="20"/>
      <c r="R186" s="19">
        <v>50</v>
      </c>
      <c r="S186" s="20"/>
      <c r="T186" s="20"/>
      <c r="U186" s="20">
        <v>50</v>
      </c>
      <c r="V186" s="35">
        <f t="shared" si="3"/>
        <v>1</v>
      </c>
      <c r="W186" s="23" t="s">
        <v>1782</v>
      </c>
    </row>
    <row r="187" s="2" customFormat="1" ht="31" customHeight="1" spans="1:23">
      <c r="A187" s="15">
        <v>181</v>
      </c>
      <c r="B187" s="23" t="s">
        <v>1787</v>
      </c>
      <c r="C187" s="21" t="s">
        <v>1360</v>
      </c>
      <c r="D187" s="20" t="s">
        <v>1348</v>
      </c>
      <c r="E187" s="19" t="s">
        <v>1777</v>
      </c>
      <c r="F187" s="19" t="s">
        <v>1777</v>
      </c>
      <c r="G187" s="19" t="s">
        <v>1350</v>
      </c>
      <c r="H187" s="20" t="s">
        <v>1361</v>
      </c>
      <c r="I187" s="19" t="s">
        <v>1908</v>
      </c>
      <c r="J187" s="19">
        <v>41</v>
      </c>
      <c r="K187" s="29">
        <v>2024.01</v>
      </c>
      <c r="L187" s="29">
        <v>2024.12</v>
      </c>
      <c r="M187" s="19" t="s">
        <v>1909</v>
      </c>
      <c r="N187" s="19" t="s">
        <v>1540</v>
      </c>
      <c r="O187" s="19" t="s">
        <v>1541</v>
      </c>
      <c r="P187" s="32" t="s">
        <v>1388</v>
      </c>
      <c r="Q187" s="20"/>
      <c r="R187" s="19">
        <v>41</v>
      </c>
      <c r="S187" s="20"/>
      <c r="T187" s="20"/>
      <c r="U187" s="20">
        <v>41</v>
      </c>
      <c r="V187" s="35">
        <f t="shared" si="3"/>
        <v>1</v>
      </c>
      <c r="W187" s="23" t="s">
        <v>1782</v>
      </c>
    </row>
    <row r="188" s="2" customFormat="1" ht="31" customHeight="1" spans="1:23">
      <c r="A188" s="20">
        <v>182</v>
      </c>
      <c r="B188" s="23" t="s">
        <v>1787</v>
      </c>
      <c r="C188" s="21" t="s">
        <v>1910</v>
      </c>
      <c r="D188" s="20" t="s">
        <v>1911</v>
      </c>
      <c r="E188" s="19" t="s">
        <v>1465</v>
      </c>
      <c r="F188" s="19" t="s">
        <v>1393</v>
      </c>
      <c r="G188" s="19" t="s">
        <v>1393</v>
      </c>
      <c r="H188" s="20" t="s">
        <v>1366</v>
      </c>
      <c r="I188" s="19" t="s">
        <v>1912</v>
      </c>
      <c r="J188" s="19">
        <v>10</v>
      </c>
      <c r="K188" s="29">
        <v>2024.01</v>
      </c>
      <c r="L188" s="29">
        <v>2024.12</v>
      </c>
      <c r="M188" s="19" t="s">
        <v>1753</v>
      </c>
      <c r="N188" s="19" t="s">
        <v>1546</v>
      </c>
      <c r="O188" s="19" t="s">
        <v>1547</v>
      </c>
      <c r="P188" s="32" t="s">
        <v>1388</v>
      </c>
      <c r="Q188" s="20"/>
      <c r="R188" s="19">
        <v>10</v>
      </c>
      <c r="S188" s="20"/>
      <c r="T188" s="20"/>
      <c r="U188" s="20">
        <v>10</v>
      </c>
      <c r="V188" s="35">
        <f t="shared" si="3"/>
        <v>1</v>
      </c>
      <c r="W188" s="23" t="s">
        <v>1782</v>
      </c>
    </row>
    <row r="189" s="2" customFormat="1" ht="31" customHeight="1" spans="1:23">
      <c r="A189" s="20">
        <v>183</v>
      </c>
      <c r="B189" s="23" t="s">
        <v>1787</v>
      </c>
      <c r="C189" s="21" t="s">
        <v>1910</v>
      </c>
      <c r="D189" s="20" t="s">
        <v>1911</v>
      </c>
      <c r="E189" s="19" t="s">
        <v>1468</v>
      </c>
      <c r="F189" s="19" t="s">
        <v>1913</v>
      </c>
      <c r="G189" s="19" t="s">
        <v>1913</v>
      </c>
      <c r="H189" s="20" t="s">
        <v>1366</v>
      </c>
      <c r="I189" s="19" t="s">
        <v>1912</v>
      </c>
      <c r="J189" s="19">
        <v>10</v>
      </c>
      <c r="K189" s="29">
        <v>2024.01</v>
      </c>
      <c r="L189" s="29">
        <v>2024.12</v>
      </c>
      <c r="M189" s="19" t="s">
        <v>1753</v>
      </c>
      <c r="N189" s="19" t="s">
        <v>1551</v>
      </c>
      <c r="O189" s="19" t="s">
        <v>1392</v>
      </c>
      <c r="P189" s="32" t="s">
        <v>1388</v>
      </c>
      <c r="Q189" s="20"/>
      <c r="R189" s="19">
        <v>10</v>
      </c>
      <c r="S189" s="20"/>
      <c r="T189" s="20"/>
      <c r="U189" s="20">
        <v>10</v>
      </c>
      <c r="V189" s="35">
        <f t="shared" si="3"/>
        <v>1</v>
      </c>
      <c r="W189" s="23" t="s">
        <v>1782</v>
      </c>
    </row>
    <row r="190" s="2" customFormat="1" ht="31" customHeight="1" spans="1:23">
      <c r="A190" s="15">
        <v>184</v>
      </c>
      <c r="B190" s="23" t="s">
        <v>1787</v>
      </c>
      <c r="C190" s="21" t="s">
        <v>1914</v>
      </c>
      <c r="D190" s="20" t="s">
        <v>1911</v>
      </c>
      <c r="E190" s="19" t="s">
        <v>1589</v>
      </c>
      <c r="F190" s="19" t="s">
        <v>1688</v>
      </c>
      <c r="G190" s="19" t="s">
        <v>1688</v>
      </c>
      <c r="H190" s="20" t="s">
        <v>1366</v>
      </c>
      <c r="I190" s="19" t="s">
        <v>1915</v>
      </c>
      <c r="J190" s="19">
        <v>5</v>
      </c>
      <c r="K190" s="29">
        <v>2024.01</v>
      </c>
      <c r="L190" s="29">
        <v>2024.12</v>
      </c>
      <c r="M190" s="19" t="s">
        <v>1857</v>
      </c>
      <c r="N190" s="19" t="s">
        <v>1557</v>
      </c>
      <c r="O190" s="19" t="s">
        <v>1558</v>
      </c>
      <c r="P190" s="32" t="s">
        <v>1388</v>
      </c>
      <c r="Q190" s="20"/>
      <c r="R190" s="19">
        <v>5</v>
      </c>
      <c r="S190" s="20"/>
      <c r="T190" s="20"/>
      <c r="U190" s="20">
        <v>5</v>
      </c>
      <c r="V190" s="35">
        <f t="shared" si="3"/>
        <v>1</v>
      </c>
      <c r="W190" s="23" t="s">
        <v>1782</v>
      </c>
    </row>
    <row r="191" s="2" customFormat="1" ht="31" customHeight="1" spans="1:23">
      <c r="A191" s="20">
        <v>185</v>
      </c>
      <c r="B191" s="23" t="s">
        <v>1787</v>
      </c>
      <c r="C191" s="21" t="s">
        <v>1916</v>
      </c>
      <c r="D191" s="20" t="s">
        <v>1911</v>
      </c>
      <c r="E191" s="19" t="s">
        <v>1552</v>
      </c>
      <c r="F191" s="19" t="s">
        <v>1917</v>
      </c>
      <c r="G191" s="19" t="s">
        <v>1917</v>
      </c>
      <c r="H191" s="20" t="s">
        <v>1366</v>
      </c>
      <c r="I191" s="19" t="s">
        <v>1918</v>
      </c>
      <c r="J191" s="19">
        <v>5</v>
      </c>
      <c r="K191" s="29">
        <v>2024.01</v>
      </c>
      <c r="L191" s="29">
        <v>2024.12</v>
      </c>
      <c r="M191" s="19" t="s">
        <v>1857</v>
      </c>
      <c r="N191" s="19" t="s">
        <v>1919</v>
      </c>
      <c r="O191" s="19" t="s">
        <v>1920</v>
      </c>
      <c r="P191" s="32" t="s">
        <v>1388</v>
      </c>
      <c r="Q191" s="20"/>
      <c r="R191" s="19">
        <v>5</v>
      </c>
      <c r="S191" s="20"/>
      <c r="T191" s="20"/>
      <c r="U191" s="20">
        <v>5</v>
      </c>
      <c r="V191" s="35">
        <f t="shared" si="3"/>
        <v>1</v>
      </c>
      <c r="W191" s="23" t="s">
        <v>1782</v>
      </c>
    </row>
    <row r="192" s="2" customFormat="1" ht="31" customHeight="1" spans="1:23">
      <c r="A192" s="20">
        <v>186</v>
      </c>
      <c r="B192" s="23" t="s">
        <v>1787</v>
      </c>
      <c r="C192" s="21" t="s">
        <v>1921</v>
      </c>
      <c r="D192" s="20" t="s">
        <v>1348</v>
      </c>
      <c r="E192" s="19" t="s">
        <v>1777</v>
      </c>
      <c r="F192" s="19" t="s">
        <v>1786</v>
      </c>
      <c r="G192" s="19" t="s">
        <v>1350</v>
      </c>
      <c r="H192" s="20" t="s">
        <v>1361</v>
      </c>
      <c r="I192" s="19" t="s">
        <v>1922</v>
      </c>
      <c r="J192" s="19">
        <v>1500</v>
      </c>
      <c r="K192" s="29">
        <v>2024.01</v>
      </c>
      <c r="L192" s="29">
        <v>2024.12</v>
      </c>
      <c r="M192" s="19" t="s">
        <v>1923</v>
      </c>
      <c r="N192" s="19" t="s">
        <v>1924</v>
      </c>
      <c r="O192" s="19" t="s">
        <v>1925</v>
      </c>
      <c r="P192" s="32" t="s">
        <v>1388</v>
      </c>
      <c r="Q192" s="20"/>
      <c r="R192" s="19">
        <v>1500</v>
      </c>
      <c r="S192" s="20"/>
      <c r="T192" s="20"/>
      <c r="U192" s="20">
        <v>1500</v>
      </c>
      <c r="V192" s="35">
        <f t="shared" si="3"/>
        <v>1</v>
      </c>
      <c r="W192" s="23" t="s">
        <v>1782</v>
      </c>
    </row>
    <row r="193" s="2" customFormat="1" ht="31" customHeight="1" spans="1:23">
      <c r="A193" s="15">
        <v>187</v>
      </c>
      <c r="B193" s="23" t="s">
        <v>1787</v>
      </c>
      <c r="C193" s="21" t="s">
        <v>1494</v>
      </c>
      <c r="D193" s="20" t="s">
        <v>1348</v>
      </c>
      <c r="E193" s="19" t="s">
        <v>1777</v>
      </c>
      <c r="F193" s="19" t="s">
        <v>1754</v>
      </c>
      <c r="G193" s="19" t="s">
        <v>1754</v>
      </c>
      <c r="H193" s="20" t="s">
        <v>1366</v>
      </c>
      <c r="I193" s="33" t="s">
        <v>1926</v>
      </c>
      <c r="J193" s="19">
        <v>20</v>
      </c>
      <c r="K193" s="29">
        <v>2024.01</v>
      </c>
      <c r="L193" s="29">
        <v>2024.12</v>
      </c>
      <c r="M193" s="19" t="s">
        <v>1927</v>
      </c>
      <c r="N193" s="19" t="s">
        <v>1928</v>
      </c>
      <c r="O193" s="19" t="s">
        <v>1929</v>
      </c>
      <c r="P193" s="32" t="s">
        <v>1388</v>
      </c>
      <c r="Q193" s="20"/>
      <c r="R193" s="19">
        <v>20</v>
      </c>
      <c r="S193" s="20"/>
      <c r="T193" s="20"/>
      <c r="U193" s="20">
        <v>20</v>
      </c>
      <c r="V193" s="35">
        <f t="shared" si="3"/>
        <v>1</v>
      </c>
      <c r="W193" s="23" t="s">
        <v>1782</v>
      </c>
    </row>
    <row r="194" s="2" customFormat="1" ht="31" customHeight="1" spans="1:23">
      <c r="A194" s="20">
        <v>188</v>
      </c>
      <c r="B194" s="23" t="s">
        <v>1930</v>
      </c>
      <c r="C194" s="21" t="s">
        <v>1931</v>
      </c>
      <c r="D194" s="20" t="s">
        <v>1348</v>
      </c>
      <c r="E194" s="19" t="s">
        <v>1589</v>
      </c>
      <c r="F194" s="19" t="s">
        <v>1589</v>
      </c>
      <c r="G194" s="19" t="s">
        <v>1932</v>
      </c>
      <c r="H194" s="20"/>
      <c r="I194" s="19" t="s">
        <v>1933</v>
      </c>
      <c r="J194" s="19">
        <v>30</v>
      </c>
      <c r="K194" s="29">
        <v>2024.01</v>
      </c>
      <c r="L194" s="29">
        <v>2024.12</v>
      </c>
      <c r="M194" s="40" t="s">
        <v>1934</v>
      </c>
      <c r="N194" s="19" t="s">
        <v>1935</v>
      </c>
      <c r="O194" s="19" t="s">
        <v>1936</v>
      </c>
      <c r="P194" s="32" t="s">
        <v>1388</v>
      </c>
      <c r="Q194" s="20"/>
      <c r="R194" s="20"/>
      <c r="S194" s="19">
        <v>30</v>
      </c>
      <c r="T194" s="20"/>
      <c r="U194" s="20">
        <v>30</v>
      </c>
      <c r="V194" s="35">
        <f t="shared" si="3"/>
        <v>1</v>
      </c>
      <c r="W194" s="20"/>
    </row>
    <row r="195" s="2" customFormat="1" ht="31" customHeight="1" spans="1:23">
      <c r="A195" s="20">
        <v>189</v>
      </c>
      <c r="B195" s="23" t="s">
        <v>1930</v>
      </c>
      <c r="C195" s="21" t="s">
        <v>1931</v>
      </c>
      <c r="D195" s="20" t="s">
        <v>1348</v>
      </c>
      <c r="E195" s="19" t="s">
        <v>1589</v>
      </c>
      <c r="F195" s="19" t="s">
        <v>1589</v>
      </c>
      <c r="G195" s="19" t="s">
        <v>1688</v>
      </c>
      <c r="H195" s="20"/>
      <c r="I195" s="19" t="s">
        <v>1933</v>
      </c>
      <c r="J195" s="19">
        <v>30</v>
      </c>
      <c r="K195" s="29">
        <v>2024.01</v>
      </c>
      <c r="L195" s="29">
        <v>2024.12</v>
      </c>
      <c r="M195" s="40" t="s">
        <v>1934</v>
      </c>
      <c r="N195" s="19" t="s">
        <v>1937</v>
      </c>
      <c r="O195" s="19" t="s">
        <v>1938</v>
      </c>
      <c r="P195" s="32" t="s">
        <v>1388</v>
      </c>
      <c r="Q195" s="20"/>
      <c r="R195" s="20"/>
      <c r="S195" s="19">
        <v>30</v>
      </c>
      <c r="T195" s="20"/>
      <c r="U195" s="20">
        <v>30</v>
      </c>
      <c r="V195" s="35">
        <f t="shared" si="3"/>
        <v>1</v>
      </c>
      <c r="W195" s="20"/>
    </row>
    <row r="196" s="2" customFormat="1" ht="31" customHeight="1" spans="1:23">
      <c r="A196" s="15">
        <v>190</v>
      </c>
      <c r="B196" s="23" t="s">
        <v>1930</v>
      </c>
      <c r="C196" s="21" t="s">
        <v>1931</v>
      </c>
      <c r="D196" s="20" t="s">
        <v>1348</v>
      </c>
      <c r="E196" s="19" t="s">
        <v>1474</v>
      </c>
      <c r="F196" s="19" t="s">
        <v>1474</v>
      </c>
      <c r="G196" s="19" t="s">
        <v>1476</v>
      </c>
      <c r="H196" s="20"/>
      <c r="I196" s="19" t="s">
        <v>1933</v>
      </c>
      <c r="J196" s="19">
        <v>30</v>
      </c>
      <c r="K196" s="29">
        <v>2024.01</v>
      </c>
      <c r="L196" s="29">
        <v>2024.12</v>
      </c>
      <c r="M196" s="40" t="s">
        <v>1934</v>
      </c>
      <c r="N196" s="19" t="s">
        <v>1919</v>
      </c>
      <c r="O196" s="19" t="s">
        <v>1920</v>
      </c>
      <c r="P196" s="32" t="s">
        <v>1388</v>
      </c>
      <c r="Q196" s="20"/>
      <c r="R196" s="20"/>
      <c r="S196" s="19">
        <v>30</v>
      </c>
      <c r="T196" s="20"/>
      <c r="U196" s="20">
        <v>30</v>
      </c>
      <c r="V196" s="35">
        <f t="shared" si="3"/>
        <v>1</v>
      </c>
      <c r="W196" s="20"/>
    </row>
    <row r="197" s="2" customFormat="1" ht="31" customHeight="1" spans="1:23">
      <c r="A197" s="20">
        <v>191</v>
      </c>
      <c r="B197" s="23" t="s">
        <v>1930</v>
      </c>
      <c r="C197" s="21" t="s">
        <v>1931</v>
      </c>
      <c r="D197" s="20" t="s">
        <v>1348</v>
      </c>
      <c r="E197" s="19" t="s">
        <v>1468</v>
      </c>
      <c r="F197" s="19" t="s">
        <v>1468</v>
      </c>
      <c r="G197" s="19" t="s">
        <v>1677</v>
      </c>
      <c r="H197" s="20"/>
      <c r="I197" s="19" t="s">
        <v>1933</v>
      </c>
      <c r="J197" s="19">
        <v>30</v>
      </c>
      <c r="K197" s="29">
        <v>2024.01</v>
      </c>
      <c r="L197" s="29">
        <v>2024.12</v>
      </c>
      <c r="M197" s="40" t="s">
        <v>1934</v>
      </c>
      <c r="N197" s="19" t="s">
        <v>1924</v>
      </c>
      <c r="O197" s="19" t="s">
        <v>1925</v>
      </c>
      <c r="P197" s="32" t="s">
        <v>1388</v>
      </c>
      <c r="Q197" s="20"/>
      <c r="R197" s="20"/>
      <c r="S197" s="19">
        <v>30</v>
      </c>
      <c r="T197" s="20"/>
      <c r="U197" s="20">
        <v>30</v>
      </c>
      <c r="V197" s="35">
        <f t="shared" si="3"/>
        <v>1</v>
      </c>
      <c r="W197" s="20"/>
    </row>
    <row r="198" s="2" customFormat="1" ht="31" customHeight="1" spans="1:23">
      <c r="A198" s="20">
        <v>192</v>
      </c>
      <c r="B198" s="23" t="s">
        <v>1930</v>
      </c>
      <c r="C198" s="21" t="s">
        <v>1931</v>
      </c>
      <c r="D198" s="20" t="s">
        <v>1348</v>
      </c>
      <c r="E198" s="19" t="s">
        <v>1468</v>
      </c>
      <c r="F198" s="19" t="s">
        <v>1468</v>
      </c>
      <c r="G198" s="19" t="s">
        <v>1939</v>
      </c>
      <c r="H198" s="20"/>
      <c r="I198" s="19" t="s">
        <v>1933</v>
      </c>
      <c r="J198" s="19">
        <v>30</v>
      </c>
      <c r="K198" s="29">
        <v>2024.01</v>
      </c>
      <c r="L198" s="29">
        <v>2024.12</v>
      </c>
      <c r="M198" s="40" t="s">
        <v>1934</v>
      </c>
      <c r="N198" s="19" t="s">
        <v>1928</v>
      </c>
      <c r="O198" s="19" t="s">
        <v>1929</v>
      </c>
      <c r="P198" s="32" t="s">
        <v>1388</v>
      </c>
      <c r="Q198" s="20"/>
      <c r="R198" s="20"/>
      <c r="S198" s="19">
        <v>30</v>
      </c>
      <c r="T198" s="20"/>
      <c r="U198" s="20">
        <v>30</v>
      </c>
      <c r="V198" s="35">
        <f t="shared" ref="V198:V253" si="4">U198/J198</f>
        <v>1</v>
      </c>
      <c r="W198" s="20"/>
    </row>
    <row r="199" s="2" customFormat="1" ht="31" customHeight="1" spans="1:23">
      <c r="A199" s="15">
        <v>193</v>
      </c>
      <c r="B199" s="23" t="s">
        <v>1930</v>
      </c>
      <c r="C199" s="21" t="s">
        <v>1931</v>
      </c>
      <c r="D199" s="20" t="s">
        <v>1348</v>
      </c>
      <c r="E199" s="19" t="s">
        <v>1462</v>
      </c>
      <c r="F199" s="19" t="s">
        <v>1462</v>
      </c>
      <c r="G199" s="19" t="s">
        <v>1843</v>
      </c>
      <c r="H199" s="20"/>
      <c r="I199" s="19" t="s">
        <v>1933</v>
      </c>
      <c r="J199" s="19">
        <v>30</v>
      </c>
      <c r="K199" s="29">
        <v>2024.01</v>
      </c>
      <c r="L199" s="29">
        <v>2024.12</v>
      </c>
      <c r="M199" s="40" t="s">
        <v>1934</v>
      </c>
      <c r="N199" s="19" t="s">
        <v>1940</v>
      </c>
      <c r="O199" s="19" t="s">
        <v>1941</v>
      </c>
      <c r="P199" s="32" t="s">
        <v>1388</v>
      </c>
      <c r="Q199" s="20"/>
      <c r="R199" s="20"/>
      <c r="S199" s="19">
        <v>30</v>
      </c>
      <c r="T199" s="20"/>
      <c r="U199" s="20">
        <v>30</v>
      </c>
      <c r="V199" s="35">
        <f t="shared" si="4"/>
        <v>1</v>
      </c>
      <c r="W199" s="20"/>
    </row>
    <row r="200" s="2" customFormat="1" ht="31" customHeight="1" spans="1:23">
      <c r="A200" s="20">
        <v>194</v>
      </c>
      <c r="B200" s="23" t="s">
        <v>1930</v>
      </c>
      <c r="C200" s="21" t="s">
        <v>1931</v>
      </c>
      <c r="D200" s="20" t="s">
        <v>1348</v>
      </c>
      <c r="E200" s="19" t="s">
        <v>1483</v>
      </c>
      <c r="F200" s="19" t="s">
        <v>1483</v>
      </c>
      <c r="G200" s="19" t="s">
        <v>1485</v>
      </c>
      <c r="H200" s="20"/>
      <c r="I200" s="19" t="s">
        <v>1933</v>
      </c>
      <c r="J200" s="19">
        <v>30</v>
      </c>
      <c r="K200" s="29">
        <v>2024.01</v>
      </c>
      <c r="L200" s="29">
        <v>2024.12</v>
      </c>
      <c r="M200" s="40" t="s">
        <v>1934</v>
      </c>
      <c r="N200" s="19" t="s">
        <v>1942</v>
      </c>
      <c r="O200" s="19" t="s">
        <v>1943</v>
      </c>
      <c r="P200" s="32" t="s">
        <v>1388</v>
      </c>
      <c r="Q200" s="20"/>
      <c r="R200" s="20"/>
      <c r="S200" s="19">
        <v>30</v>
      </c>
      <c r="T200" s="20"/>
      <c r="U200" s="20">
        <v>30</v>
      </c>
      <c r="V200" s="35">
        <f t="shared" si="4"/>
        <v>1</v>
      </c>
      <c r="W200" s="20"/>
    </row>
    <row r="201" s="2" customFormat="1" ht="31" customHeight="1" spans="1:23">
      <c r="A201" s="20">
        <v>195</v>
      </c>
      <c r="B201" s="23" t="s">
        <v>1930</v>
      </c>
      <c r="C201" s="21" t="s">
        <v>1931</v>
      </c>
      <c r="D201" s="20" t="s">
        <v>1348</v>
      </c>
      <c r="E201" s="19" t="s">
        <v>1483</v>
      </c>
      <c r="F201" s="19" t="s">
        <v>1483</v>
      </c>
      <c r="G201" s="19" t="s">
        <v>1646</v>
      </c>
      <c r="H201" s="20"/>
      <c r="I201" s="19" t="s">
        <v>1933</v>
      </c>
      <c r="J201" s="19">
        <v>30</v>
      </c>
      <c r="K201" s="29">
        <v>2024.01</v>
      </c>
      <c r="L201" s="29">
        <v>2024.12</v>
      </c>
      <c r="M201" s="40" t="s">
        <v>1934</v>
      </c>
      <c r="N201" s="19" t="s">
        <v>1944</v>
      </c>
      <c r="O201" s="19" t="s">
        <v>1945</v>
      </c>
      <c r="P201" s="32" t="s">
        <v>1388</v>
      </c>
      <c r="Q201" s="20"/>
      <c r="R201" s="20"/>
      <c r="S201" s="19">
        <v>30</v>
      </c>
      <c r="T201" s="20"/>
      <c r="U201" s="20">
        <v>30</v>
      </c>
      <c r="V201" s="35">
        <f t="shared" si="4"/>
        <v>1</v>
      </c>
      <c r="W201" s="20"/>
    </row>
    <row r="202" s="2" customFormat="1" ht="31" customHeight="1" spans="1:23">
      <c r="A202" s="15">
        <v>196</v>
      </c>
      <c r="B202" s="23" t="s">
        <v>1930</v>
      </c>
      <c r="C202" s="21" t="s">
        <v>1931</v>
      </c>
      <c r="D202" s="20" t="s">
        <v>1348</v>
      </c>
      <c r="E202" s="19" t="s">
        <v>1465</v>
      </c>
      <c r="F202" s="19" t="s">
        <v>1465</v>
      </c>
      <c r="G202" s="19" t="s">
        <v>1582</v>
      </c>
      <c r="H202" s="20"/>
      <c r="I202" s="19" t="s">
        <v>1933</v>
      </c>
      <c r="J202" s="19">
        <v>30</v>
      </c>
      <c r="K202" s="29">
        <v>2024.01</v>
      </c>
      <c r="L202" s="29">
        <v>2024.12</v>
      </c>
      <c r="M202" s="40" t="s">
        <v>1934</v>
      </c>
      <c r="N202" s="19" t="s">
        <v>1946</v>
      </c>
      <c r="O202" s="19" t="s">
        <v>1947</v>
      </c>
      <c r="P202" s="32" t="s">
        <v>1388</v>
      </c>
      <c r="Q202" s="20"/>
      <c r="R202" s="20"/>
      <c r="S202" s="19">
        <v>30</v>
      </c>
      <c r="T202" s="20"/>
      <c r="U202" s="20">
        <v>30</v>
      </c>
      <c r="V202" s="35">
        <f t="shared" si="4"/>
        <v>1</v>
      </c>
      <c r="W202" s="20"/>
    </row>
    <row r="203" s="2" customFormat="1" ht="31" customHeight="1" spans="1:23">
      <c r="A203" s="20">
        <v>197</v>
      </c>
      <c r="B203" s="23" t="s">
        <v>1930</v>
      </c>
      <c r="C203" s="21" t="s">
        <v>1931</v>
      </c>
      <c r="D203" s="20" t="s">
        <v>1348</v>
      </c>
      <c r="E203" s="19" t="s">
        <v>1479</v>
      </c>
      <c r="F203" s="19" t="s">
        <v>1479</v>
      </c>
      <c r="G203" s="19" t="s">
        <v>1948</v>
      </c>
      <c r="H203" s="20"/>
      <c r="I203" s="19" t="s">
        <v>1933</v>
      </c>
      <c r="J203" s="19">
        <v>30</v>
      </c>
      <c r="K203" s="29">
        <v>2024.01</v>
      </c>
      <c r="L203" s="29">
        <v>2024.12</v>
      </c>
      <c r="M203" s="40" t="s">
        <v>1934</v>
      </c>
      <c r="N203" s="19" t="s">
        <v>1949</v>
      </c>
      <c r="O203" s="19" t="s">
        <v>1950</v>
      </c>
      <c r="P203" s="32" t="s">
        <v>1388</v>
      </c>
      <c r="Q203" s="20"/>
      <c r="R203" s="20"/>
      <c r="S203" s="19">
        <v>30</v>
      </c>
      <c r="T203" s="20"/>
      <c r="U203" s="20">
        <v>30</v>
      </c>
      <c r="V203" s="35">
        <f t="shared" si="4"/>
        <v>1</v>
      </c>
      <c r="W203" s="20"/>
    </row>
    <row r="204" s="2" customFormat="1" ht="31" customHeight="1" spans="1:23">
      <c r="A204" s="20">
        <v>198</v>
      </c>
      <c r="B204" s="23" t="s">
        <v>1930</v>
      </c>
      <c r="C204" s="21" t="s">
        <v>1931</v>
      </c>
      <c r="D204" s="20" t="s">
        <v>1348</v>
      </c>
      <c r="E204" s="19" t="s">
        <v>1479</v>
      </c>
      <c r="F204" s="19" t="s">
        <v>1479</v>
      </c>
      <c r="G204" s="19" t="s">
        <v>1481</v>
      </c>
      <c r="H204" s="20"/>
      <c r="I204" s="19" t="s">
        <v>1933</v>
      </c>
      <c r="J204" s="19">
        <v>30</v>
      </c>
      <c r="K204" s="29">
        <v>2024.01</v>
      </c>
      <c r="L204" s="29">
        <v>2024.12</v>
      </c>
      <c r="M204" s="40" t="s">
        <v>1934</v>
      </c>
      <c r="N204" s="19" t="s">
        <v>1940</v>
      </c>
      <c r="O204" s="19" t="s">
        <v>1941</v>
      </c>
      <c r="P204" s="32" t="s">
        <v>1388</v>
      </c>
      <c r="Q204" s="20"/>
      <c r="R204" s="20"/>
      <c r="S204" s="19">
        <v>30</v>
      </c>
      <c r="T204" s="20"/>
      <c r="U204" s="20">
        <v>30</v>
      </c>
      <c r="V204" s="35">
        <f t="shared" si="4"/>
        <v>1</v>
      </c>
      <c r="W204" s="20"/>
    </row>
    <row r="205" s="2" customFormat="1" ht="31" customHeight="1" spans="1:23">
      <c r="A205" s="15">
        <v>199</v>
      </c>
      <c r="B205" s="23" t="s">
        <v>1930</v>
      </c>
      <c r="C205" s="21" t="s">
        <v>1931</v>
      </c>
      <c r="D205" s="20" t="s">
        <v>1348</v>
      </c>
      <c r="E205" s="19" t="s">
        <v>1479</v>
      </c>
      <c r="F205" s="19" t="s">
        <v>1479</v>
      </c>
      <c r="G205" s="19" t="s">
        <v>1754</v>
      </c>
      <c r="H205" s="20"/>
      <c r="I205" s="19" t="s">
        <v>1933</v>
      </c>
      <c r="J205" s="19">
        <v>30</v>
      </c>
      <c r="K205" s="29">
        <v>2024.01</v>
      </c>
      <c r="L205" s="29">
        <v>2024.12</v>
      </c>
      <c r="M205" s="40" t="s">
        <v>1934</v>
      </c>
      <c r="N205" s="19" t="s">
        <v>1942</v>
      </c>
      <c r="O205" s="19" t="s">
        <v>1943</v>
      </c>
      <c r="P205" s="32" t="s">
        <v>1388</v>
      </c>
      <c r="Q205" s="20"/>
      <c r="R205" s="20"/>
      <c r="S205" s="19">
        <v>30</v>
      </c>
      <c r="T205" s="20"/>
      <c r="U205" s="20">
        <v>30</v>
      </c>
      <c r="V205" s="35">
        <f t="shared" si="4"/>
        <v>1</v>
      </c>
      <c r="W205" s="20"/>
    </row>
    <row r="206" s="2" customFormat="1" ht="31" customHeight="1" spans="1:23">
      <c r="A206" s="20">
        <v>200</v>
      </c>
      <c r="B206" s="23" t="s">
        <v>1930</v>
      </c>
      <c r="C206" s="21" t="s">
        <v>1931</v>
      </c>
      <c r="D206" s="20" t="s">
        <v>1348</v>
      </c>
      <c r="E206" s="19" t="s">
        <v>1575</v>
      </c>
      <c r="F206" s="19" t="s">
        <v>1575</v>
      </c>
      <c r="G206" s="19" t="s">
        <v>1951</v>
      </c>
      <c r="H206" s="20"/>
      <c r="I206" s="19" t="s">
        <v>1933</v>
      </c>
      <c r="J206" s="19">
        <v>30</v>
      </c>
      <c r="K206" s="29">
        <v>2024.01</v>
      </c>
      <c r="L206" s="29">
        <v>2024.12</v>
      </c>
      <c r="M206" s="40" t="s">
        <v>1934</v>
      </c>
      <c r="N206" s="19" t="s">
        <v>1944</v>
      </c>
      <c r="O206" s="19" t="s">
        <v>1945</v>
      </c>
      <c r="P206" s="32" t="s">
        <v>1388</v>
      </c>
      <c r="Q206" s="20"/>
      <c r="R206" s="20"/>
      <c r="S206" s="19">
        <v>30</v>
      </c>
      <c r="T206" s="20"/>
      <c r="U206" s="20">
        <v>30</v>
      </c>
      <c r="V206" s="35">
        <f t="shared" si="4"/>
        <v>1</v>
      </c>
      <c r="W206" s="20"/>
    </row>
    <row r="207" s="2" customFormat="1" ht="31" customHeight="1" spans="1:23">
      <c r="A207" s="20">
        <v>201</v>
      </c>
      <c r="B207" s="23" t="s">
        <v>1930</v>
      </c>
      <c r="C207" s="21" t="s">
        <v>1931</v>
      </c>
      <c r="D207" s="20" t="s">
        <v>1348</v>
      </c>
      <c r="E207" s="19" t="s">
        <v>1457</v>
      </c>
      <c r="F207" s="19" t="s">
        <v>1457</v>
      </c>
      <c r="G207" s="19" t="s">
        <v>1952</v>
      </c>
      <c r="H207" s="20"/>
      <c r="I207" s="19" t="s">
        <v>1933</v>
      </c>
      <c r="J207" s="19">
        <v>30</v>
      </c>
      <c r="K207" s="29">
        <v>2024.01</v>
      </c>
      <c r="L207" s="29">
        <v>2024.12</v>
      </c>
      <c r="M207" s="40" t="s">
        <v>1934</v>
      </c>
      <c r="N207" s="19" t="s">
        <v>1953</v>
      </c>
      <c r="O207" s="19" t="s">
        <v>1954</v>
      </c>
      <c r="P207" s="32" t="s">
        <v>1388</v>
      </c>
      <c r="Q207" s="20"/>
      <c r="R207" s="20"/>
      <c r="S207" s="19">
        <v>30</v>
      </c>
      <c r="T207" s="20"/>
      <c r="U207" s="20">
        <v>30</v>
      </c>
      <c r="V207" s="35">
        <f t="shared" si="4"/>
        <v>1</v>
      </c>
      <c r="W207" s="20"/>
    </row>
    <row r="208" s="2" customFormat="1" ht="31" customHeight="1" spans="1:23">
      <c r="A208" s="15">
        <v>202</v>
      </c>
      <c r="B208" s="23" t="s">
        <v>1930</v>
      </c>
      <c r="C208" s="21" t="s">
        <v>1931</v>
      </c>
      <c r="D208" s="20" t="s">
        <v>1348</v>
      </c>
      <c r="E208" s="19" t="s">
        <v>1552</v>
      </c>
      <c r="F208" s="19" t="s">
        <v>1552</v>
      </c>
      <c r="G208" s="19" t="s">
        <v>1955</v>
      </c>
      <c r="H208" s="20"/>
      <c r="I208" s="19" t="s">
        <v>1933</v>
      </c>
      <c r="J208" s="19">
        <v>30</v>
      </c>
      <c r="K208" s="29">
        <v>2024.01</v>
      </c>
      <c r="L208" s="29">
        <v>2024.12</v>
      </c>
      <c r="M208" s="40" t="s">
        <v>1934</v>
      </c>
      <c r="N208" s="19" t="s">
        <v>1956</v>
      </c>
      <c r="O208" s="19" t="s">
        <v>1957</v>
      </c>
      <c r="P208" s="32" t="s">
        <v>1388</v>
      </c>
      <c r="Q208" s="20"/>
      <c r="R208" s="20"/>
      <c r="S208" s="19">
        <v>30</v>
      </c>
      <c r="T208" s="20"/>
      <c r="U208" s="20">
        <v>30</v>
      </c>
      <c r="V208" s="35">
        <f t="shared" si="4"/>
        <v>1</v>
      </c>
      <c r="W208" s="20"/>
    </row>
    <row r="209" s="2" customFormat="1" ht="31" customHeight="1" spans="1:23">
      <c r="A209" s="20">
        <v>203</v>
      </c>
      <c r="B209" s="23" t="s">
        <v>1930</v>
      </c>
      <c r="C209" s="21" t="s">
        <v>1931</v>
      </c>
      <c r="D209" s="20" t="s">
        <v>1348</v>
      </c>
      <c r="E209" s="19" t="s">
        <v>1479</v>
      </c>
      <c r="F209" s="19" t="s">
        <v>1479</v>
      </c>
      <c r="G209" s="19" t="s">
        <v>1958</v>
      </c>
      <c r="H209" s="20"/>
      <c r="I209" s="19" t="s">
        <v>1959</v>
      </c>
      <c r="J209" s="21">
        <v>20</v>
      </c>
      <c r="K209" s="29">
        <v>2024.01</v>
      </c>
      <c r="L209" s="29">
        <v>2024.12</v>
      </c>
      <c r="M209" s="40" t="s">
        <v>1934</v>
      </c>
      <c r="N209" s="19" t="s">
        <v>1960</v>
      </c>
      <c r="O209" s="19" t="s">
        <v>1961</v>
      </c>
      <c r="P209" s="32" t="s">
        <v>1388</v>
      </c>
      <c r="Q209" s="20"/>
      <c r="R209" s="20"/>
      <c r="S209" s="21">
        <v>20</v>
      </c>
      <c r="T209" s="20"/>
      <c r="U209" s="20">
        <v>20</v>
      </c>
      <c r="V209" s="35">
        <f t="shared" si="4"/>
        <v>1</v>
      </c>
      <c r="W209" s="20"/>
    </row>
    <row r="210" s="2" customFormat="1" ht="31" customHeight="1" spans="1:23">
      <c r="A210" s="20">
        <v>204</v>
      </c>
      <c r="B210" s="23" t="s">
        <v>1930</v>
      </c>
      <c r="C210" s="21" t="s">
        <v>1931</v>
      </c>
      <c r="D210" s="20" t="s">
        <v>1348</v>
      </c>
      <c r="E210" s="19" t="s">
        <v>1468</v>
      </c>
      <c r="F210" s="19" t="s">
        <v>1468</v>
      </c>
      <c r="G210" s="19" t="s">
        <v>1962</v>
      </c>
      <c r="H210" s="20"/>
      <c r="I210" s="19" t="s">
        <v>1959</v>
      </c>
      <c r="J210" s="21">
        <v>20</v>
      </c>
      <c r="K210" s="29">
        <v>2024.01</v>
      </c>
      <c r="L210" s="29">
        <v>2024.12</v>
      </c>
      <c r="M210" s="40" t="s">
        <v>1934</v>
      </c>
      <c r="N210" s="19" t="s">
        <v>1963</v>
      </c>
      <c r="O210" s="19" t="s">
        <v>1964</v>
      </c>
      <c r="P210" s="32" t="s">
        <v>1388</v>
      </c>
      <c r="Q210" s="20"/>
      <c r="R210" s="20"/>
      <c r="S210" s="21">
        <v>20</v>
      </c>
      <c r="T210" s="20"/>
      <c r="U210" s="20">
        <v>20</v>
      </c>
      <c r="V210" s="35">
        <f t="shared" si="4"/>
        <v>1</v>
      </c>
      <c r="W210" s="20"/>
    </row>
    <row r="211" s="2" customFormat="1" ht="31" customHeight="1" spans="1:23">
      <c r="A211" s="15">
        <v>205</v>
      </c>
      <c r="B211" s="23" t="s">
        <v>1930</v>
      </c>
      <c r="C211" s="21" t="s">
        <v>1931</v>
      </c>
      <c r="D211" s="20" t="s">
        <v>1348</v>
      </c>
      <c r="E211" s="19" t="s">
        <v>1457</v>
      </c>
      <c r="F211" s="19" t="s">
        <v>1457</v>
      </c>
      <c r="G211" s="19" t="s">
        <v>1965</v>
      </c>
      <c r="H211" s="20"/>
      <c r="I211" s="19" t="s">
        <v>1959</v>
      </c>
      <c r="J211" s="21">
        <v>20</v>
      </c>
      <c r="K211" s="29">
        <v>2024.01</v>
      </c>
      <c r="L211" s="29">
        <v>2024.12</v>
      </c>
      <c r="M211" s="40" t="s">
        <v>1934</v>
      </c>
      <c r="N211" s="19" t="s">
        <v>1966</v>
      </c>
      <c r="O211" s="19" t="s">
        <v>1967</v>
      </c>
      <c r="P211" s="32" t="s">
        <v>1388</v>
      </c>
      <c r="Q211" s="20"/>
      <c r="R211" s="20"/>
      <c r="S211" s="21">
        <v>20</v>
      </c>
      <c r="T211" s="20"/>
      <c r="U211" s="20">
        <v>20</v>
      </c>
      <c r="V211" s="35">
        <f t="shared" si="4"/>
        <v>1</v>
      </c>
      <c r="W211" s="20"/>
    </row>
    <row r="212" s="2" customFormat="1" ht="31" customHeight="1" spans="1:23">
      <c r="A212" s="20">
        <v>206</v>
      </c>
      <c r="B212" s="23" t="s">
        <v>1930</v>
      </c>
      <c r="C212" s="21" t="s">
        <v>1931</v>
      </c>
      <c r="D212" s="20" t="s">
        <v>1348</v>
      </c>
      <c r="E212" s="19" t="s">
        <v>1483</v>
      </c>
      <c r="F212" s="19" t="s">
        <v>1483</v>
      </c>
      <c r="G212" s="19" t="s">
        <v>1802</v>
      </c>
      <c r="H212" s="20"/>
      <c r="I212" s="19" t="s">
        <v>1959</v>
      </c>
      <c r="J212" s="21">
        <v>20</v>
      </c>
      <c r="K212" s="29">
        <v>2024.01</v>
      </c>
      <c r="L212" s="29">
        <v>2024.12</v>
      </c>
      <c r="M212" s="40" t="s">
        <v>1934</v>
      </c>
      <c r="N212" s="19" t="s">
        <v>1953</v>
      </c>
      <c r="O212" s="19" t="s">
        <v>1954</v>
      </c>
      <c r="P212" s="32" t="s">
        <v>1388</v>
      </c>
      <c r="Q212" s="20"/>
      <c r="R212" s="20"/>
      <c r="S212" s="21">
        <v>20</v>
      </c>
      <c r="T212" s="20"/>
      <c r="U212" s="20">
        <v>20</v>
      </c>
      <c r="V212" s="35">
        <f t="shared" si="4"/>
        <v>1</v>
      </c>
      <c r="W212" s="20"/>
    </row>
    <row r="213" s="2" customFormat="1" ht="31" customHeight="1" spans="1:23">
      <c r="A213" s="20">
        <v>207</v>
      </c>
      <c r="B213" s="23" t="s">
        <v>1968</v>
      </c>
      <c r="C213" s="21" t="s">
        <v>1562</v>
      </c>
      <c r="D213" s="20" t="s">
        <v>1348</v>
      </c>
      <c r="E213" s="19" t="s">
        <v>1457</v>
      </c>
      <c r="F213" s="19" t="s">
        <v>1969</v>
      </c>
      <c r="G213" s="19" t="s">
        <v>1970</v>
      </c>
      <c r="H213" s="20" t="s">
        <v>1366</v>
      </c>
      <c r="I213" s="19" t="s">
        <v>1971</v>
      </c>
      <c r="J213" s="21">
        <v>30</v>
      </c>
      <c r="K213" s="29">
        <v>2024.01</v>
      </c>
      <c r="L213" s="29">
        <v>2024.12</v>
      </c>
      <c r="M213" s="19" t="s">
        <v>1972</v>
      </c>
      <c r="N213" s="19" t="s">
        <v>1403</v>
      </c>
      <c r="O213" s="19" t="s">
        <v>1404</v>
      </c>
      <c r="P213" s="32" t="s">
        <v>1388</v>
      </c>
      <c r="Q213" s="20">
        <v>30</v>
      </c>
      <c r="R213" s="20"/>
      <c r="S213" s="21"/>
      <c r="T213" s="20"/>
      <c r="U213" s="20">
        <v>30</v>
      </c>
      <c r="V213" s="35">
        <f t="shared" si="4"/>
        <v>1</v>
      </c>
      <c r="W213" s="20" t="s">
        <v>1973</v>
      </c>
    </row>
    <row r="214" s="2" customFormat="1" ht="31" customHeight="1" spans="1:23">
      <c r="A214" s="15">
        <v>208</v>
      </c>
      <c r="B214" s="23" t="s">
        <v>1968</v>
      </c>
      <c r="C214" s="21" t="s">
        <v>1505</v>
      </c>
      <c r="D214" s="20" t="s">
        <v>1348</v>
      </c>
      <c r="E214" s="19" t="s">
        <v>1468</v>
      </c>
      <c r="F214" s="19" t="s">
        <v>1974</v>
      </c>
      <c r="G214" s="19" t="s">
        <v>1468</v>
      </c>
      <c r="H214" s="20" t="s">
        <v>1366</v>
      </c>
      <c r="I214" s="19" t="s">
        <v>1975</v>
      </c>
      <c r="J214" s="21">
        <v>16.7</v>
      </c>
      <c r="K214" s="29">
        <v>2024.01</v>
      </c>
      <c r="L214" s="29">
        <v>2024.12</v>
      </c>
      <c r="M214" s="19" t="s">
        <v>1881</v>
      </c>
      <c r="N214" s="19" t="s">
        <v>1407</v>
      </c>
      <c r="O214" s="19" t="s">
        <v>1408</v>
      </c>
      <c r="P214" s="32" t="s">
        <v>1388</v>
      </c>
      <c r="Q214" s="20">
        <v>16.7</v>
      </c>
      <c r="R214" s="20"/>
      <c r="S214" s="21"/>
      <c r="T214" s="20"/>
      <c r="U214" s="20">
        <v>16.7</v>
      </c>
      <c r="V214" s="35">
        <f t="shared" si="4"/>
        <v>1</v>
      </c>
      <c r="W214" s="20" t="s">
        <v>1973</v>
      </c>
    </row>
    <row r="215" s="2" customFormat="1" ht="31" customHeight="1" spans="1:23">
      <c r="A215" s="20">
        <v>209</v>
      </c>
      <c r="B215" s="23" t="s">
        <v>1968</v>
      </c>
      <c r="C215" s="21" t="s">
        <v>1505</v>
      </c>
      <c r="D215" s="20" t="s">
        <v>1348</v>
      </c>
      <c r="E215" s="19" t="s">
        <v>1465</v>
      </c>
      <c r="F215" s="19" t="s">
        <v>1581</v>
      </c>
      <c r="G215" s="19" t="s">
        <v>1465</v>
      </c>
      <c r="H215" s="20" t="s">
        <v>1366</v>
      </c>
      <c r="I215" s="19" t="s">
        <v>1976</v>
      </c>
      <c r="J215" s="21">
        <v>19</v>
      </c>
      <c r="K215" s="29">
        <v>2024.01</v>
      </c>
      <c r="L215" s="29">
        <v>2024.12</v>
      </c>
      <c r="M215" s="19" t="s">
        <v>1881</v>
      </c>
      <c r="N215" s="19" t="s">
        <v>1411</v>
      </c>
      <c r="O215" s="19" t="s">
        <v>1412</v>
      </c>
      <c r="P215" s="32" t="s">
        <v>1388</v>
      </c>
      <c r="Q215" s="20">
        <v>19</v>
      </c>
      <c r="R215" s="20"/>
      <c r="S215" s="21"/>
      <c r="T215" s="20"/>
      <c r="U215" s="20">
        <v>19</v>
      </c>
      <c r="V215" s="35">
        <f t="shared" si="4"/>
        <v>1</v>
      </c>
      <c r="W215" s="20" t="s">
        <v>1973</v>
      </c>
    </row>
    <row r="216" s="2" customFormat="1" ht="31" customHeight="1" spans="1:23">
      <c r="A216" s="20">
        <v>210</v>
      </c>
      <c r="B216" s="23" t="s">
        <v>1968</v>
      </c>
      <c r="C216" s="21" t="s">
        <v>1505</v>
      </c>
      <c r="D216" s="20" t="s">
        <v>1348</v>
      </c>
      <c r="E216" s="19" t="s">
        <v>1479</v>
      </c>
      <c r="F216" s="19" t="s">
        <v>1708</v>
      </c>
      <c r="G216" s="19" t="s">
        <v>1479</v>
      </c>
      <c r="H216" s="20" t="s">
        <v>1366</v>
      </c>
      <c r="I216" s="19" t="s">
        <v>1977</v>
      </c>
      <c r="J216" s="21">
        <v>56</v>
      </c>
      <c r="K216" s="29">
        <v>2024.01</v>
      </c>
      <c r="L216" s="29">
        <v>2024.12</v>
      </c>
      <c r="M216" s="19" t="s">
        <v>1881</v>
      </c>
      <c r="N216" s="19" t="s">
        <v>1415</v>
      </c>
      <c r="O216" s="19" t="s">
        <v>1416</v>
      </c>
      <c r="P216" s="32" t="s">
        <v>1388</v>
      </c>
      <c r="Q216" s="20">
        <v>56</v>
      </c>
      <c r="R216" s="20"/>
      <c r="S216" s="21"/>
      <c r="T216" s="20"/>
      <c r="U216" s="20">
        <v>56</v>
      </c>
      <c r="V216" s="35">
        <f t="shared" si="4"/>
        <v>1</v>
      </c>
      <c r="W216" s="20" t="s">
        <v>1973</v>
      </c>
    </row>
    <row r="217" s="2" customFormat="1" ht="31" customHeight="1" spans="1:23">
      <c r="A217" s="15">
        <v>211</v>
      </c>
      <c r="B217" s="23" t="s">
        <v>1968</v>
      </c>
      <c r="C217" s="21" t="s">
        <v>1494</v>
      </c>
      <c r="D217" s="20" t="s">
        <v>1348</v>
      </c>
      <c r="E217" s="19" t="s">
        <v>1552</v>
      </c>
      <c r="F217" s="19" t="s">
        <v>1553</v>
      </c>
      <c r="G217" s="19" t="s">
        <v>1552</v>
      </c>
      <c r="H217" s="20" t="s">
        <v>1361</v>
      </c>
      <c r="I217" s="19" t="s">
        <v>1978</v>
      </c>
      <c r="J217" s="21">
        <v>94.99</v>
      </c>
      <c r="K217" s="29">
        <v>2024.01</v>
      </c>
      <c r="L217" s="29">
        <v>2024.12</v>
      </c>
      <c r="M217" s="19" t="s">
        <v>1857</v>
      </c>
      <c r="N217" s="19" t="s">
        <v>1419</v>
      </c>
      <c r="O217" s="19" t="s">
        <v>1420</v>
      </c>
      <c r="P217" s="32" t="s">
        <v>1388</v>
      </c>
      <c r="Q217" s="20">
        <v>94.99</v>
      </c>
      <c r="R217" s="20"/>
      <c r="S217" s="21"/>
      <c r="T217" s="20"/>
      <c r="U217" s="20">
        <v>94.99</v>
      </c>
      <c r="V217" s="35">
        <f t="shared" si="4"/>
        <v>1</v>
      </c>
      <c r="W217" s="20" t="s">
        <v>1973</v>
      </c>
    </row>
    <row r="218" s="2" customFormat="1" ht="31" customHeight="1" spans="1:23">
      <c r="A218" s="20">
        <v>212</v>
      </c>
      <c r="B218" s="23" t="s">
        <v>1968</v>
      </c>
      <c r="C218" s="21" t="s">
        <v>1979</v>
      </c>
      <c r="D218" s="20" t="s">
        <v>1348</v>
      </c>
      <c r="E218" s="19" t="s">
        <v>1786</v>
      </c>
      <c r="F218" s="19" t="s">
        <v>1786</v>
      </c>
      <c r="G218" s="19" t="s">
        <v>1786</v>
      </c>
      <c r="H218" s="20" t="s">
        <v>1361</v>
      </c>
      <c r="I218" s="19" t="s">
        <v>1980</v>
      </c>
      <c r="J218" s="21">
        <v>318.7</v>
      </c>
      <c r="K218" s="29">
        <v>2024.01</v>
      </c>
      <c r="L218" s="29">
        <v>2024.12</v>
      </c>
      <c r="M218" s="19" t="s">
        <v>1981</v>
      </c>
      <c r="N218" s="19" t="s">
        <v>1423</v>
      </c>
      <c r="O218" s="19" t="s">
        <v>1424</v>
      </c>
      <c r="P218" s="32" t="s">
        <v>1388</v>
      </c>
      <c r="Q218" s="20">
        <v>318.7</v>
      </c>
      <c r="R218" s="20"/>
      <c r="S218" s="21"/>
      <c r="T218" s="20"/>
      <c r="U218" s="20">
        <v>318.7</v>
      </c>
      <c r="V218" s="35">
        <f t="shared" si="4"/>
        <v>1</v>
      </c>
      <c r="W218" s="20" t="s">
        <v>1973</v>
      </c>
    </row>
    <row r="219" s="2" customFormat="1" ht="31" customHeight="1" spans="1:23">
      <c r="A219" s="20">
        <v>213</v>
      </c>
      <c r="B219" s="23" t="s">
        <v>1968</v>
      </c>
      <c r="C219" s="21" t="s">
        <v>1505</v>
      </c>
      <c r="D219" s="20" t="s">
        <v>1348</v>
      </c>
      <c r="E219" s="19" t="s">
        <v>1468</v>
      </c>
      <c r="F219" s="19" t="s">
        <v>1974</v>
      </c>
      <c r="G219" s="19" t="s">
        <v>1468</v>
      </c>
      <c r="H219" s="20" t="s">
        <v>1366</v>
      </c>
      <c r="I219" s="19" t="s">
        <v>1975</v>
      </c>
      <c r="J219" s="21">
        <v>2.3</v>
      </c>
      <c r="K219" s="29">
        <v>2024.01</v>
      </c>
      <c r="L219" s="29">
        <v>2024.12</v>
      </c>
      <c r="M219" s="19" t="s">
        <v>1881</v>
      </c>
      <c r="N219" s="19" t="s">
        <v>1427</v>
      </c>
      <c r="O219" s="19" t="s">
        <v>1428</v>
      </c>
      <c r="P219" s="32" t="s">
        <v>1388</v>
      </c>
      <c r="Q219" s="20">
        <v>2.3</v>
      </c>
      <c r="R219" s="20"/>
      <c r="S219" s="21"/>
      <c r="T219" s="20"/>
      <c r="U219" s="20">
        <v>2.3</v>
      </c>
      <c r="V219" s="35">
        <f t="shared" si="4"/>
        <v>1</v>
      </c>
      <c r="W219" s="20" t="s">
        <v>1973</v>
      </c>
    </row>
    <row r="220" s="2" customFormat="1" ht="31" customHeight="1" spans="1:23">
      <c r="A220" s="15">
        <v>214</v>
      </c>
      <c r="B220" s="23" t="s">
        <v>1968</v>
      </c>
      <c r="C220" s="21" t="s">
        <v>1505</v>
      </c>
      <c r="D220" s="20" t="s">
        <v>1348</v>
      </c>
      <c r="E220" s="19" t="s">
        <v>1777</v>
      </c>
      <c r="F220" s="19" t="s">
        <v>1777</v>
      </c>
      <c r="G220" s="19" t="s">
        <v>1982</v>
      </c>
      <c r="H220" s="20" t="s">
        <v>1366</v>
      </c>
      <c r="I220" s="19" t="s">
        <v>1983</v>
      </c>
      <c r="J220" s="21">
        <v>11.93</v>
      </c>
      <c r="K220" s="29">
        <v>2024.01</v>
      </c>
      <c r="L220" s="29">
        <v>2024.12</v>
      </c>
      <c r="M220" s="19" t="s">
        <v>1984</v>
      </c>
      <c r="N220" s="19" t="s">
        <v>1430</v>
      </c>
      <c r="O220" s="19" t="s">
        <v>1431</v>
      </c>
      <c r="P220" s="32" t="s">
        <v>1388</v>
      </c>
      <c r="Q220" s="20"/>
      <c r="R220" s="20">
        <v>11.93</v>
      </c>
      <c r="S220" s="21"/>
      <c r="T220" s="20"/>
      <c r="U220" s="20">
        <v>11.93</v>
      </c>
      <c r="V220" s="35">
        <f t="shared" si="4"/>
        <v>1</v>
      </c>
      <c r="W220" s="20" t="s">
        <v>1973</v>
      </c>
    </row>
    <row r="221" s="2" customFormat="1" ht="31" customHeight="1" spans="1:23">
      <c r="A221" s="20">
        <v>215</v>
      </c>
      <c r="B221" s="23" t="s">
        <v>1968</v>
      </c>
      <c r="C221" s="21" t="s">
        <v>1505</v>
      </c>
      <c r="D221" s="20" t="s">
        <v>1348</v>
      </c>
      <c r="E221" s="19" t="s">
        <v>1777</v>
      </c>
      <c r="F221" s="19" t="s">
        <v>1777</v>
      </c>
      <c r="G221" s="19" t="s">
        <v>1490</v>
      </c>
      <c r="H221" s="20" t="s">
        <v>1366</v>
      </c>
      <c r="I221" s="19" t="s">
        <v>1985</v>
      </c>
      <c r="J221" s="21">
        <v>8.07</v>
      </c>
      <c r="K221" s="29">
        <v>2024.01</v>
      </c>
      <c r="L221" s="29">
        <v>2024.12</v>
      </c>
      <c r="M221" s="19" t="s">
        <v>1986</v>
      </c>
      <c r="N221" s="19" t="s">
        <v>1438</v>
      </c>
      <c r="O221" s="19" t="s">
        <v>1439</v>
      </c>
      <c r="P221" s="32" t="s">
        <v>1388</v>
      </c>
      <c r="Q221" s="20"/>
      <c r="R221" s="20">
        <v>8.07</v>
      </c>
      <c r="S221" s="21"/>
      <c r="T221" s="20"/>
      <c r="U221" s="20">
        <v>8.07</v>
      </c>
      <c r="V221" s="35">
        <f t="shared" si="4"/>
        <v>1</v>
      </c>
      <c r="W221" s="20" t="s">
        <v>1973</v>
      </c>
    </row>
    <row r="222" s="2" customFormat="1" ht="31" customHeight="1" spans="1:23">
      <c r="A222" s="20">
        <v>216</v>
      </c>
      <c r="B222" s="23" t="s">
        <v>1968</v>
      </c>
      <c r="C222" s="21" t="s">
        <v>1505</v>
      </c>
      <c r="D222" s="20" t="s">
        <v>1348</v>
      </c>
      <c r="E222" s="19" t="s">
        <v>1777</v>
      </c>
      <c r="F222" s="19" t="s">
        <v>1777</v>
      </c>
      <c r="G222" s="19" t="s">
        <v>1825</v>
      </c>
      <c r="H222" s="20" t="s">
        <v>1366</v>
      </c>
      <c r="I222" s="19" t="s">
        <v>1987</v>
      </c>
      <c r="J222" s="21">
        <v>8</v>
      </c>
      <c r="K222" s="29">
        <v>2024.01</v>
      </c>
      <c r="L222" s="29">
        <v>2024.12</v>
      </c>
      <c r="M222" s="19" t="s">
        <v>1988</v>
      </c>
      <c r="N222" s="19" t="s">
        <v>1523</v>
      </c>
      <c r="O222" s="19" t="s">
        <v>1524</v>
      </c>
      <c r="P222" s="32" t="s">
        <v>1388</v>
      </c>
      <c r="Q222" s="20"/>
      <c r="R222" s="20">
        <v>8</v>
      </c>
      <c r="S222" s="21"/>
      <c r="T222" s="20"/>
      <c r="U222" s="20">
        <v>8</v>
      </c>
      <c r="V222" s="35">
        <f t="shared" si="4"/>
        <v>1</v>
      </c>
      <c r="W222" s="20" t="s">
        <v>1973</v>
      </c>
    </row>
    <row r="223" s="2" customFormat="1" ht="31" customHeight="1" spans="1:23">
      <c r="A223" s="15">
        <v>217</v>
      </c>
      <c r="B223" s="23" t="s">
        <v>1968</v>
      </c>
      <c r="C223" s="21" t="s">
        <v>1505</v>
      </c>
      <c r="D223" s="20" t="s">
        <v>1348</v>
      </c>
      <c r="E223" s="19" t="s">
        <v>1777</v>
      </c>
      <c r="F223" s="19" t="s">
        <v>1777</v>
      </c>
      <c r="G223" s="19" t="s">
        <v>1397</v>
      </c>
      <c r="H223" s="20" t="s">
        <v>1366</v>
      </c>
      <c r="I223" s="19" t="s">
        <v>1989</v>
      </c>
      <c r="J223" s="21">
        <v>6</v>
      </c>
      <c r="K223" s="29">
        <v>2024.01</v>
      </c>
      <c r="L223" s="29">
        <v>2024.12</v>
      </c>
      <c r="M223" s="19" t="s">
        <v>1990</v>
      </c>
      <c r="N223" s="19" t="s">
        <v>1530</v>
      </c>
      <c r="O223" s="19" t="s">
        <v>1531</v>
      </c>
      <c r="P223" s="32" t="s">
        <v>1388</v>
      </c>
      <c r="Q223" s="20"/>
      <c r="R223" s="20">
        <v>6</v>
      </c>
      <c r="S223" s="21"/>
      <c r="T223" s="20"/>
      <c r="U223" s="20">
        <v>6</v>
      </c>
      <c r="V223" s="35">
        <f t="shared" si="4"/>
        <v>1</v>
      </c>
      <c r="W223" s="20" t="s">
        <v>1973</v>
      </c>
    </row>
    <row r="224" s="2" customFormat="1" ht="31" customHeight="1" spans="1:23">
      <c r="A224" s="20">
        <v>218</v>
      </c>
      <c r="B224" s="23" t="s">
        <v>1968</v>
      </c>
      <c r="C224" s="21" t="s">
        <v>1505</v>
      </c>
      <c r="D224" s="20" t="s">
        <v>1348</v>
      </c>
      <c r="E224" s="19" t="s">
        <v>1777</v>
      </c>
      <c r="F224" s="19" t="s">
        <v>1777</v>
      </c>
      <c r="G224" s="19" t="s">
        <v>1991</v>
      </c>
      <c r="H224" s="20" t="s">
        <v>1366</v>
      </c>
      <c r="I224" s="19" t="s">
        <v>1992</v>
      </c>
      <c r="J224" s="21">
        <v>7</v>
      </c>
      <c r="K224" s="29">
        <v>2024.01</v>
      </c>
      <c r="L224" s="29">
        <v>2024.12</v>
      </c>
      <c r="M224" s="19" t="s">
        <v>1993</v>
      </c>
      <c r="N224" s="19" t="s">
        <v>1536</v>
      </c>
      <c r="O224" s="19" t="s">
        <v>1537</v>
      </c>
      <c r="P224" s="32" t="s">
        <v>1388</v>
      </c>
      <c r="Q224" s="20"/>
      <c r="R224" s="20">
        <v>7</v>
      </c>
      <c r="S224" s="21"/>
      <c r="T224" s="20"/>
      <c r="U224" s="20">
        <v>7</v>
      </c>
      <c r="V224" s="35">
        <f t="shared" si="4"/>
        <v>1</v>
      </c>
      <c r="W224" s="20" t="s">
        <v>1973</v>
      </c>
    </row>
    <row r="225" s="2" customFormat="1" ht="31" customHeight="1" spans="1:23">
      <c r="A225" s="20">
        <v>219</v>
      </c>
      <c r="B225" s="23" t="s">
        <v>1968</v>
      </c>
      <c r="C225" s="21" t="s">
        <v>1505</v>
      </c>
      <c r="D225" s="20" t="s">
        <v>1348</v>
      </c>
      <c r="E225" s="19" t="s">
        <v>1777</v>
      </c>
      <c r="F225" s="19" t="s">
        <v>1777</v>
      </c>
      <c r="G225" s="19" t="s">
        <v>1970</v>
      </c>
      <c r="H225" s="20" t="s">
        <v>1366</v>
      </c>
      <c r="I225" s="19" t="s">
        <v>1994</v>
      </c>
      <c r="J225" s="21">
        <v>14</v>
      </c>
      <c r="K225" s="29">
        <v>2024.01</v>
      </c>
      <c r="L225" s="29">
        <v>2024.12</v>
      </c>
      <c r="M225" s="19" t="s">
        <v>1995</v>
      </c>
      <c r="N225" s="19" t="s">
        <v>1540</v>
      </c>
      <c r="O225" s="19" t="s">
        <v>1541</v>
      </c>
      <c r="P225" s="32" t="s">
        <v>1388</v>
      </c>
      <c r="Q225" s="20"/>
      <c r="R225" s="20">
        <v>14</v>
      </c>
      <c r="S225" s="21"/>
      <c r="T225" s="20"/>
      <c r="U225" s="20">
        <v>14</v>
      </c>
      <c r="V225" s="35">
        <f t="shared" si="4"/>
        <v>1</v>
      </c>
      <c r="W225" s="20" t="s">
        <v>1973</v>
      </c>
    </row>
    <row r="226" s="2" customFormat="1" ht="31" customHeight="1" spans="1:23">
      <c r="A226" s="15">
        <v>220</v>
      </c>
      <c r="B226" s="23" t="s">
        <v>1968</v>
      </c>
      <c r="C226" s="21" t="s">
        <v>1505</v>
      </c>
      <c r="D226" s="20" t="s">
        <v>1348</v>
      </c>
      <c r="E226" s="19" t="s">
        <v>1777</v>
      </c>
      <c r="F226" s="19" t="s">
        <v>1777</v>
      </c>
      <c r="G226" s="19" t="s">
        <v>1401</v>
      </c>
      <c r="H226" s="20" t="s">
        <v>1366</v>
      </c>
      <c r="I226" s="19" t="s">
        <v>1996</v>
      </c>
      <c r="J226" s="21">
        <v>6</v>
      </c>
      <c r="K226" s="29">
        <v>2024.01</v>
      </c>
      <c r="L226" s="29">
        <v>2024.12</v>
      </c>
      <c r="M226" s="19" t="s">
        <v>1997</v>
      </c>
      <c r="N226" s="19" t="s">
        <v>1546</v>
      </c>
      <c r="O226" s="19" t="s">
        <v>1547</v>
      </c>
      <c r="P226" s="32" t="s">
        <v>1388</v>
      </c>
      <c r="Q226" s="20"/>
      <c r="R226" s="20">
        <v>6</v>
      </c>
      <c r="S226" s="21"/>
      <c r="T226" s="20"/>
      <c r="U226" s="20">
        <v>6</v>
      </c>
      <c r="V226" s="35">
        <f t="shared" si="4"/>
        <v>1</v>
      </c>
      <c r="W226" s="20" t="s">
        <v>1973</v>
      </c>
    </row>
    <row r="227" s="2" customFormat="1" ht="31" customHeight="1" spans="1:23">
      <c r="A227" s="20">
        <v>221</v>
      </c>
      <c r="B227" s="23" t="s">
        <v>1968</v>
      </c>
      <c r="C227" s="21" t="s">
        <v>1505</v>
      </c>
      <c r="D227" s="20" t="s">
        <v>1348</v>
      </c>
      <c r="E227" s="19" t="s">
        <v>1777</v>
      </c>
      <c r="F227" s="19" t="s">
        <v>1777</v>
      </c>
      <c r="G227" s="19" t="s">
        <v>1998</v>
      </c>
      <c r="H227" s="20" t="s">
        <v>1366</v>
      </c>
      <c r="I227" s="19" t="s">
        <v>1999</v>
      </c>
      <c r="J227" s="21">
        <v>10</v>
      </c>
      <c r="K227" s="29">
        <v>2024.01</v>
      </c>
      <c r="L227" s="29">
        <v>2024.12</v>
      </c>
      <c r="M227" s="19" t="s">
        <v>2000</v>
      </c>
      <c r="N227" s="19" t="s">
        <v>1523</v>
      </c>
      <c r="O227" s="19" t="s">
        <v>1524</v>
      </c>
      <c r="P227" s="32" t="s">
        <v>1388</v>
      </c>
      <c r="Q227" s="20"/>
      <c r="R227" s="20">
        <v>10</v>
      </c>
      <c r="S227" s="21"/>
      <c r="T227" s="20"/>
      <c r="U227" s="20">
        <v>10</v>
      </c>
      <c r="V227" s="35">
        <f t="shared" si="4"/>
        <v>1</v>
      </c>
      <c r="W227" s="20" t="s">
        <v>1973</v>
      </c>
    </row>
    <row r="228" s="2" customFormat="1" ht="31" customHeight="1" spans="1:23">
      <c r="A228" s="20">
        <v>222</v>
      </c>
      <c r="B228" s="23" t="s">
        <v>1968</v>
      </c>
      <c r="C228" s="21" t="s">
        <v>1505</v>
      </c>
      <c r="D228" s="20" t="s">
        <v>1348</v>
      </c>
      <c r="E228" s="19" t="s">
        <v>1777</v>
      </c>
      <c r="F228" s="19" t="s">
        <v>1777</v>
      </c>
      <c r="G228" s="19" t="s">
        <v>2001</v>
      </c>
      <c r="H228" s="20" t="s">
        <v>1366</v>
      </c>
      <c r="I228" s="19" t="s">
        <v>2002</v>
      </c>
      <c r="J228" s="21">
        <v>9</v>
      </c>
      <c r="K228" s="29">
        <v>2024.01</v>
      </c>
      <c r="L228" s="29">
        <v>2024.12</v>
      </c>
      <c r="M228" s="19" t="s">
        <v>1986</v>
      </c>
      <c r="N228" s="19" t="s">
        <v>1530</v>
      </c>
      <c r="O228" s="19" t="s">
        <v>1531</v>
      </c>
      <c r="P228" s="32" t="s">
        <v>1388</v>
      </c>
      <c r="Q228" s="20"/>
      <c r="R228" s="20">
        <v>9</v>
      </c>
      <c r="S228" s="21"/>
      <c r="T228" s="20"/>
      <c r="U228" s="20">
        <v>9</v>
      </c>
      <c r="V228" s="35">
        <f t="shared" si="4"/>
        <v>1</v>
      </c>
      <c r="W228" s="20" t="s">
        <v>1973</v>
      </c>
    </row>
    <row r="229" s="2" customFormat="1" ht="31" customHeight="1" spans="1:23">
      <c r="A229" s="15">
        <v>223</v>
      </c>
      <c r="B229" s="23" t="s">
        <v>1968</v>
      </c>
      <c r="C229" s="21" t="s">
        <v>2003</v>
      </c>
      <c r="D229" s="20" t="s">
        <v>1348</v>
      </c>
      <c r="E229" s="19" t="s">
        <v>1777</v>
      </c>
      <c r="F229" s="19" t="s">
        <v>2004</v>
      </c>
      <c r="G229" s="19" t="s">
        <v>2004</v>
      </c>
      <c r="H229" s="20" t="s">
        <v>1361</v>
      </c>
      <c r="I229" s="19" t="s">
        <v>2005</v>
      </c>
      <c r="J229" s="21">
        <v>50</v>
      </c>
      <c r="K229" s="29">
        <v>2024.01</v>
      </c>
      <c r="L229" s="29">
        <v>2024.12</v>
      </c>
      <c r="M229" s="19" t="s">
        <v>2006</v>
      </c>
      <c r="N229" s="19" t="s">
        <v>1536</v>
      </c>
      <c r="O229" s="19" t="s">
        <v>1537</v>
      </c>
      <c r="P229" s="32" t="s">
        <v>1388</v>
      </c>
      <c r="Q229" s="20"/>
      <c r="R229" s="20">
        <v>50</v>
      </c>
      <c r="S229" s="21"/>
      <c r="T229" s="20"/>
      <c r="U229" s="20">
        <v>50</v>
      </c>
      <c r="V229" s="35">
        <f t="shared" si="4"/>
        <v>1</v>
      </c>
      <c r="W229" s="20" t="s">
        <v>1973</v>
      </c>
    </row>
    <row r="230" s="2" customFormat="1" ht="31" customHeight="1" spans="1:23">
      <c r="A230" s="20">
        <v>224</v>
      </c>
      <c r="B230" s="23" t="s">
        <v>1968</v>
      </c>
      <c r="C230" s="21" t="s">
        <v>2003</v>
      </c>
      <c r="D230" s="20" t="s">
        <v>1348</v>
      </c>
      <c r="E230" s="19" t="s">
        <v>1777</v>
      </c>
      <c r="F230" s="19" t="s">
        <v>2007</v>
      </c>
      <c r="G230" s="19" t="s">
        <v>2007</v>
      </c>
      <c r="H230" s="20" t="s">
        <v>1361</v>
      </c>
      <c r="I230" s="19" t="s">
        <v>2008</v>
      </c>
      <c r="J230" s="21">
        <v>30</v>
      </c>
      <c r="K230" s="29">
        <v>2024.01</v>
      </c>
      <c r="L230" s="29">
        <v>2024.12</v>
      </c>
      <c r="M230" s="19" t="s">
        <v>2006</v>
      </c>
      <c r="N230" s="19" t="s">
        <v>1540</v>
      </c>
      <c r="O230" s="19" t="s">
        <v>1541</v>
      </c>
      <c r="P230" s="32" t="s">
        <v>1388</v>
      </c>
      <c r="Q230" s="20"/>
      <c r="R230" s="20">
        <v>30</v>
      </c>
      <c r="S230" s="21"/>
      <c r="T230" s="20"/>
      <c r="U230" s="20">
        <v>30</v>
      </c>
      <c r="V230" s="35">
        <f t="shared" si="4"/>
        <v>1</v>
      </c>
      <c r="W230" s="20" t="s">
        <v>1973</v>
      </c>
    </row>
    <row r="231" s="2" customFormat="1" ht="31" customHeight="1" spans="1:23">
      <c r="A231" s="20">
        <v>225</v>
      </c>
      <c r="B231" s="23" t="s">
        <v>1968</v>
      </c>
      <c r="C231" s="21" t="s">
        <v>2003</v>
      </c>
      <c r="D231" s="20" t="s">
        <v>1348</v>
      </c>
      <c r="E231" s="19" t="s">
        <v>1777</v>
      </c>
      <c r="F231" s="19" t="s">
        <v>2009</v>
      </c>
      <c r="G231" s="19" t="s">
        <v>2009</v>
      </c>
      <c r="H231" s="20" t="s">
        <v>1361</v>
      </c>
      <c r="I231" s="19" t="s">
        <v>2010</v>
      </c>
      <c r="J231" s="21">
        <v>30</v>
      </c>
      <c r="K231" s="29">
        <v>2024.01</v>
      </c>
      <c r="L231" s="29">
        <v>2024.12</v>
      </c>
      <c r="M231" s="19" t="s">
        <v>2006</v>
      </c>
      <c r="N231" s="19" t="s">
        <v>1546</v>
      </c>
      <c r="O231" s="19" t="s">
        <v>1547</v>
      </c>
      <c r="P231" s="32" t="s">
        <v>1388</v>
      </c>
      <c r="Q231" s="20"/>
      <c r="R231" s="20">
        <v>30</v>
      </c>
      <c r="S231" s="21"/>
      <c r="T231" s="20"/>
      <c r="U231" s="20">
        <v>30</v>
      </c>
      <c r="V231" s="35">
        <f t="shared" si="4"/>
        <v>1</v>
      </c>
      <c r="W231" s="20" t="s">
        <v>1973</v>
      </c>
    </row>
    <row r="232" s="2" customFormat="1" ht="31" customHeight="1" spans="1:23">
      <c r="A232" s="15">
        <v>226</v>
      </c>
      <c r="B232" s="23" t="s">
        <v>1968</v>
      </c>
      <c r="C232" s="21" t="s">
        <v>2003</v>
      </c>
      <c r="D232" s="20" t="s">
        <v>1348</v>
      </c>
      <c r="E232" s="19" t="s">
        <v>1777</v>
      </c>
      <c r="F232" s="19" t="s">
        <v>2011</v>
      </c>
      <c r="G232" s="19" t="s">
        <v>2011</v>
      </c>
      <c r="H232" s="20" t="s">
        <v>1361</v>
      </c>
      <c r="I232" s="19" t="s">
        <v>2012</v>
      </c>
      <c r="J232" s="21">
        <v>30</v>
      </c>
      <c r="K232" s="29">
        <v>2024.01</v>
      </c>
      <c r="L232" s="29">
        <v>2024.12</v>
      </c>
      <c r="M232" s="19" t="s">
        <v>2006</v>
      </c>
      <c r="N232" s="19" t="s">
        <v>2013</v>
      </c>
      <c r="O232" s="19" t="s">
        <v>2014</v>
      </c>
      <c r="P232" s="32" t="s">
        <v>1388</v>
      </c>
      <c r="Q232" s="20"/>
      <c r="R232" s="20">
        <v>30</v>
      </c>
      <c r="S232" s="21"/>
      <c r="T232" s="20"/>
      <c r="U232" s="20">
        <v>30</v>
      </c>
      <c r="V232" s="35">
        <f t="shared" si="4"/>
        <v>1</v>
      </c>
      <c r="W232" s="20" t="s">
        <v>1973</v>
      </c>
    </row>
    <row r="233" s="2" customFormat="1" ht="31" customHeight="1" spans="1:23">
      <c r="A233" s="20">
        <v>227</v>
      </c>
      <c r="B233" s="23" t="s">
        <v>1968</v>
      </c>
      <c r="C233" s="21" t="s">
        <v>2003</v>
      </c>
      <c r="D233" s="20" t="s">
        <v>1348</v>
      </c>
      <c r="E233" s="19" t="s">
        <v>1777</v>
      </c>
      <c r="F233" s="19" t="s">
        <v>2015</v>
      </c>
      <c r="G233" s="19" t="s">
        <v>2015</v>
      </c>
      <c r="H233" s="20" t="s">
        <v>1361</v>
      </c>
      <c r="I233" s="19" t="s">
        <v>2016</v>
      </c>
      <c r="J233" s="21">
        <v>30</v>
      </c>
      <c r="K233" s="29">
        <v>2024.01</v>
      </c>
      <c r="L233" s="29">
        <v>2024.12</v>
      </c>
      <c r="M233" s="19" t="s">
        <v>2006</v>
      </c>
      <c r="N233" s="19" t="s">
        <v>2017</v>
      </c>
      <c r="O233" s="19" t="s">
        <v>2018</v>
      </c>
      <c r="P233" s="32" t="s">
        <v>1388</v>
      </c>
      <c r="Q233" s="20"/>
      <c r="R233" s="20">
        <v>30</v>
      </c>
      <c r="S233" s="21"/>
      <c r="T233" s="20"/>
      <c r="U233" s="20">
        <v>30</v>
      </c>
      <c r="V233" s="35">
        <f t="shared" si="4"/>
        <v>1</v>
      </c>
      <c r="W233" s="20" t="s">
        <v>1973</v>
      </c>
    </row>
    <row r="234" s="2" customFormat="1" ht="31" customHeight="1" spans="1:23">
      <c r="A234" s="20">
        <v>228</v>
      </c>
      <c r="B234" s="23" t="s">
        <v>1968</v>
      </c>
      <c r="C234" s="21" t="s">
        <v>2003</v>
      </c>
      <c r="D234" s="20" t="s">
        <v>1348</v>
      </c>
      <c r="E234" s="19" t="s">
        <v>1777</v>
      </c>
      <c r="F234" s="19" t="s">
        <v>2019</v>
      </c>
      <c r="G234" s="19" t="s">
        <v>2019</v>
      </c>
      <c r="H234" s="20" t="s">
        <v>1361</v>
      </c>
      <c r="I234" s="19" t="s">
        <v>2020</v>
      </c>
      <c r="J234" s="21">
        <v>23</v>
      </c>
      <c r="K234" s="29">
        <v>2024.01</v>
      </c>
      <c r="L234" s="29">
        <v>2024.12</v>
      </c>
      <c r="M234" s="19" t="s">
        <v>2006</v>
      </c>
      <c r="N234" s="19" t="s">
        <v>2021</v>
      </c>
      <c r="O234" s="19" t="s">
        <v>2022</v>
      </c>
      <c r="P234" s="32" t="s">
        <v>1388</v>
      </c>
      <c r="Q234" s="20"/>
      <c r="R234" s="20">
        <v>23</v>
      </c>
      <c r="S234" s="21"/>
      <c r="T234" s="20"/>
      <c r="U234" s="20">
        <v>23</v>
      </c>
      <c r="V234" s="35">
        <f t="shared" si="4"/>
        <v>1</v>
      </c>
      <c r="W234" s="20" t="s">
        <v>1973</v>
      </c>
    </row>
    <row r="235" s="2" customFormat="1" ht="31" customHeight="1" spans="1:23">
      <c r="A235" s="15">
        <v>229</v>
      </c>
      <c r="B235" s="23" t="s">
        <v>1968</v>
      </c>
      <c r="C235" s="21" t="s">
        <v>2023</v>
      </c>
      <c r="D235" s="20" t="s">
        <v>1348</v>
      </c>
      <c r="E235" s="19" t="s">
        <v>1777</v>
      </c>
      <c r="F235" s="19" t="s">
        <v>1777</v>
      </c>
      <c r="G235" s="19" t="s">
        <v>1777</v>
      </c>
      <c r="H235" s="20" t="s">
        <v>1505</v>
      </c>
      <c r="I235" s="19" t="s">
        <v>2024</v>
      </c>
      <c r="J235" s="21">
        <v>89</v>
      </c>
      <c r="K235" s="29">
        <v>2024.01</v>
      </c>
      <c r="L235" s="29">
        <v>2024.12</v>
      </c>
      <c r="M235" s="19" t="s">
        <v>2025</v>
      </c>
      <c r="N235" s="19" t="s">
        <v>2026</v>
      </c>
      <c r="O235" s="19" t="s">
        <v>2027</v>
      </c>
      <c r="P235" s="32" t="s">
        <v>1388</v>
      </c>
      <c r="Q235" s="20"/>
      <c r="R235" s="20">
        <v>89</v>
      </c>
      <c r="S235" s="21"/>
      <c r="T235" s="20"/>
      <c r="U235" s="20">
        <v>89</v>
      </c>
      <c r="V235" s="35">
        <f t="shared" si="4"/>
        <v>1</v>
      </c>
      <c r="W235" s="20" t="s">
        <v>1973</v>
      </c>
    </row>
    <row r="236" s="2" customFormat="1" ht="31" customHeight="1" spans="1:23">
      <c r="A236" s="20">
        <v>230</v>
      </c>
      <c r="B236" s="23" t="s">
        <v>1968</v>
      </c>
      <c r="C236" s="21" t="s">
        <v>1505</v>
      </c>
      <c r="D236" s="20" t="s">
        <v>1348</v>
      </c>
      <c r="E236" s="19" t="s">
        <v>1450</v>
      </c>
      <c r="F236" s="19" t="s">
        <v>1452</v>
      </c>
      <c r="G236" s="19" t="s">
        <v>1452</v>
      </c>
      <c r="H236" s="20" t="s">
        <v>1366</v>
      </c>
      <c r="I236" s="19" t="s">
        <v>2028</v>
      </c>
      <c r="J236" s="21">
        <v>150</v>
      </c>
      <c r="K236" s="29">
        <v>2024.01</v>
      </c>
      <c r="L236" s="29">
        <v>2024.12</v>
      </c>
      <c r="M236" s="19" t="s">
        <v>1881</v>
      </c>
      <c r="N236" s="19" t="s">
        <v>1935</v>
      </c>
      <c r="O236" s="19" t="s">
        <v>1936</v>
      </c>
      <c r="P236" s="32" t="s">
        <v>1388</v>
      </c>
      <c r="Q236" s="20"/>
      <c r="R236" s="20">
        <v>150</v>
      </c>
      <c r="S236" s="21"/>
      <c r="T236" s="20"/>
      <c r="U236" s="20">
        <v>150</v>
      </c>
      <c r="V236" s="35">
        <f t="shared" si="4"/>
        <v>1</v>
      </c>
      <c r="W236" s="23" t="s">
        <v>1782</v>
      </c>
    </row>
    <row r="237" s="2" customFormat="1" ht="31" customHeight="1" spans="1:23">
      <c r="A237" s="20">
        <v>231</v>
      </c>
      <c r="B237" s="23" t="s">
        <v>1968</v>
      </c>
      <c r="C237" s="21" t="s">
        <v>1505</v>
      </c>
      <c r="D237" s="20" t="s">
        <v>1348</v>
      </c>
      <c r="E237" s="19" t="s">
        <v>1450</v>
      </c>
      <c r="F237" s="19" t="s">
        <v>1452</v>
      </c>
      <c r="G237" s="19" t="s">
        <v>1452</v>
      </c>
      <c r="H237" s="20" t="s">
        <v>1366</v>
      </c>
      <c r="I237" s="19" t="s">
        <v>2029</v>
      </c>
      <c r="J237" s="21">
        <v>30</v>
      </c>
      <c r="K237" s="29">
        <v>2024.01</v>
      </c>
      <c r="L237" s="29">
        <v>2024.12</v>
      </c>
      <c r="M237" s="19" t="s">
        <v>1881</v>
      </c>
      <c r="N237" s="19" t="s">
        <v>1937</v>
      </c>
      <c r="O237" s="19" t="s">
        <v>1938</v>
      </c>
      <c r="P237" s="32" t="s">
        <v>1388</v>
      </c>
      <c r="Q237" s="20"/>
      <c r="R237" s="20">
        <v>30</v>
      </c>
      <c r="S237" s="21"/>
      <c r="T237" s="20"/>
      <c r="U237" s="20">
        <v>30</v>
      </c>
      <c r="V237" s="35">
        <f t="shared" si="4"/>
        <v>1</v>
      </c>
      <c r="W237" s="23" t="s">
        <v>1782</v>
      </c>
    </row>
    <row r="238" s="2" customFormat="1" ht="31" customHeight="1" spans="1:23">
      <c r="A238" s="15">
        <v>232</v>
      </c>
      <c r="B238" s="23" t="s">
        <v>1968</v>
      </c>
      <c r="C238" s="21" t="s">
        <v>1505</v>
      </c>
      <c r="D238" s="20" t="s">
        <v>1348</v>
      </c>
      <c r="E238" s="19" t="s">
        <v>1450</v>
      </c>
      <c r="F238" s="19" t="s">
        <v>1452</v>
      </c>
      <c r="G238" s="19" t="s">
        <v>1452</v>
      </c>
      <c r="H238" s="20" t="s">
        <v>1366</v>
      </c>
      <c r="I238" s="19" t="s">
        <v>2030</v>
      </c>
      <c r="J238" s="21">
        <v>20</v>
      </c>
      <c r="K238" s="29">
        <v>2024.01</v>
      </c>
      <c r="L238" s="29">
        <v>2024.12</v>
      </c>
      <c r="M238" s="19" t="s">
        <v>1881</v>
      </c>
      <c r="N238" s="19" t="s">
        <v>2031</v>
      </c>
      <c r="O238" s="19" t="s">
        <v>1920</v>
      </c>
      <c r="P238" s="32" t="s">
        <v>1388</v>
      </c>
      <c r="Q238" s="20"/>
      <c r="R238" s="20">
        <v>20</v>
      </c>
      <c r="S238" s="21"/>
      <c r="T238" s="20"/>
      <c r="U238" s="20">
        <v>20</v>
      </c>
      <c r="V238" s="35">
        <f t="shared" si="4"/>
        <v>1</v>
      </c>
      <c r="W238" s="23" t="s">
        <v>1782</v>
      </c>
    </row>
    <row r="239" s="2" customFormat="1" ht="31" customHeight="1" spans="1:23">
      <c r="A239" s="20">
        <v>233</v>
      </c>
      <c r="B239" s="23" t="s">
        <v>1968</v>
      </c>
      <c r="C239" s="21" t="s">
        <v>1370</v>
      </c>
      <c r="D239" s="20" t="s">
        <v>1348</v>
      </c>
      <c r="E239" s="19" t="s">
        <v>1778</v>
      </c>
      <c r="F239" s="19" t="s">
        <v>2032</v>
      </c>
      <c r="G239" s="19" t="s">
        <v>1778</v>
      </c>
      <c r="H239" s="20" t="s">
        <v>1361</v>
      </c>
      <c r="I239" s="19" t="s">
        <v>2033</v>
      </c>
      <c r="J239" s="21">
        <v>200</v>
      </c>
      <c r="K239" s="29">
        <v>2024.01</v>
      </c>
      <c r="L239" s="29">
        <v>2024.12</v>
      </c>
      <c r="M239" s="19" t="s">
        <v>2034</v>
      </c>
      <c r="N239" s="19" t="s">
        <v>2035</v>
      </c>
      <c r="O239" s="19" t="s">
        <v>2022</v>
      </c>
      <c r="P239" s="32" t="s">
        <v>1388</v>
      </c>
      <c r="Q239" s="20"/>
      <c r="R239" s="20">
        <v>200</v>
      </c>
      <c r="S239" s="21"/>
      <c r="T239" s="20"/>
      <c r="U239" s="20">
        <v>200</v>
      </c>
      <c r="V239" s="35">
        <f t="shared" si="4"/>
        <v>1</v>
      </c>
      <c r="W239" s="23" t="s">
        <v>1782</v>
      </c>
    </row>
    <row r="240" s="2" customFormat="1" ht="31" customHeight="1" spans="1:23">
      <c r="A240" s="20">
        <v>234</v>
      </c>
      <c r="B240" s="23" t="s">
        <v>1968</v>
      </c>
      <c r="C240" s="19" t="s">
        <v>1904</v>
      </c>
      <c r="D240" s="20" t="s">
        <v>1348</v>
      </c>
      <c r="E240" s="19" t="s">
        <v>2036</v>
      </c>
      <c r="F240" s="19" t="s">
        <v>1462</v>
      </c>
      <c r="G240" s="19" t="s">
        <v>1383</v>
      </c>
      <c r="H240" s="20" t="s">
        <v>1449</v>
      </c>
      <c r="I240" s="19" t="s">
        <v>2037</v>
      </c>
      <c r="J240" s="19">
        <v>100</v>
      </c>
      <c r="K240" s="29">
        <v>2024.01</v>
      </c>
      <c r="L240" s="29">
        <v>2024.12</v>
      </c>
      <c r="M240" s="19" t="s">
        <v>1864</v>
      </c>
      <c r="N240" s="19" t="s">
        <v>2026</v>
      </c>
      <c r="O240" s="19" t="s">
        <v>2027</v>
      </c>
      <c r="P240" s="32" t="s">
        <v>1388</v>
      </c>
      <c r="Q240" s="20"/>
      <c r="R240" s="20">
        <v>100</v>
      </c>
      <c r="S240" s="20"/>
      <c r="T240" s="20"/>
      <c r="U240" s="20">
        <v>100</v>
      </c>
      <c r="V240" s="35">
        <f t="shared" si="4"/>
        <v>1</v>
      </c>
      <c r="W240" s="20" t="s">
        <v>1973</v>
      </c>
    </row>
    <row r="241" s="2" customFormat="1" ht="31" customHeight="1" spans="1:23">
      <c r="A241" s="15">
        <v>235</v>
      </c>
      <c r="B241" s="23" t="s">
        <v>1968</v>
      </c>
      <c r="C241" s="19" t="s">
        <v>1904</v>
      </c>
      <c r="D241" s="20" t="s">
        <v>1348</v>
      </c>
      <c r="E241" s="19" t="s">
        <v>2038</v>
      </c>
      <c r="F241" s="19" t="s">
        <v>1575</v>
      </c>
      <c r="G241" s="19" t="s">
        <v>1843</v>
      </c>
      <c r="H241" s="20" t="s">
        <v>1449</v>
      </c>
      <c r="I241" s="19" t="s">
        <v>2037</v>
      </c>
      <c r="J241" s="19">
        <v>100</v>
      </c>
      <c r="K241" s="29">
        <v>2024.01</v>
      </c>
      <c r="L241" s="29">
        <v>2024.12</v>
      </c>
      <c r="M241" s="19" t="s">
        <v>1864</v>
      </c>
      <c r="N241" s="19" t="s">
        <v>1935</v>
      </c>
      <c r="O241" s="19" t="s">
        <v>1936</v>
      </c>
      <c r="P241" s="32" t="s">
        <v>1388</v>
      </c>
      <c r="Q241" s="20"/>
      <c r="R241" s="20">
        <v>100</v>
      </c>
      <c r="S241" s="20"/>
      <c r="T241" s="20"/>
      <c r="U241" s="20">
        <v>100</v>
      </c>
      <c r="V241" s="35">
        <f t="shared" si="4"/>
        <v>1</v>
      </c>
      <c r="W241" s="20" t="s">
        <v>1973</v>
      </c>
    </row>
    <row r="242" s="2" customFormat="1" ht="31" customHeight="1" spans="1:23">
      <c r="A242" s="20">
        <v>236</v>
      </c>
      <c r="B242" s="23" t="s">
        <v>1968</v>
      </c>
      <c r="C242" s="19" t="s">
        <v>2039</v>
      </c>
      <c r="D242" s="20" t="s">
        <v>1348</v>
      </c>
      <c r="E242" s="19" t="s">
        <v>1777</v>
      </c>
      <c r="F242" s="19" t="s">
        <v>1777</v>
      </c>
      <c r="G242" s="33" t="s">
        <v>1350</v>
      </c>
      <c r="H242" s="20" t="s">
        <v>1361</v>
      </c>
      <c r="I242" s="19" t="s">
        <v>2040</v>
      </c>
      <c r="J242" s="19">
        <v>21</v>
      </c>
      <c r="K242" s="29">
        <v>2024.01</v>
      </c>
      <c r="L242" s="29">
        <v>2024.12</v>
      </c>
      <c r="M242" s="19" t="s">
        <v>2041</v>
      </c>
      <c r="N242" s="19" t="s">
        <v>1937</v>
      </c>
      <c r="O242" s="19" t="s">
        <v>1938</v>
      </c>
      <c r="P242" s="32" t="s">
        <v>1388</v>
      </c>
      <c r="Q242" s="20"/>
      <c r="R242" s="20">
        <v>21</v>
      </c>
      <c r="S242" s="20"/>
      <c r="T242" s="20"/>
      <c r="U242" s="20">
        <v>21</v>
      </c>
      <c r="V242" s="35">
        <f t="shared" si="4"/>
        <v>1</v>
      </c>
      <c r="W242" s="20" t="s">
        <v>1973</v>
      </c>
    </row>
    <row r="243" s="2" customFormat="1" ht="31" customHeight="1" spans="1:23">
      <c r="A243" s="20">
        <v>237</v>
      </c>
      <c r="B243" s="23" t="s">
        <v>2042</v>
      </c>
      <c r="C243" s="19" t="s">
        <v>1482</v>
      </c>
      <c r="D243" s="20" t="s">
        <v>1348</v>
      </c>
      <c r="E243" s="19" t="s">
        <v>2043</v>
      </c>
      <c r="F243" s="19" t="s">
        <v>1575</v>
      </c>
      <c r="G243" s="33" t="s">
        <v>2044</v>
      </c>
      <c r="H243" s="20" t="s">
        <v>1361</v>
      </c>
      <c r="I243" s="19" t="s">
        <v>2045</v>
      </c>
      <c r="J243" s="19">
        <v>16</v>
      </c>
      <c r="K243" s="21">
        <v>2024.07</v>
      </c>
      <c r="L243" s="21">
        <v>2024.12</v>
      </c>
      <c r="M243" s="33" t="s">
        <v>2046</v>
      </c>
      <c r="N243" s="31" t="s">
        <v>2047</v>
      </c>
      <c r="O243" s="31" t="s">
        <v>2047</v>
      </c>
      <c r="P243" s="32" t="s">
        <v>1354</v>
      </c>
      <c r="Q243" s="20"/>
      <c r="R243" s="20">
        <v>16</v>
      </c>
      <c r="S243" s="20"/>
      <c r="T243" s="20"/>
      <c r="U243" s="20">
        <v>16</v>
      </c>
      <c r="V243" s="35">
        <f t="shared" si="4"/>
        <v>1</v>
      </c>
      <c r="W243" s="20" t="s">
        <v>2048</v>
      </c>
    </row>
    <row r="244" s="2" customFormat="1" ht="31" customHeight="1" spans="1:23">
      <c r="A244" s="15">
        <v>238</v>
      </c>
      <c r="B244" s="23" t="s">
        <v>2042</v>
      </c>
      <c r="C244" s="19" t="s">
        <v>1366</v>
      </c>
      <c r="D244" s="20" t="s">
        <v>1348</v>
      </c>
      <c r="E244" s="19" t="s">
        <v>2043</v>
      </c>
      <c r="F244" s="19" t="s">
        <v>1575</v>
      </c>
      <c r="G244" s="33" t="s">
        <v>2049</v>
      </c>
      <c r="H244" s="20" t="s">
        <v>1366</v>
      </c>
      <c r="I244" s="19" t="s">
        <v>2050</v>
      </c>
      <c r="J244" s="19">
        <v>18</v>
      </c>
      <c r="K244" s="21">
        <v>2024.07</v>
      </c>
      <c r="L244" s="21">
        <v>2024.12</v>
      </c>
      <c r="M244" s="33" t="s">
        <v>2051</v>
      </c>
      <c r="N244" s="31" t="s">
        <v>2052</v>
      </c>
      <c r="O244" s="31" t="s">
        <v>2052</v>
      </c>
      <c r="P244" s="32" t="s">
        <v>1354</v>
      </c>
      <c r="Q244" s="20"/>
      <c r="R244" s="20">
        <v>18</v>
      </c>
      <c r="S244" s="20"/>
      <c r="T244" s="20"/>
      <c r="U244" s="20">
        <v>18</v>
      </c>
      <c r="V244" s="35">
        <f t="shared" si="4"/>
        <v>1</v>
      </c>
      <c r="W244" s="20" t="s">
        <v>2048</v>
      </c>
    </row>
    <row r="245" s="2" customFormat="1" ht="31" customHeight="1" spans="1:23">
      <c r="A245" s="20">
        <v>239</v>
      </c>
      <c r="B245" s="23" t="s">
        <v>2042</v>
      </c>
      <c r="C245" s="19" t="s">
        <v>1505</v>
      </c>
      <c r="D245" s="20" t="s">
        <v>1348</v>
      </c>
      <c r="E245" s="19" t="s">
        <v>2043</v>
      </c>
      <c r="F245" s="19" t="s">
        <v>2053</v>
      </c>
      <c r="G245" s="33" t="s">
        <v>1745</v>
      </c>
      <c r="H245" s="20" t="s">
        <v>1366</v>
      </c>
      <c r="I245" s="19" t="s">
        <v>2054</v>
      </c>
      <c r="J245" s="19">
        <v>21</v>
      </c>
      <c r="K245" s="21">
        <v>2024.07</v>
      </c>
      <c r="L245" s="21">
        <v>2024.12</v>
      </c>
      <c r="M245" s="19" t="s">
        <v>1661</v>
      </c>
      <c r="N245" s="31" t="s">
        <v>2055</v>
      </c>
      <c r="O245" s="31" t="s">
        <v>2055</v>
      </c>
      <c r="P245" s="32" t="s">
        <v>1354</v>
      </c>
      <c r="Q245" s="20"/>
      <c r="R245" s="20">
        <v>21</v>
      </c>
      <c r="S245" s="20"/>
      <c r="T245" s="20"/>
      <c r="U245" s="20">
        <v>21</v>
      </c>
      <c r="V245" s="35">
        <f t="shared" si="4"/>
        <v>1</v>
      </c>
      <c r="W245" s="20" t="s">
        <v>2048</v>
      </c>
    </row>
    <row r="246" s="2" customFormat="1" ht="31" customHeight="1" spans="1:23">
      <c r="A246" s="20">
        <v>240</v>
      </c>
      <c r="B246" s="23" t="s">
        <v>2042</v>
      </c>
      <c r="C246" s="19" t="s">
        <v>2056</v>
      </c>
      <c r="D246" s="20" t="s">
        <v>1348</v>
      </c>
      <c r="E246" s="19" t="s">
        <v>2043</v>
      </c>
      <c r="F246" s="19" t="s">
        <v>1589</v>
      </c>
      <c r="G246" s="33" t="s">
        <v>2057</v>
      </c>
      <c r="H246" s="20" t="s">
        <v>1361</v>
      </c>
      <c r="I246" s="19" t="s">
        <v>2058</v>
      </c>
      <c r="J246" s="19">
        <v>14</v>
      </c>
      <c r="K246" s="21">
        <v>2024.07</v>
      </c>
      <c r="L246" s="21">
        <v>2024.12</v>
      </c>
      <c r="M246" s="33" t="s">
        <v>2046</v>
      </c>
      <c r="N246" s="31" t="s">
        <v>2059</v>
      </c>
      <c r="O246" s="31" t="s">
        <v>2059</v>
      </c>
      <c r="P246" s="32" t="s">
        <v>1354</v>
      </c>
      <c r="Q246" s="20"/>
      <c r="R246" s="20">
        <v>14</v>
      </c>
      <c r="S246" s="20"/>
      <c r="T246" s="20"/>
      <c r="U246" s="20">
        <v>14</v>
      </c>
      <c r="V246" s="35">
        <f t="shared" si="4"/>
        <v>1</v>
      </c>
      <c r="W246" s="20" t="s">
        <v>2048</v>
      </c>
    </row>
    <row r="247" s="2" customFormat="1" ht="31" customHeight="1" spans="1:23">
      <c r="A247" s="15">
        <v>241</v>
      </c>
      <c r="B247" s="23" t="s">
        <v>2042</v>
      </c>
      <c r="C247" s="19" t="s">
        <v>1904</v>
      </c>
      <c r="D247" s="20" t="s">
        <v>1348</v>
      </c>
      <c r="E247" s="19" t="s">
        <v>2043</v>
      </c>
      <c r="F247" s="19" t="s">
        <v>1468</v>
      </c>
      <c r="G247" s="33" t="s">
        <v>1533</v>
      </c>
      <c r="H247" s="20" t="s">
        <v>1366</v>
      </c>
      <c r="I247" s="19" t="s">
        <v>2050</v>
      </c>
      <c r="J247" s="19">
        <v>20</v>
      </c>
      <c r="K247" s="21">
        <v>2024.07</v>
      </c>
      <c r="L247" s="21">
        <v>2024.12</v>
      </c>
      <c r="M247" s="33" t="s">
        <v>2051</v>
      </c>
      <c r="N247" s="31" t="s">
        <v>2060</v>
      </c>
      <c r="O247" s="31" t="s">
        <v>2060</v>
      </c>
      <c r="P247" s="32" t="s">
        <v>1354</v>
      </c>
      <c r="Q247" s="20"/>
      <c r="R247" s="20">
        <v>20</v>
      </c>
      <c r="S247" s="20"/>
      <c r="T247" s="20"/>
      <c r="U247" s="20">
        <v>20</v>
      </c>
      <c r="V247" s="35">
        <f t="shared" si="4"/>
        <v>1</v>
      </c>
      <c r="W247" s="20" t="s">
        <v>2048</v>
      </c>
    </row>
    <row r="248" s="2" customFormat="1" ht="31" customHeight="1" spans="1:23">
      <c r="A248" s="20">
        <v>242</v>
      </c>
      <c r="B248" s="23" t="s">
        <v>2042</v>
      </c>
      <c r="C248" s="19" t="s">
        <v>2061</v>
      </c>
      <c r="D248" s="20" t="s">
        <v>1348</v>
      </c>
      <c r="E248" s="19" t="s">
        <v>2043</v>
      </c>
      <c r="F248" s="19" t="s">
        <v>1462</v>
      </c>
      <c r="G248" s="33" t="s">
        <v>1718</v>
      </c>
      <c r="H248" s="20" t="s">
        <v>1366</v>
      </c>
      <c r="I248" s="19" t="s">
        <v>2062</v>
      </c>
      <c r="J248" s="19">
        <v>29</v>
      </c>
      <c r="K248" s="21">
        <v>2024.07</v>
      </c>
      <c r="L248" s="21">
        <v>2024.12</v>
      </c>
      <c r="M248" s="33" t="s">
        <v>2051</v>
      </c>
      <c r="N248" s="31" t="s">
        <v>2063</v>
      </c>
      <c r="O248" s="31" t="s">
        <v>2063</v>
      </c>
      <c r="P248" s="32" t="s">
        <v>1354</v>
      </c>
      <c r="Q248" s="20"/>
      <c r="R248" s="20">
        <v>29</v>
      </c>
      <c r="S248" s="20"/>
      <c r="T248" s="20"/>
      <c r="U248" s="20">
        <v>29</v>
      </c>
      <c r="V248" s="35">
        <f t="shared" si="4"/>
        <v>1</v>
      </c>
      <c r="W248" s="20" t="s">
        <v>2048</v>
      </c>
    </row>
    <row r="249" s="2" customFormat="1" ht="31" customHeight="1" spans="1:23">
      <c r="A249" s="20">
        <v>243</v>
      </c>
      <c r="B249" s="23" t="s">
        <v>2042</v>
      </c>
      <c r="C249" s="19" t="s">
        <v>2064</v>
      </c>
      <c r="D249" s="20" t="s">
        <v>1348</v>
      </c>
      <c r="E249" s="19" t="s">
        <v>2043</v>
      </c>
      <c r="F249" s="19" t="s">
        <v>1450</v>
      </c>
      <c r="G249" s="33" t="s">
        <v>1401</v>
      </c>
      <c r="H249" s="20" t="s">
        <v>1366</v>
      </c>
      <c r="I249" s="19" t="s">
        <v>2065</v>
      </c>
      <c r="J249" s="19">
        <v>16</v>
      </c>
      <c r="K249" s="21">
        <v>2024.07</v>
      </c>
      <c r="L249" s="21">
        <v>2024.12</v>
      </c>
      <c r="M249" s="19" t="s">
        <v>1661</v>
      </c>
      <c r="N249" s="31" t="s">
        <v>2066</v>
      </c>
      <c r="O249" s="31" t="s">
        <v>2066</v>
      </c>
      <c r="P249" s="32" t="s">
        <v>1354</v>
      </c>
      <c r="Q249" s="20"/>
      <c r="R249" s="20">
        <v>16</v>
      </c>
      <c r="S249" s="20"/>
      <c r="T249" s="20"/>
      <c r="U249" s="20">
        <v>16</v>
      </c>
      <c r="V249" s="35">
        <f t="shared" si="4"/>
        <v>1</v>
      </c>
      <c r="W249" s="20" t="s">
        <v>2048</v>
      </c>
    </row>
    <row r="250" s="2" customFormat="1" ht="31" customHeight="1" spans="1:23">
      <c r="A250" s="15">
        <v>244</v>
      </c>
      <c r="B250" s="23" t="s">
        <v>2042</v>
      </c>
      <c r="C250" s="19" t="s">
        <v>1505</v>
      </c>
      <c r="D250" s="20" t="s">
        <v>1348</v>
      </c>
      <c r="E250" s="19" t="s">
        <v>2043</v>
      </c>
      <c r="F250" s="19" t="s">
        <v>1465</v>
      </c>
      <c r="G250" s="19" t="s">
        <v>1507</v>
      </c>
      <c r="H250" s="20" t="s">
        <v>1366</v>
      </c>
      <c r="I250" s="19" t="s">
        <v>2067</v>
      </c>
      <c r="J250" s="19">
        <v>20</v>
      </c>
      <c r="K250" s="21">
        <v>2024.07</v>
      </c>
      <c r="L250" s="21">
        <v>2024.12</v>
      </c>
      <c r="M250" s="19" t="s">
        <v>1661</v>
      </c>
      <c r="N250" s="31" t="s">
        <v>2068</v>
      </c>
      <c r="O250" s="31" t="s">
        <v>2068</v>
      </c>
      <c r="P250" s="32" t="s">
        <v>1354</v>
      </c>
      <c r="Q250" s="20"/>
      <c r="R250" s="20">
        <v>20</v>
      </c>
      <c r="S250" s="20"/>
      <c r="T250" s="20"/>
      <c r="U250" s="20">
        <v>20</v>
      </c>
      <c r="V250" s="35">
        <f t="shared" si="4"/>
        <v>1</v>
      </c>
      <c r="W250" s="20" t="s">
        <v>2048</v>
      </c>
    </row>
    <row r="251" s="2" customFormat="1" ht="31" customHeight="1" spans="1:23">
      <c r="A251" s="20">
        <v>245</v>
      </c>
      <c r="B251" s="23" t="s">
        <v>2042</v>
      </c>
      <c r="C251" s="19" t="s">
        <v>1505</v>
      </c>
      <c r="D251" s="20" t="s">
        <v>1348</v>
      </c>
      <c r="E251" s="19" t="s">
        <v>2043</v>
      </c>
      <c r="F251" s="19" t="s">
        <v>1457</v>
      </c>
      <c r="G251" s="19" t="s">
        <v>1965</v>
      </c>
      <c r="H251" s="20" t="s">
        <v>1366</v>
      </c>
      <c r="I251" s="19" t="s">
        <v>2069</v>
      </c>
      <c r="J251" s="19">
        <v>14</v>
      </c>
      <c r="K251" s="21">
        <v>2024.07</v>
      </c>
      <c r="L251" s="21">
        <v>2024.12</v>
      </c>
      <c r="M251" s="19" t="s">
        <v>1661</v>
      </c>
      <c r="N251" s="31" t="s">
        <v>2070</v>
      </c>
      <c r="O251" s="31" t="s">
        <v>2070</v>
      </c>
      <c r="P251" s="32" t="s">
        <v>1354</v>
      </c>
      <c r="Q251" s="20"/>
      <c r="R251" s="20">
        <v>14</v>
      </c>
      <c r="S251" s="20"/>
      <c r="T251" s="20"/>
      <c r="U251" s="20">
        <v>14</v>
      </c>
      <c r="V251" s="35">
        <f t="shared" si="4"/>
        <v>1</v>
      </c>
      <c r="W251" s="20" t="s">
        <v>2048</v>
      </c>
    </row>
    <row r="252" s="2" customFormat="1" ht="31" customHeight="1" spans="1:23">
      <c r="A252" s="20">
        <v>246</v>
      </c>
      <c r="B252" s="20"/>
      <c r="C252" s="19" t="s">
        <v>1562</v>
      </c>
      <c r="D252" s="20" t="s">
        <v>1348</v>
      </c>
      <c r="E252" s="19" t="s">
        <v>1777</v>
      </c>
      <c r="F252" s="19" t="s">
        <v>1777</v>
      </c>
      <c r="G252" s="19" t="s">
        <v>1350</v>
      </c>
      <c r="H252" s="20" t="s">
        <v>1366</v>
      </c>
      <c r="I252" s="19" t="s">
        <v>2071</v>
      </c>
      <c r="J252" s="19">
        <v>230</v>
      </c>
      <c r="K252" s="41">
        <v>2024.1</v>
      </c>
      <c r="L252" s="21">
        <v>2024.12</v>
      </c>
      <c r="M252" s="19" t="s">
        <v>2072</v>
      </c>
      <c r="N252" s="19"/>
      <c r="O252" s="19"/>
      <c r="P252" s="32" t="s">
        <v>1354</v>
      </c>
      <c r="Q252" s="20"/>
      <c r="R252" s="20"/>
      <c r="S252" s="20"/>
      <c r="T252" s="20">
        <v>230</v>
      </c>
      <c r="U252" s="20">
        <v>230</v>
      </c>
      <c r="V252" s="35">
        <f t="shared" si="4"/>
        <v>1</v>
      </c>
      <c r="W252" s="20"/>
    </row>
    <row r="253" s="2" customFormat="1" ht="31" customHeight="1" spans="1:23">
      <c r="A253" s="15">
        <v>247</v>
      </c>
      <c r="B253" s="20"/>
      <c r="C253" s="19" t="s">
        <v>2073</v>
      </c>
      <c r="D253" s="20" t="s">
        <v>1348</v>
      </c>
      <c r="E253" s="19" t="s">
        <v>1442</v>
      </c>
      <c r="F253" s="19" t="s">
        <v>1442</v>
      </c>
      <c r="G253" s="19" t="s">
        <v>1350</v>
      </c>
      <c r="H253" s="20" t="s">
        <v>1361</v>
      </c>
      <c r="I253" s="19" t="s">
        <v>2074</v>
      </c>
      <c r="J253" s="19">
        <v>335</v>
      </c>
      <c r="K253" s="41">
        <v>2024.01</v>
      </c>
      <c r="L253" s="21">
        <v>2024.12</v>
      </c>
      <c r="M253" s="19" t="s">
        <v>2075</v>
      </c>
      <c r="N253" s="19"/>
      <c r="O253" s="19"/>
      <c r="P253" s="32" t="s">
        <v>1388</v>
      </c>
      <c r="Q253" s="20"/>
      <c r="R253" s="20"/>
      <c r="S253" s="20"/>
      <c r="T253" s="20">
        <v>335</v>
      </c>
      <c r="U253" s="20">
        <v>335</v>
      </c>
      <c r="V253" s="35">
        <f t="shared" si="4"/>
        <v>1</v>
      </c>
      <c r="W253" s="20"/>
    </row>
    <row r="254" s="2" customFormat="1" ht="137" customHeight="1" spans="1:23">
      <c r="A254" s="37" t="s">
        <v>2076</v>
      </c>
      <c r="B254" s="37"/>
      <c r="C254" s="37"/>
      <c r="D254" s="37"/>
      <c r="E254" s="37"/>
      <c r="F254" s="37"/>
      <c r="G254" s="37"/>
      <c r="H254" s="37"/>
      <c r="I254" s="37"/>
      <c r="J254" s="37"/>
      <c r="K254" s="37"/>
      <c r="L254" s="37"/>
      <c r="M254" s="37"/>
      <c r="N254" s="37"/>
      <c r="O254" s="37"/>
      <c r="P254" s="37"/>
      <c r="Q254" s="37"/>
      <c r="R254" s="37"/>
      <c r="S254" s="37"/>
      <c r="T254" s="37"/>
      <c r="U254" s="37"/>
      <c r="V254" s="37"/>
      <c r="W254" s="37"/>
    </row>
    <row r="255" s="2" customFormat="1" ht="137" customHeight="1" spans="1:23">
      <c r="A255" s="37" t="s">
        <v>2077</v>
      </c>
      <c r="B255" s="37"/>
      <c r="C255" s="37"/>
      <c r="D255" s="37"/>
      <c r="E255" s="37"/>
      <c r="F255" s="37"/>
      <c r="G255" s="37"/>
      <c r="H255" s="37"/>
      <c r="I255" s="37"/>
      <c r="J255" s="37"/>
      <c r="K255" s="37"/>
      <c r="L255" s="37"/>
      <c r="M255" s="37"/>
      <c r="N255" s="37"/>
      <c r="O255" s="37"/>
      <c r="P255" s="37"/>
      <c r="Q255" s="37"/>
      <c r="R255" s="37"/>
      <c r="S255" s="37"/>
      <c r="T255" s="37"/>
      <c r="U255" s="37"/>
      <c r="V255" s="37"/>
      <c r="W255" s="37"/>
    </row>
    <row r="256" s="2" customFormat="1" ht="26" customHeight="1" spans="1:23">
      <c r="A256" s="38" t="s">
        <v>2078</v>
      </c>
      <c r="B256" s="39"/>
      <c r="C256" s="39"/>
      <c r="D256" s="39"/>
      <c r="E256" s="39"/>
      <c r="F256" s="39"/>
      <c r="G256" s="39"/>
      <c r="H256" s="39"/>
      <c r="I256" s="39"/>
      <c r="J256" s="39"/>
      <c r="K256" s="39"/>
      <c r="L256" s="39"/>
      <c r="M256" s="39"/>
      <c r="N256" s="39"/>
      <c r="O256" s="39"/>
      <c r="P256" s="39"/>
      <c r="Q256" s="39"/>
      <c r="R256" s="39"/>
      <c r="S256" s="39"/>
      <c r="T256" s="39"/>
      <c r="U256" s="42"/>
      <c r="V256" s="42"/>
      <c r="W256" s="42"/>
    </row>
    <row r="257" s="2" customFormat="1" spans="16:16">
      <c r="P257" s="5"/>
    </row>
    <row r="258" s="2" customFormat="1" spans="16:16">
      <c r="P258" s="5"/>
    </row>
    <row r="259" s="2" customFormat="1" spans="16:16">
      <c r="P259" s="5"/>
    </row>
    <row r="260" s="2" customFormat="1" spans="16:16">
      <c r="P260" s="5"/>
    </row>
    <row r="261" s="2" customFormat="1" spans="16:16">
      <c r="P261" s="5"/>
    </row>
    <row r="262" s="2" customFormat="1" spans="16:16">
      <c r="P262" s="5"/>
    </row>
    <row r="263" s="2" customFormat="1" spans="16:16">
      <c r="P263" s="5"/>
    </row>
    <row r="264" s="2" customFormat="1" spans="16:16">
      <c r="P264" s="5"/>
    </row>
    <row r="265" s="2" customFormat="1" spans="16:16">
      <c r="P265" s="5"/>
    </row>
    <row r="266" s="2" customFormat="1" spans="16:16">
      <c r="P266" s="5"/>
    </row>
    <row r="267" s="2" customFormat="1" spans="16:16">
      <c r="P267" s="5"/>
    </row>
    <row r="268" s="2" customFormat="1" spans="16:16">
      <c r="P268" s="5"/>
    </row>
    <row r="269" s="2" customFormat="1" spans="16:16">
      <c r="P269" s="5"/>
    </row>
    <row r="270" s="2" customFormat="1" spans="16:16">
      <c r="P270" s="5"/>
    </row>
    <row r="271" s="2" customFormat="1" spans="16:16">
      <c r="P271" s="5"/>
    </row>
    <row r="272" s="2" customFormat="1" spans="16:16">
      <c r="P272" s="5"/>
    </row>
    <row r="273" s="2" customFormat="1" spans="16:16">
      <c r="P273" s="5"/>
    </row>
    <row r="274" s="2" customFormat="1" spans="16:16">
      <c r="P274" s="5"/>
    </row>
    <row r="275" s="2" customFormat="1" spans="16:16">
      <c r="P275" s="5"/>
    </row>
    <row r="276" s="2" customFormat="1" spans="16:16">
      <c r="P276" s="5"/>
    </row>
    <row r="277" s="2" customFormat="1" spans="16:16">
      <c r="P277" s="5"/>
    </row>
    <row r="278" s="2" customFormat="1" spans="16:16">
      <c r="P278" s="5"/>
    </row>
    <row r="279" s="2" customFormat="1" spans="16:16">
      <c r="P279" s="5"/>
    </row>
    <row r="280" s="2" customFormat="1" spans="16:16">
      <c r="P280" s="5"/>
    </row>
    <row r="281" s="2" customFormat="1" spans="16:16">
      <c r="P281" s="5"/>
    </row>
    <row r="282" s="2" customFormat="1" spans="16:16">
      <c r="P282" s="5"/>
    </row>
    <row r="283" s="2" customFormat="1" spans="16:16">
      <c r="P283" s="5"/>
    </row>
    <row r="284" s="2" customFormat="1" spans="16:16">
      <c r="P284" s="5"/>
    </row>
    <row r="285" s="2" customFormat="1" spans="16:16">
      <c r="P285" s="5"/>
    </row>
    <row r="286" s="2" customFormat="1" spans="16:16">
      <c r="P286" s="5"/>
    </row>
    <row r="287" s="2" customFormat="1" spans="16:16">
      <c r="P287" s="5"/>
    </row>
    <row r="288" s="2" customFormat="1" spans="16:16">
      <c r="P288" s="5"/>
    </row>
    <row r="289" s="2" customFormat="1" spans="16:16">
      <c r="P289" s="5"/>
    </row>
    <row r="290" s="2" customFormat="1" spans="16:16">
      <c r="P290" s="5"/>
    </row>
    <row r="291" s="2" customFormat="1" spans="16:16">
      <c r="P291" s="5"/>
    </row>
    <row r="292" s="2" customFormat="1" spans="16:16">
      <c r="P292" s="5"/>
    </row>
    <row r="293" s="2" customFormat="1" spans="16:16">
      <c r="P293" s="5"/>
    </row>
    <row r="294" s="2" customFormat="1" spans="16:16">
      <c r="P294" s="5"/>
    </row>
    <row r="295" s="2" customFormat="1" spans="16:16">
      <c r="P295" s="5"/>
    </row>
    <row r="296" s="2" customFormat="1" spans="16:16">
      <c r="P296" s="5"/>
    </row>
    <row r="297" s="2" customFormat="1" spans="16:16">
      <c r="P297" s="5"/>
    </row>
    <row r="298" s="2" customFormat="1" spans="16:16">
      <c r="P298" s="5"/>
    </row>
    <row r="299" s="2" customFormat="1" spans="16:16">
      <c r="P299" s="5"/>
    </row>
    <row r="300" s="2" customFormat="1" spans="16:16">
      <c r="P300" s="5"/>
    </row>
    <row r="301" s="2" customFormat="1" spans="16:16">
      <c r="P301" s="5"/>
    </row>
    <row r="302" s="2" customFormat="1" spans="16:16">
      <c r="P302" s="5"/>
    </row>
    <row r="303" s="2" customFormat="1" spans="16:16">
      <c r="P303" s="5"/>
    </row>
    <row r="304" s="2" customFormat="1" spans="16:16">
      <c r="P304" s="5"/>
    </row>
    <row r="305" s="2" customFormat="1" spans="16:16">
      <c r="P305" s="5"/>
    </row>
    <row r="306" s="2" customFormat="1" spans="16:16">
      <c r="P306" s="5"/>
    </row>
    <row r="307" s="2" customFormat="1" spans="16:16">
      <c r="P307" s="5"/>
    </row>
    <row r="308" s="2" customFormat="1" spans="16:16">
      <c r="P308" s="5"/>
    </row>
    <row r="309" s="2" customFormat="1" spans="16:16">
      <c r="P309" s="5"/>
    </row>
    <row r="310" s="2" customFormat="1" spans="16:16">
      <c r="P310" s="5"/>
    </row>
    <row r="311" s="2" customFormat="1" spans="16:16">
      <c r="P311" s="5"/>
    </row>
    <row r="312" s="2" customFormat="1" spans="16:16">
      <c r="P312" s="5"/>
    </row>
    <row r="313" s="2" customFormat="1" spans="16:16">
      <c r="P313" s="5"/>
    </row>
    <row r="314" s="2" customFormat="1" spans="16:16">
      <c r="P314" s="5"/>
    </row>
    <row r="315" s="2" customFormat="1" spans="16:16">
      <c r="P315" s="5"/>
    </row>
    <row r="316" s="2" customFormat="1" spans="16:16">
      <c r="P316" s="5"/>
    </row>
    <row r="317" s="2" customFormat="1" spans="16:16">
      <c r="P317" s="5"/>
    </row>
    <row r="318" s="2" customFormat="1" spans="16:16">
      <c r="P318" s="5"/>
    </row>
    <row r="319" s="2" customFormat="1" spans="16:16">
      <c r="P319" s="5"/>
    </row>
    <row r="320" s="2" customFormat="1" spans="16:16">
      <c r="P320" s="5"/>
    </row>
    <row r="321" s="2" customFormat="1" spans="16:16">
      <c r="P321" s="5"/>
    </row>
    <row r="322" s="2" customFormat="1" spans="16:16">
      <c r="P322" s="5"/>
    </row>
    <row r="323" s="2" customFormat="1" spans="16:16">
      <c r="P323" s="5"/>
    </row>
    <row r="324" s="2" customFormat="1" spans="16:16">
      <c r="P324" s="5"/>
    </row>
    <row r="325" s="2" customFormat="1" spans="16:16">
      <c r="P325" s="5"/>
    </row>
    <row r="326" s="2" customFormat="1" spans="16:16">
      <c r="P326" s="5"/>
    </row>
    <row r="327" s="2" customFormat="1" spans="16:16">
      <c r="P327" s="5"/>
    </row>
    <row r="328" s="2" customFormat="1" spans="16:16">
      <c r="P328" s="5"/>
    </row>
    <row r="329" s="2" customFormat="1" spans="16:16">
      <c r="P329" s="5"/>
    </row>
    <row r="330" s="2" customFormat="1" spans="16:16">
      <c r="P330" s="5"/>
    </row>
    <row r="331" s="2" customFormat="1" spans="16:16">
      <c r="P331" s="5"/>
    </row>
    <row r="332" s="2" customFormat="1" spans="16:16">
      <c r="P332" s="5"/>
    </row>
    <row r="333" s="2" customFormat="1" spans="16:16">
      <c r="P333" s="5"/>
    </row>
    <row r="334" s="2" customFormat="1" spans="16:16">
      <c r="P334" s="5"/>
    </row>
    <row r="335" s="2" customFormat="1" spans="16:16">
      <c r="P335" s="5"/>
    </row>
    <row r="336" s="2" customFormat="1" spans="16:16">
      <c r="P336" s="5"/>
    </row>
    <row r="337" s="2" customFormat="1" spans="16:16">
      <c r="P337" s="5"/>
    </row>
    <row r="338" s="2" customFormat="1" spans="16:16">
      <c r="P338" s="5"/>
    </row>
    <row r="339" s="2" customFormat="1" spans="16:16">
      <c r="P339" s="5"/>
    </row>
    <row r="340" s="2" customFormat="1" spans="16:16">
      <c r="P340" s="5"/>
    </row>
    <row r="341" s="2" customFormat="1" spans="16:16">
      <c r="P341" s="5"/>
    </row>
    <row r="342" s="2" customFormat="1" spans="16:16">
      <c r="P342" s="5"/>
    </row>
    <row r="343" s="2" customFormat="1" spans="16:16">
      <c r="P343" s="5"/>
    </row>
    <row r="344" s="2" customFormat="1" spans="16:16">
      <c r="P344" s="5"/>
    </row>
    <row r="345" s="2" customFormat="1" spans="16:16">
      <c r="P345" s="5"/>
    </row>
    <row r="346" s="2" customFormat="1" spans="16:16">
      <c r="P346" s="5"/>
    </row>
    <row r="347" s="2" customFormat="1" spans="16:16">
      <c r="P347" s="5"/>
    </row>
    <row r="348" s="2" customFormat="1" spans="16:16">
      <c r="P348" s="5"/>
    </row>
    <row r="349" s="2" customFormat="1" spans="16:16">
      <c r="P349" s="5"/>
    </row>
    <row r="350" s="2" customFormat="1" spans="16:16">
      <c r="P350" s="5"/>
    </row>
    <row r="351" s="2" customFormat="1" spans="16:16">
      <c r="P351" s="5"/>
    </row>
    <row r="352" s="2" customFormat="1" spans="16:16">
      <c r="P352" s="5"/>
    </row>
    <row r="353" s="2" customFormat="1" spans="16:16">
      <c r="P353" s="5"/>
    </row>
    <row r="354" s="2" customFormat="1" spans="16:16">
      <c r="P354" s="5"/>
    </row>
    <row r="355" s="2" customFormat="1" spans="16:16">
      <c r="P355" s="5"/>
    </row>
    <row r="356" s="2" customFormat="1" spans="16:16">
      <c r="P356" s="5"/>
    </row>
    <row r="357" s="2" customFormat="1" spans="16:16">
      <c r="P357" s="5"/>
    </row>
    <row r="358" s="2" customFormat="1" spans="16:16">
      <c r="P358" s="5"/>
    </row>
    <row r="359" s="2" customFormat="1" spans="16:16">
      <c r="P359" s="5"/>
    </row>
    <row r="360" s="2" customFormat="1" spans="16:16">
      <c r="P360" s="5"/>
    </row>
    <row r="361" s="2" customFormat="1" spans="16:16">
      <c r="P361" s="5"/>
    </row>
    <row r="362" s="2" customFormat="1" spans="16:16">
      <c r="P362" s="5"/>
    </row>
    <row r="363" s="2" customFormat="1" spans="16:16">
      <c r="P363" s="5"/>
    </row>
    <row r="364" s="2" customFormat="1" spans="16:16">
      <c r="P364" s="5"/>
    </row>
    <row r="365" s="2" customFormat="1" spans="16:16">
      <c r="P365" s="5"/>
    </row>
    <row r="366" s="2" customFormat="1" spans="16:16">
      <c r="P366" s="5"/>
    </row>
    <row r="367" s="2" customFormat="1" spans="16:16">
      <c r="P367" s="5"/>
    </row>
    <row r="368" s="2" customFormat="1" spans="16:16">
      <c r="P368" s="5"/>
    </row>
    <row r="369" s="2" customFormat="1" spans="16:16">
      <c r="P369" s="5"/>
    </row>
    <row r="370" s="2" customFormat="1" spans="16:16">
      <c r="P370" s="5"/>
    </row>
    <row r="371" s="2" customFormat="1" spans="16:16">
      <c r="P371" s="5"/>
    </row>
    <row r="372" s="2" customFormat="1" spans="16:16">
      <c r="P372" s="5"/>
    </row>
    <row r="373" s="2" customFormat="1" spans="16:16">
      <c r="P373" s="5"/>
    </row>
    <row r="374" s="2" customFormat="1" spans="16:16">
      <c r="P374" s="5"/>
    </row>
    <row r="375" s="2" customFormat="1" spans="16:16">
      <c r="P375" s="5"/>
    </row>
    <row r="376" s="2" customFormat="1" spans="16:16">
      <c r="P376" s="5"/>
    </row>
    <row r="377" s="2" customFormat="1" spans="16:16">
      <c r="P377" s="5"/>
    </row>
    <row r="378" s="2" customFormat="1" spans="16:16">
      <c r="P378" s="5"/>
    </row>
    <row r="379" s="2" customFormat="1" spans="16:16">
      <c r="P379" s="5"/>
    </row>
    <row r="380" s="2" customFormat="1" spans="16:16">
      <c r="P380" s="5"/>
    </row>
    <row r="381" s="2" customFormat="1" spans="16:16">
      <c r="P381" s="5"/>
    </row>
    <row r="382" s="2" customFormat="1" spans="16:16">
      <c r="P382" s="5"/>
    </row>
    <row r="383" s="2" customFormat="1" spans="16:16">
      <c r="P383" s="5"/>
    </row>
    <row r="384" s="2" customFormat="1" spans="16:16">
      <c r="P384" s="5"/>
    </row>
    <row r="385" s="2" customFormat="1" spans="16:16">
      <c r="P385" s="5"/>
    </row>
    <row r="386" s="2" customFormat="1" spans="16:16">
      <c r="P386" s="5"/>
    </row>
    <row r="387" s="2" customFormat="1" spans="16:16">
      <c r="P387" s="5"/>
    </row>
    <row r="388" s="2" customFormat="1" spans="16:16">
      <c r="P388" s="5"/>
    </row>
    <row r="389" s="2" customFormat="1" spans="16:16">
      <c r="P389" s="5"/>
    </row>
    <row r="390" s="2" customFormat="1" spans="16:16">
      <c r="P390" s="5"/>
    </row>
    <row r="391" s="2" customFormat="1" spans="16:16">
      <c r="P391" s="5"/>
    </row>
    <row r="392" s="2" customFormat="1" spans="16:16">
      <c r="P392" s="5"/>
    </row>
    <row r="393" s="2" customFormat="1" spans="16:16">
      <c r="P393" s="5"/>
    </row>
    <row r="394" s="2" customFormat="1" spans="16:16">
      <c r="P394" s="5"/>
    </row>
    <row r="395" s="2" customFormat="1" spans="16:16">
      <c r="P395" s="5"/>
    </row>
    <row r="396" s="2" customFormat="1" spans="16:16">
      <c r="P396" s="5"/>
    </row>
    <row r="397" s="2" customFormat="1" spans="16:16">
      <c r="P397" s="5"/>
    </row>
    <row r="398" s="2" customFormat="1" spans="16:16">
      <c r="P398" s="5"/>
    </row>
    <row r="399" s="2" customFormat="1" spans="16:16">
      <c r="P399" s="5"/>
    </row>
    <row r="400" s="2" customFormat="1" spans="16:16">
      <c r="P400" s="5"/>
    </row>
    <row r="401" s="2" customFormat="1" spans="16:16">
      <c r="P401" s="5"/>
    </row>
    <row r="402" s="2" customFormat="1" spans="16:16">
      <c r="P402" s="5"/>
    </row>
    <row r="403" s="2" customFormat="1" spans="16:16">
      <c r="P403" s="5"/>
    </row>
    <row r="404" s="2" customFormat="1" spans="16:16">
      <c r="P404" s="5"/>
    </row>
    <row r="405" s="2" customFormat="1" spans="16:16">
      <c r="P405" s="5"/>
    </row>
    <row r="406" s="2" customFormat="1" spans="16:16">
      <c r="P406" s="5"/>
    </row>
    <row r="407" s="2" customFormat="1" spans="16:16">
      <c r="P407" s="5"/>
    </row>
    <row r="408" s="2" customFormat="1" spans="16:16">
      <c r="P408" s="5"/>
    </row>
    <row r="409" s="2" customFormat="1" spans="16:16">
      <c r="P409" s="5"/>
    </row>
    <row r="410" s="2" customFormat="1" spans="16:16">
      <c r="P410" s="5"/>
    </row>
    <row r="411" s="2" customFormat="1" spans="16:16">
      <c r="P411" s="5"/>
    </row>
    <row r="412" s="2" customFormat="1" spans="16:16">
      <c r="P412" s="5"/>
    </row>
    <row r="413" s="2" customFormat="1" spans="16:16">
      <c r="P413" s="5"/>
    </row>
    <row r="414" s="2" customFormat="1" spans="16:16">
      <c r="P414" s="5"/>
    </row>
    <row r="415" s="2" customFormat="1" spans="16:16">
      <c r="P415" s="5"/>
    </row>
    <row r="416" s="2" customFormat="1" spans="16:16">
      <c r="P416" s="5"/>
    </row>
    <row r="417" s="2" customFormat="1" spans="16:16">
      <c r="P417" s="5"/>
    </row>
    <row r="435" s="2" customFormat="1" spans="16:16">
      <c r="P435" s="5"/>
    </row>
  </sheetData>
  <mergeCells count="26">
    <mergeCell ref="A1:D1"/>
    <mergeCell ref="A2:W2"/>
    <mergeCell ref="V3:W3"/>
    <mergeCell ref="Q4:T4"/>
    <mergeCell ref="A254:W254"/>
    <mergeCell ref="A255:W255"/>
    <mergeCell ref="A256:T25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U4:U5"/>
    <mergeCell ref="V4:V5"/>
    <mergeCell ref="W4:W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06"/>
  <sheetViews>
    <sheetView workbookViewId="0">
      <selection activeCell="A1" sqref="$A1:$XFD1048576"/>
    </sheetView>
  </sheetViews>
  <sheetFormatPr defaultColWidth="9" defaultRowHeight="15.6" outlineLevelCol="6"/>
  <cols>
    <col min="1" max="1" width="13.5" style="218" customWidth="1"/>
    <col min="2" max="2" width="37" style="218" customWidth="1"/>
    <col min="3" max="3" width="16.3" style="269" customWidth="1"/>
    <col min="4" max="4" width="16.3" style="218" customWidth="1"/>
    <col min="5" max="5" width="23.3" style="270" customWidth="1"/>
    <col min="6" max="16384" width="9" style="218"/>
  </cols>
  <sheetData>
    <row r="1" s="218" customFormat="1" ht="22.5" customHeight="1" spans="1:5">
      <c r="A1" s="218" t="s">
        <v>84</v>
      </c>
      <c r="C1" s="269"/>
      <c r="E1" s="270"/>
    </row>
    <row r="2" s="267" customFormat="1" ht="50.25" customHeight="1" spans="1:5">
      <c r="A2" s="271" t="s">
        <v>85</v>
      </c>
      <c r="B2" s="271"/>
      <c r="C2" s="272"/>
      <c r="D2" s="271"/>
      <c r="E2" s="271"/>
    </row>
    <row r="3" s="267" customFormat="1" ht="25.5" customHeight="1" spans="3:5">
      <c r="C3" s="273"/>
      <c r="E3" s="274" t="s">
        <v>2</v>
      </c>
    </row>
    <row r="4" s="218" customFormat="1" ht="32.25" customHeight="1" spans="1:5">
      <c r="A4" s="135" t="s">
        <v>86</v>
      </c>
      <c r="B4" s="132" t="s">
        <v>87</v>
      </c>
      <c r="C4" s="275" t="s">
        <v>88</v>
      </c>
      <c r="D4" s="276" t="s">
        <v>89</v>
      </c>
      <c r="E4" s="277" t="s">
        <v>90</v>
      </c>
    </row>
    <row r="5" s="218" customFormat="1" ht="34.5" customHeight="1" spans="1:5">
      <c r="A5" s="133"/>
      <c r="B5" s="132" t="s">
        <v>91</v>
      </c>
      <c r="C5" s="278">
        <v>305486</v>
      </c>
      <c r="D5" s="214">
        <v>285252</v>
      </c>
      <c r="E5" s="279">
        <f t="shared" ref="E5:E68" si="0">C5/D5*100</f>
        <v>107.093377084122</v>
      </c>
    </row>
    <row r="6" s="218" customFormat="1" ht="18" customHeight="1" spans="1:5">
      <c r="A6" s="133">
        <v>201</v>
      </c>
      <c r="B6" s="135" t="s">
        <v>92</v>
      </c>
      <c r="C6" s="215">
        <v>34894</v>
      </c>
      <c r="D6" s="215">
        <v>32077</v>
      </c>
      <c r="E6" s="279">
        <f t="shared" si="0"/>
        <v>108.781993328553</v>
      </c>
    </row>
    <row r="7" s="218" customFormat="1" ht="18" customHeight="1" spans="1:5">
      <c r="A7" s="133">
        <v>20101</v>
      </c>
      <c r="B7" s="135" t="s">
        <v>93</v>
      </c>
      <c r="C7" s="215">
        <v>911</v>
      </c>
      <c r="D7" s="215">
        <f>SUM(D8:D16)</f>
        <v>1138</v>
      </c>
      <c r="E7" s="279">
        <f t="shared" si="0"/>
        <v>80.0527240773286</v>
      </c>
    </row>
    <row r="8" s="218" customFormat="1" ht="18" customHeight="1" spans="1:5">
      <c r="A8" s="133">
        <v>2010101</v>
      </c>
      <c r="B8" s="133" t="s">
        <v>94</v>
      </c>
      <c r="C8" s="215">
        <v>664</v>
      </c>
      <c r="D8" s="215">
        <v>965</v>
      </c>
      <c r="E8" s="279">
        <f t="shared" si="0"/>
        <v>68.8082901554404</v>
      </c>
    </row>
    <row r="9" s="218" customFormat="1" ht="18" customHeight="1" spans="1:5">
      <c r="A9" s="133">
        <v>2010102</v>
      </c>
      <c r="B9" s="133" t="s">
        <v>95</v>
      </c>
      <c r="C9" s="215">
        <v>28</v>
      </c>
      <c r="D9" s="215">
        <v>64</v>
      </c>
      <c r="E9" s="279">
        <f t="shared" si="0"/>
        <v>43.75</v>
      </c>
    </row>
    <row r="10" s="218" customFormat="1" ht="18" customHeight="1" spans="1:5">
      <c r="A10" s="133">
        <v>2010104</v>
      </c>
      <c r="B10" s="133" t="s">
        <v>96</v>
      </c>
      <c r="C10" s="215">
        <v>61</v>
      </c>
      <c r="D10" s="215">
        <v>0</v>
      </c>
      <c r="E10" s="279"/>
    </row>
    <row r="11" s="218" customFormat="1" ht="18" customHeight="1" spans="1:5">
      <c r="A11" s="133">
        <v>2010105</v>
      </c>
      <c r="B11" s="133" t="s">
        <v>97</v>
      </c>
      <c r="C11" s="278">
        <v>15</v>
      </c>
      <c r="D11" s="214">
        <v>38</v>
      </c>
      <c r="E11" s="279">
        <f t="shared" si="0"/>
        <v>39.4736842105263</v>
      </c>
    </row>
    <row r="12" s="218" customFormat="1" ht="18" customHeight="1" spans="1:5">
      <c r="A12" s="133">
        <v>2010106</v>
      </c>
      <c r="B12" s="133" t="s">
        <v>98</v>
      </c>
      <c r="C12" s="278">
        <v>38</v>
      </c>
      <c r="D12" s="214">
        <v>0</v>
      </c>
      <c r="E12" s="279"/>
    </row>
    <row r="13" s="218" customFormat="1" ht="18" customHeight="1" spans="1:5">
      <c r="A13" s="133">
        <v>2010107</v>
      </c>
      <c r="B13" s="133" t="s">
        <v>99</v>
      </c>
      <c r="C13" s="215">
        <v>37</v>
      </c>
      <c r="D13" s="215">
        <v>30</v>
      </c>
      <c r="E13" s="279">
        <f t="shared" si="0"/>
        <v>123.333333333333</v>
      </c>
    </row>
    <row r="14" s="218" customFormat="1" ht="18" customHeight="1" spans="1:5">
      <c r="A14" s="133">
        <v>2010108</v>
      </c>
      <c r="B14" s="133" t="s">
        <v>100</v>
      </c>
      <c r="C14" s="215">
        <v>45</v>
      </c>
      <c r="D14" s="215">
        <v>13</v>
      </c>
      <c r="E14" s="279">
        <f t="shared" si="0"/>
        <v>346.153846153846</v>
      </c>
    </row>
    <row r="15" s="218" customFormat="1" ht="18" customHeight="1" spans="1:5">
      <c r="A15" s="133">
        <v>2010150</v>
      </c>
      <c r="B15" s="133" t="s">
        <v>101</v>
      </c>
      <c r="C15" s="215">
        <v>13</v>
      </c>
      <c r="D15" s="215">
        <v>0</v>
      </c>
      <c r="E15" s="279"/>
    </row>
    <row r="16" s="218" customFormat="1" ht="18" customHeight="1" spans="1:5">
      <c r="A16" s="133">
        <v>2010199</v>
      </c>
      <c r="B16" s="133" t="s">
        <v>102</v>
      </c>
      <c r="C16" s="215">
        <v>10</v>
      </c>
      <c r="D16" s="215">
        <v>28</v>
      </c>
      <c r="E16" s="279">
        <f t="shared" si="0"/>
        <v>35.7142857142857</v>
      </c>
    </row>
    <row r="17" s="218" customFormat="1" ht="18" customHeight="1" spans="1:5">
      <c r="A17" s="133">
        <v>20102</v>
      </c>
      <c r="B17" s="135" t="s">
        <v>103</v>
      </c>
      <c r="C17" s="215">
        <v>632</v>
      </c>
      <c r="D17" s="215">
        <f>SUM(D18:D21)</f>
        <v>709</v>
      </c>
      <c r="E17" s="279">
        <f t="shared" si="0"/>
        <v>89.1396332863188</v>
      </c>
    </row>
    <row r="18" s="218" customFormat="1" ht="18" customHeight="1" spans="1:5">
      <c r="A18" s="133">
        <v>2010201</v>
      </c>
      <c r="B18" s="133" t="s">
        <v>94</v>
      </c>
      <c r="C18" s="215">
        <v>557</v>
      </c>
      <c r="D18" s="215">
        <v>706</v>
      </c>
      <c r="E18" s="279">
        <f t="shared" si="0"/>
        <v>78.8951841359773</v>
      </c>
    </row>
    <row r="19" s="218" customFormat="1" ht="18" customHeight="1" spans="1:5">
      <c r="A19" s="133">
        <v>2010204</v>
      </c>
      <c r="B19" s="133" t="s">
        <v>104</v>
      </c>
      <c r="C19" s="278">
        <v>55</v>
      </c>
      <c r="D19" s="214">
        <v>0</v>
      </c>
      <c r="E19" s="279"/>
    </row>
    <row r="20" s="218" customFormat="1" ht="18" customHeight="1" spans="1:5">
      <c r="A20" s="133">
        <v>2010250</v>
      </c>
      <c r="B20" s="133" t="s">
        <v>101</v>
      </c>
      <c r="C20" s="215">
        <v>20</v>
      </c>
      <c r="D20" s="215">
        <v>0</v>
      </c>
      <c r="E20" s="279"/>
    </row>
    <row r="21" s="218" customFormat="1" ht="18" customHeight="1" spans="1:5">
      <c r="A21" s="133">
        <v>2010299</v>
      </c>
      <c r="B21" s="133" t="s">
        <v>105</v>
      </c>
      <c r="C21" s="215">
        <v>0</v>
      </c>
      <c r="D21" s="215">
        <v>3</v>
      </c>
      <c r="E21" s="279">
        <f t="shared" si="0"/>
        <v>0</v>
      </c>
    </row>
    <row r="22" s="218" customFormat="1" ht="18" customHeight="1" spans="1:5">
      <c r="A22" s="133">
        <v>20103</v>
      </c>
      <c r="B22" s="135" t="s">
        <v>106</v>
      </c>
      <c r="C22" s="215">
        <v>11302</v>
      </c>
      <c r="D22" s="215">
        <f>SUM(D23:D30)</f>
        <v>12320</v>
      </c>
      <c r="E22" s="279">
        <f t="shared" si="0"/>
        <v>91.737012987013</v>
      </c>
    </row>
    <row r="23" s="218" customFormat="1" ht="18" customHeight="1" spans="1:5">
      <c r="A23" s="133">
        <v>2010301</v>
      </c>
      <c r="B23" s="133" t="s">
        <v>94</v>
      </c>
      <c r="C23" s="215">
        <v>9249</v>
      </c>
      <c r="D23" s="215">
        <v>9079</v>
      </c>
      <c r="E23" s="279">
        <f t="shared" si="0"/>
        <v>101.872452913316</v>
      </c>
    </row>
    <row r="24" s="218" customFormat="1" ht="18" customHeight="1" spans="1:5">
      <c r="A24" s="133">
        <v>2010302</v>
      </c>
      <c r="B24" s="133" t="s">
        <v>95</v>
      </c>
      <c r="C24" s="278">
        <v>138</v>
      </c>
      <c r="D24" s="214">
        <v>109</v>
      </c>
      <c r="E24" s="279">
        <f t="shared" si="0"/>
        <v>126.605504587156</v>
      </c>
    </row>
    <row r="25" s="218" customFormat="1" ht="18" customHeight="1" spans="1:5">
      <c r="A25" s="133">
        <v>2010305</v>
      </c>
      <c r="B25" s="133" t="s">
        <v>107</v>
      </c>
      <c r="C25" s="215">
        <v>9</v>
      </c>
      <c r="D25" s="215">
        <v>0</v>
      </c>
      <c r="E25" s="279"/>
    </row>
    <row r="26" s="218" customFormat="1" ht="18" customHeight="1" spans="1:5">
      <c r="A26" s="133">
        <v>2010306</v>
      </c>
      <c r="B26" s="133" t="s">
        <v>108</v>
      </c>
      <c r="C26" s="215">
        <v>32</v>
      </c>
      <c r="D26" s="215">
        <v>0</v>
      </c>
      <c r="E26" s="279"/>
    </row>
    <row r="27" s="218" customFormat="1" ht="18" customHeight="1" spans="1:5">
      <c r="A27" s="133">
        <v>2010308</v>
      </c>
      <c r="B27" s="133" t="s">
        <v>109</v>
      </c>
      <c r="C27" s="215">
        <v>0</v>
      </c>
      <c r="D27" s="215">
        <v>387</v>
      </c>
      <c r="E27" s="279">
        <f t="shared" si="0"/>
        <v>0</v>
      </c>
    </row>
    <row r="28" s="218" customFormat="1" ht="18" customHeight="1" spans="1:5">
      <c r="A28" s="133">
        <v>2010309</v>
      </c>
      <c r="B28" s="133" t="s">
        <v>110</v>
      </c>
      <c r="C28" s="215">
        <v>19</v>
      </c>
      <c r="D28" s="215">
        <v>0</v>
      </c>
      <c r="E28" s="279"/>
    </row>
    <row r="29" s="218" customFormat="1" ht="18" customHeight="1" spans="1:5">
      <c r="A29" s="133">
        <v>2010350</v>
      </c>
      <c r="B29" s="133" t="s">
        <v>101</v>
      </c>
      <c r="C29" s="215">
        <v>365</v>
      </c>
      <c r="D29" s="215">
        <v>275</v>
      </c>
      <c r="E29" s="279">
        <f t="shared" si="0"/>
        <v>132.727272727273</v>
      </c>
    </row>
    <row r="30" s="218" customFormat="1" ht="18" customHeight="1" spans="1:5">
      <c r="A30" s="133">
        <v>2010399</v>
      </c>
      <c r="B30" s="133" t="s">
        <v>111</v>
      </c>
      <c r="C30" s="215">
        <v>1490</v>
      </c>
      <c r="D30" s="215">
        <v>2470</v>
      </c>
      <c r="E30" s="279">
        <f t="shared" si="0"/>
        <v>60.3238866396761</v>
      </c>
    </row>
    <row r="31" s="218" customFormat="1" ht="18" customHeight="1" spans="1:5">
      <c r="A31" s="133">
        <v>20104</v>
      </c>
      <c r="B31" s="135" t="s">
        <v>112</v>
      </c>
      <c r="C31" s="215">
        <v>1077</v>
      </c>
      <c r="D31" s="215">
        <f>SUM(D32:D34)</f>
        <v>1088</v>
      </c>
      <c r="E31" s="279">
        <f t="shared" si="0"/>
        <v>98.9889705882353</v>
      </c>
    </row>
    <row r="32" s="218" customFormat="1" ht="18" customHeight="1" spans="1:5">
      <c r="A32" s="133">
        <v>2010401</v>
      </c>
      <c r="B32" s="133" t="s">
        <v>94</v>
      </c>
      <c r="C32" s="215">
        <v>959</v>
      </c>
      <c r="D32" s="215">
        <v>1077</v>
      </c>
      <c r="E32" s="279">
        <f t="shared" si="0"/>
        <v>89.0436397400186</v>
      </c>
    </row>
    <row r="33" s="218" customFormat="1" ht="18" customHeight="1" spans="1:5">
      <c r="A33" s="133">
        <v>2010450</v>
      </c>
      <c r="B33" s="133" t="s">
        <v>101</v>
      </c>
      <c r="C33" s="215">
        <v>2</v>
      </c>
      <c r="D33" s="215">
        <v>8</v>
      </c>
      <c r="E33" s="279">
        <f t="shared" si="0"/>
        <v>25</v>
      </c>
    </row>
    <row r="34" s="218" customFormat="1" ht="18" customHeight="1" spans="1:5">
      <c r="A34" s="133">
        <v>2010499</v>
      </c>
      <c r="B34" s="133" t="s">
        <v>113</v>
      </c>
      <c r="C34" s="215">
        <v>116</v>
      </c>
      <c r="D34" s="215">
        <v>3</v>
      </c>
      <c r="E34" s="279">
        <f t="shared" si="0"/>
        <v>3866.66666666667</v>
      </c>
    </row>
    <row r="35" s="218" customFormat="1" ht="18" customHeight="1" spans="1:5">
      <c r="A35" s="133">
        <v>20105</v>
      </c>
      <c r="B35" s="135" t="s">
        <v>114</v>
      </c>
      <c r="C35" s="215">
        <v>325</v>
      </c>
      <c r="D35" s="215">
        <f>SUM(D36:D41)</f>
        <v>322</v>
      </c>
      <c r="E35" s="279">
        <f t="shared" si="0"/>
        <v>100.931677018634</v>
      </c>
    </row>
    <row r="36" s="218" customFormat="1" ht="18" customHeight="1" spans="1:5">
      <c r="A36" s="133">
        <v>2010501</v>
      </c>
      <c r="B36" s="133" t="s">
        <v>94</v>
      </c>
      <c r="C36" s="215">
        <v>207</v>
      </c>
      <c r="D36" s="215">
        <v>281</v>
      </c>
      <c r="E36" s="279">
        <f t="shared" si="0"/>
        <v>73.6654804270463</v>
      </c>
    </row>
    <row r="37" s="218" customFormat="1" ht="18" customHeight="1" spans="1:5">
      <c r="A37" s="133">
        <v>2010502</v>
      </c>
      <c r="B37" s="133" t="s">
        <v>95</v>
      </c>
      <c r="C37" s="215">
        <v>16</v>
      </c>
      <c r="D37" s="215">
        <v>9</v>
      </c>
      <c r="E37" s="279">
        <f t="shared" si="0"/>
        <v>177.777777777778</v>
      </c>
    </row>
    <row r="38" s="218" customFormat="1" ht="18" customHeight="1" spans="1:5">
      <c r="A38" s="133">
        <v>2010507</v>
      </c>
      <c r="B38" s="133" t="s">
        <v>115</v>
      </c>
      <c r="C38" s="278">
        <v>39</v>
      </c>
      <c r="D38" s="214">
        <v>0</v>
      </c>
      <c r="E38" s="279"/>
    </row>
    <row r="39" s="218" customFormat="1" ht="18" customHeight="1" spans="1:5">
      <c r="A39" s="133">
        <v>2010508</v>
      </c>
      <c r="B39" s="133" t="s">
        <v>116</v>
      </c>
      <c r="C39" s="215">
        <v>7</v>
      </c>
      <c r="D39" s="215">
        <v>19</v>
      </c>
      <c r="E39" s="279">
        <f t="shared" si="0"/>
        <v>36.8421052631579</v>
      </c>
    </row>
    <row r="40" s="218" customFormat="1" ht="18" customHeight="1" spans="1:5">
      <c r="A40" s="133">
        <v>2010550</v>
      </c>
      <c r="B40" s="133" t="s">
        <v>101</v>
      </c>
      <c r="C40" s="215">
        <v>53</v>
      </c>
      <c r="D40" s="215">
        <v>0</v>
      </c>
      <c r="E40" s="279"/>
    </row>
    <row r="41" s="218" customFormat="1" ht="18" customHeight="1" spans="1:5">
      <c r="A41" s="133">
        <v>2010599</v>
      </c>
      <c r="B41" s="133" t="s">
        <v>117</v>
      </c>
      <c r="C41" s="215">
        <v>3</v>
      </c>
      <c r="D41" s="215">
        <v>13</v>
      </c>
      <c r="E41" s="279">
        <f t="shared" si="0"/>
        <v>23.0769230769231</v>
      </c>
    </row>
    <row r="42" s="218" customFormat="1" ht="18" customHeight="1" spans="1:5">
      <c r="A42" s="133">
        <v>20106</v>
      </c>
      <c r="B42" s="135" t="s">
        <v>118</v>
      </c>
      <c r="C42" s="215">
        <v>2978</v>
      </c>
      <c r="D42" s="215">
        <f>SUM(D43:D49)</f>
        <v>3416</v>
      </c>
      <c r="E42" s="279">
        <f t="shared" si="0"/>
        <v>87.1779859484778</v>
      </c>
    </row>
    <row r="43" s="218" customFormat="1" ht="18" customHeight="1" spans="1:5">
      <c r="A43" s="133">
        <v>2010601</v>
      </c>
      <c r="B43" s="133" t="s">
        <v>94</v>
      </c>
      <c r="C43" s="215">
        <v>1492</v>
      </c>
      <c r="D43" s="215">
        <v>1576</v>
      </c>
      <c r="E43" s="279">
        <f t="shared" si="0"/>
        <v>94.6700507614213</v>
      </c>
    </row>
    <row r="44" s="218" customFormat="1" ht="18" customHeight="1" spans="1:5">
      <c r="A44" s="133">
        <v>2010602</v>
      </c>
      <c r="B44" s="133" t="s">
        <v>95</v>
      </c>
      <c r="C44" s="215">
        <v>57</v>
      </c>
      <c r="D44" s="215">
        <v>52</v>
      </c>
      <c r="E44" s="279">
        <f t="shared" si="0"/>
        <v>109.615384615385</v>
      </c>
    </row>
    <row r="45" s="218" customFormat="1" ht="18" customHeight="1" spans="1:5">
      <c r="A45" s="133">
        <v>2010605</v>
      </c>
      <c r="B45" s="133" t="s">
        <v>119</v>
      </c>
      <c r="C45" s="278">
        <v>15</v>
      </c>
      <c r="D45" s="214">
        <v>0</v>
      </c>
      <c r="E45" s="279"/>
    </row>
    <row r="46" s="218" customFormat="1" ht="18" customHeight="1" spans="1:5">
      <c r="A46" s="133">
        <v>2010607</v>
      </c>
      <c r="B46" s="133" t="s">
        <v>120</v>
      </c>
      <c r="C46" s="278">
        <v>36</v>
      </c>
      <c r="D46" s="214">
        <v>0</v>
      </c>
      <c r="E46" s="279"/>
    </row>
    <row r="47" s="218" customFormat="1" ht="18" customHeight="1" spans="1:5">
      <c r="A47" s="133">
        <v>2010608</v>
      </c>
      <c r="B47" s="133" t="s">
        <v>121</v>
      </c>
      <c r="C47" s="278">
        <v>34</v>
      </c>
      <c r="D47" s="214">
        <v>0</v>
      </c>
      <c r="E47" s="279"/>
    </row>
    <row r="48" s="218" customFormat="1" ht="18" customHeight="1" spans="1:5">
      <c r="A48" s="133">
        <v>2010650</v>
      </c>
      <c r="B48" s="133" t="s">
        <v>101</v>
      </c>
      <c r="C48" s="278">
        <v>94</v>
      </c>
      <c r="D48" s="214">
        <v>0</v>
      </c>
      <c r="E48" s="279"/>
    </row>
    <row r="49" s="218" customFormat="1" ht="18" customHeight="1" spans="1:5">
      <c r="A49" s="133">
        <v>2010699</v>
      </c>
      <c r="B49" s="133" t="s">
        <v>122</v>
      </c>
      <c r="C49" s="278">
        <v>1250</v>
      </c>
      <c r="D49" s="214">
        <v>1788</v>
      </c>
      <c r="E49" s="279">
        <f t="shared" si="0"/>
        <v>69.910514541387</v>
      </c>
    </row>
    <row r="50" s="218" customFormat="1" ht="18" customHeight="1" spans="1:5">
      <c r="A50" s="133">
        <v>20107</v>
      </c>
      <c r="B50" s="135" t="s">
        <v>123</v>
      </c>
      <c r="C50" s="215">
        <v>2269</v>
      </c>
      <c r="D50" s="215">
        <f>SUM(D51:D53)</f>
        <v>1805</v>
      </c>
      <c r="E50" s="279">
        <f t="shared" si="0"/>
        <v>125.706371191136</v>
      </c>
    </row>
    <row r="51" s="218" customFormat="1" ht="18" customHeight="1" spans="1:5">
      <c r="A51" s="133">
        <v>2010701</v>
      </c>
      <c r="B51" s="133" t="s">
        <v>94</v>
      </c>
      <c r="C51" s="215">
        <v>929</v>
      </c>
      <c r="D51" s="215">
        <v>1754</v>
      </c>
      <c r="E51" s="279">
        <f t="shared" si="0"/>
        <v>52.9646522234892</v>
      </c>
    </row>
    <row r="52" s="218" customFormat="1" ht="18" customHeight="1" spans="1:5">
      <c r="A52" s="280">
        <v>2010710</v>
      </c>
      <c r="B52" s="280" t="s">
        <v>124</v>
      </c>
      <c r="C52" s="215">
        <v>1307</v>
      </c>
      <c r="D52" s="215">
        <v>0</v>
      </c>
      <c r="E52" s="279"/>
    </row>
    <row r="53" s="218" customFormat="1" ht="18" customHeight="1" spans="1:5">
      <c r="A53" s="133">
        <v>2010799</v>
      </c>
      <c r="B53" s="133" t="s">
        <v>125</v>
      </c>
      <c r="C53" s="215">
        <v>33</v>
      </c>
      <c r="D53" s="215">
        <v>51</v>
      </c>
      <c r="E53" s="279">
        <f t="shared" si="0"/>
        <v>64.7058823529412</v>
      </c>
    </row>
    <row r="54" s="218" customFormat="1" ht="18" customHeight="1" spans="1:5">
      <c r="A54" s="133">
        <v>20108</v>
      </c>
      <c r="B54" s="135" t="s">
        <v>126</v>
      </c>
      <c r="C54" s="215">
        <v>348</v>
      </c>
      <c r="D54" s="215">
        <f>SUM(D55:D59)</f>
        <v>349</v>
      </c>
      <c r="E54" s="279">
        <f t="shared" si="0"/>
        <v>99.7134670487106</v>
      </c>
    </row>
    <row r="55" s="218" customFormat="1" ht="18" customHeight="1" spans="1:5">
      <c r="A55" s="133">
        <v>2010801</v>
      </c>
      <c r="B55" s="133" t="s">
        <v>94</v>
      </c>
      <c r="C55" s="215">
        <v>227</v>
      </c>
      <c r="D55" s="215">
        <v>344</v>
      </c>
      <c r="E55" s="279">
        <f t="shared" si="0"/>
        <v>65.9883720930232</v>
      </c>
    </row>
    <row r="56" s="218" customFormat="1" ht="18" customHeight="1" spans="1:5">
      <c r="A56" s="133">
        <v>2010802</v>
      </c>
      <c r="B56" s="133" t="s">
        <v>95</v>
      </c>
      <c r="C56" s="278">
        <v>0</v>
      </c>
      <c r="D56" s="214">
        <v>3</v>
      </c>
      <c r="E56" s="279">
        <f t="shared" si="0"/>
        <v>0</v>
      </c>
    </row>
    <row r="57" s="218" customFormat="1" ht="18" customHeight="1" spans="1:5">
      <c r="A57" s="133">
        <v>2010804</v>
      </c>
      <c r="B57" s="133" t="s">
        <v>127</v>
      </c>
      <c r="C57" s="215">
        <v>25</v>
      </c>
      <c r="D57" s="215">
        <v>0</v>
      </c>
      <c r="E57" s="279"/>
    </row>
    <row r="58" s="218" customFormat="1" ht="18" customHeight="1" spans="1:5">
      <c r="A58" s="133">
        <v>2010850</v>
      </c>
      <c r="B58" s="133" t="s">
        <v>101</v>
      </c>
      <c r="C58" s="215">
        <v>91</v>
      </c>
      <c r="D58" s="215">
        <v>0</v>
      </c>
      <c r="E58" s="279"/>
    </row>
    <row r="59" s="218" customFormat="1" ht="18" customHeight="1" spans="1:5">
      <c r="A59" s="133">
        <v>2010899</v>
      </c>
      <c r="B59" s="133" t="s">
        <v>128</v>
      </c>
      <c r="C59" s="215">
        <v>5</v>
      </c>
      <c r="D59" s="215">
        <v>2</v>
      </c>
      <c r="E59" s="279">
        <f t="shared" si="0"/>
        <v>250</v>
      </c>
    </row>
    <row r="60" s="218" customFormat="1" ht="18" customHeight="1" spans="1:5">
      <c r="A60" s="133">
        <v>20111</v>
      </c>
      <c r="B60" s="135" t="s">
        <v>129</v>
      </c>
      <c r="C60" s="215">
        <v>2055</v>
      </c>
      <c r="D60" s="215">
        <f>SUM(D61:D67)</f>
        <v>2009</v>
      </c>
      <c r="E60" s="279">
        <f t="shared" si="0"/>
        <v>102.289696366351</v>
      </c>
    </row>
    <row r="61" s="218" customFormat="1" ht="18" customHeight="1" spans="1:5">
      <c r="A61" s="133">
        <v>2011101</v>
      </c>
      <c r="B61" s="133" t="s">
        <v>94</v>
      </c>
      <c r="C61" s="215">
        <v>1784</v>
      </c>
      <c r="D61" s="215">
        <v>1995</v>
      </c>
      <c r="E61" s="279">
        <f t="shared" si="0"/>
        <v>89.4235588972431</v>
      </c>
    </row>
    <row r="62" s="218" customFormat="1" ht="18" customHeight="1" spans="1:5">
      <c r="A62" s="133">
        <v>2011102</v>
      </c>
      <c r="B62" s="133" t="s">
        <v>95</v>
      </c>
      <c r="C62" s="215">
        <v>15</v>
      </c>
      <c r="D62" s="215">
        <v>0</v>
      </c>
      <c r="E62" s="279"/>
    </row>
    <row r="63" s="218" customFormat="1" ht="18" customHeight="1" spans="1:5">
      <c r="A63" s="133">
        <v>2011104</v>
      </c>
      <c r="B63" s="133" t="s">
        <v>130</v>
      </c>
      <c r="C63" s="215">
        <v>11</v>
      </c>
      <c r="D63" s="215">
        <v>0</v>
      </c>
      <c r="E63" s="279"/>
    </row>
    <row r="64" s="218" customFormat="1" ht="18" customHeight="1" spans="1:5">
      <c r="A64" s="133">
        <v>2011105</v>
      </c>
      <c r="B64" s="133" t="s">
        <v>131</v>
      </c>
      <c r="C64" s="215">
        <v>49</v>
      </c>
      <c r="D64" s="215">
        <v>0</v>
      </c>
      <c r="E64" s="279"/>
    </row>
    <row r="65" s="218" customFormat="1" ht="18" customHeight="1" spans="1:5">
      <c r="A65" s="133">
        <v>2011106</v>
      </c>
      <c r="B65" s="133" t="s">
        <v>132</v>
      </c>
      <c r="C65" s="215">
        <v>97</v>
      </c>
      <c r="D65" s="215">
        <v>0</v>
      </c>
      <c r="E65" s="279"/>
    </row>
    <row r="66" s="218" customFormat="1" ht="18" customHeight="1" spans="1:5">
      <c r="A66" s="133">
        <v>2011150</v>
      </c>
      <c r="B66" s="133" t="s">
        <v>101</v>
      </c>
      <c r="C66" s="215">
        <v>73</v>
      </c>
      <c r="D66" s="215">
        <v>0</v>
      </c>
      <c r="E66" s="279"/>
    </row>
    <row r="67" s="218" customFormat="1" ht="18" customHeight="1" spans="1:5">
      <c r="A67" s="133">
        <v>2011199</v>
      </c>
      <c r="B67" s="133" t="s">
        <v>133</v>
      </c>
      <c r="C67" s="215">
        <v>26</v>
      </c>
      <c r="D67" s="215">
        <v>14</v>
      </c>
      <c r="E67" s="279">
        <f t="shared" si="0"/>
        <v>185.714285714286</v>
      </c>
    </row>
    <row r="68" s="218" customFormat="1" ht="18" customHeight="1" spans="1:5">
      <c r="A68" s="133">
        <v>20113</v>
      </c>
      <c r="B68" s="135" t="s">
        <v>134</v>
      </c>
      <c r="C68" s="278">
        <v>367</v>
      </c>
      <c r="D68" s="214">
        <f>SUM(D69:D71)</f>
        <v>403</v>
      </c>
      <c r="E68" s="279">
        <f t="shared" si="0"/>
        <v>91.0669975186104</v>
      </c>
    </row>
    <row r="69" s="218" customFormat="1" spans="1:5">
      <c r="A69" s="133">
        <v>2011301</v>
      </c>
      <c r="B69" s="133" t="s">
        <v>94</v>
      </c>
      <c r="C69" s="215">
        <v>220</v>
      </c>
      <c r="D69" s="215">
        <v>357</v>
      </c>
      <c r="E69" s="279">
        <f t="shared" ref="E69:E91" si="1">C69/D69*100</f>
        <v>61.624649859944</v>
      </c>
    </row>
    <row r="70" s="218" customFormat="1" ht="18" customHeight="1" spans="1:5">
      <c r="A70" s="133">
        <v>2011308</v>
      </c>
      <c r="B70" s="133" t="s">
        <v>135</v>
      </c>
      <c r="C70" s="215">
        <v>97</v>
      </c>
      <c r="D70" s="215">
        <v>46</v>
      </c>
      <c r="E70" s="279">
        <f t="shared" si="1"/>
        <v>210.869565217391</v>
      </c>
    </row>
    <row r="71" s="218" customFormat="1" ht="18" customHeight="1" spans="1:5">
      <c r="A71" s="280">
        <v>2011350</v>
      </c>
      <c r="B71" s="280" t="s">
        <v>101</v>
      </c>
      <c r="C71" s="215">
        <v>50</v>
      </c>
      <c r="D71" s="215">
        <v>0</v>
      </c>
      <c r="E71" s="279"/>
    </row>
    <row r="72" s="218" customFormat="1" spans="1:5">
      <c r="A72" s="133">
        <v>20114</v>
      </c>
      <c r="B72" s="135" t="s">
        <v>136</v>
      </c>
      <c r="C72" s="215">
        <v>25</v>
      </c>
      <c r="D72" s="215">
        <v>0</v>
      </c>
      <c r="E72" s="279"/>
    </row>
    <row r="73" s="218" customFormat="1" ht="18" customHeight="1" spans="1:5">
      <c r="A73" s="133">
        <v>2011401</v>
      </c>
      <c r="B73" s="133" t="s">
        <v>94</v>
      </c>
      <c r="C73" s="215">
        <v>25</v>
      </c>
      <c r="D73" s="215">
        <v>0</v>
      </c>
      <c r="E73" s="279"/>
    </row>
    <row r="74" s="218" customFormat="1" ht="18" customHeight="1" spans="1:5">
      <c r="A74" s="133">
        <v>20123</v>
      </c>
      <c r="B74" s="135" t="s">
        <v>137</v>
      </c>
      <c r="C74" s="278">
        <v>258</v>
      </c>
      <c r="D74" s="214">
        <f>SUM(D75:D77)</f>
        <v>245</v>
      </c>
      <c r="E74" s="279">
        <f t="shared" si="1"/>
        <v>105.30612244898</v>
      </c>
    </row>
    <row r="75" s="218" customFormat="1" ht="18" customHeight="1" spans="1:5">
      <c r="A75" s="133">
        <v>2012301</v>
      </c>
      <c r="B75" s="133" t="s">
        <v>94</v>
      </c>
      <c r="C75" s="215">
        <v>0</v>
      </c>
      <c r="D75" s="215">
        <v>2</v>
      </c>
      <c r="E75" s="279">
        <f t="shared" si="1"/>
        <v>0</v>
      </c>
    </row>
    <row r="76" s="218" customFormat="1" ht="18" customHeight="1" spans="1:5">
      <c r="A76" s="133">
        <v>2012304</v>
      </c>
      <c r="B76" s="133" t="s">
        <v>138</v>
      </c>
      <c r="C76" s="215">
        <v>159</v>
      </c>
      <c r="D76" s="215">
        <v>220</v>
      </c>
      <c r="E76" s="279">
        <f t="shared" si="1"/>
        <v>72.2727272727273</v>
      </c>
    </row>
    <row r="77" s="218" customFormat="1" ht="18" customHeight="1" spans="1:5">
      <c r="A77" s="133">
        <v>2012399</v>
      </c>
      <c r="B77" s="133" t="s">
        <v>139</v>
      </c>
      <c r="C77" s="215">
        <v>99</v>
      </c>
      <c r="D77" s="215">
        <v>23</v>
      </c>
      <c r="E77" s="279">
        <f t="shared" si="1"/>
        <v>430.434782608696</v>
      </c>
    </row>
    <row r="78" s="218" customFormat="1" ht="18" customHeight="1" spans="1:5">
      <c r="A78" s="133">
        <v>20126</v>
      </c>
      <c r="B78" s="135" t="s">
        <v>140</v>
      </c>
      <c r="C78" s="215">
        <v>172</v>
      </c>
      <c r="D78" s="215">
        <f>SUM(D79:D81)</f>
        <v>178</v>
      </c>
      <c r="E78" s="279">
        <f t="shared" si="1"/>
        <v>96.6292134831461</v>
      </c>
    </row>
    <row r="79" s="218" customFormat="1" ht="18" customHeight="1" spans="1:5">
      <c r="A79" s="133">
        <v>2012601</v>
      </c>
      <c r="B79" s="133" t="s">
        <v>94</v>
      </c>
      <c r="C79" s="215">
        <v>79</v>
      </c>
      <c r="D79" s="215">
        <v>110</v>
      </c>
      <c r="E79" s="279">
        <f t="shared" si="1"/>
        <v>71.8181818181818</v>
      </c>
    </row>
    <row r="80" s="218" customFormat="1" ht="18" customHeight="1" spans="1:5">
      <c r="A80" s="133">
        <v>2012603</v>
      </c>
      <c r="B80" s="133" t="s">
        <v>141</v>
      </c>
      <c r="C80" s="215">
        <v>7</v>
      </c>
      <c r="D80" s="215">
        <v>0</v>
      </c>
      <c r="E80" s="279"/>
    </row>
    <row r="81" s="218" customFormat="1" ht="18" customHeight="1" spans="1:5">
      <c r="A81" s="133">
        <v>2012604</v>
      </c>
      <c r="B81" s="133" t="s">
        <v>142</v>
      </c>
      <c r="C81" s="278">
        <v>86</v>
      </c>
      <c r="D81" s="214">
        <v>68</v>
      </c>
      <c r="E81" s="279">
        <f t="shared" si="1"/>
        <v>126.470588235294</v>
      </c>
    </row>
    <row r="82" s="218" customFormat="1" ht="18" customHeight="1" spans="1:5">
      <c r="A82" s="133">
        <v>20128</v>
      </c>
      <c r="B82" s="135" t="s">
        <v>143</v>
      </c>
      <c r="C82" s="278">
        <f>SUM(C83:C83)</f>
        <v>2</v>
      </c>
      <c r="D82" s="215">
        <v>0</v>
      </c>
      <c r="E82" s="279"/>
    </row>
    <row r="83" s="218" customFormat="1" ht="18" customHeight="1" spans="1:5">
      <c r="A83" s="133">
        <v>2012899</v>
      </c>
      <c r="B83" s="133" t="s">
        <v>144</v>
      </c>
      <c r="C83" s="278">
        <v>2</v>
      </c>
      <c r="D83" s="215">
        <v>0</v>
      </c>
      <c r="E83" s="279"/>
    </row>
    <row r="84" s="218" customFormat="1" ht="18" customHeight="1" spans="1:5">
      <c r="A84" s="133">
        <v>20129</v>
      </c>
      <c r="B84" s="135" t="s">
        <v>145</v>
      </c>
      <c r="C84" s="215">
        <v>448</v>
      </c>
      <c r="D84" s="215">
        <f>SUM(D85:D88)</f>
        <v>314</v>
      </c>
      <c r="E84" s="279">
        <f t="shared" si="1"/>
        <v>142.675159235669</v>
      </c>
    </row>
    <row r="85" s="218" customFormat="1" ht="18" customHeight="1" spans="1:5">
      <c r="A85" s="133">
        <v>2012901</v>
      </c>
      <c r="B85" s="133" t="s">
        <v>94</v>
      </c>
      <c r="C85" s="215">
        <v>207</v>
      </c>
      <c r="D85" s="215">
        <v>202</v>
      </c>
      <c r="E85" s="279">
        <f t="shared" si="1"/>
        <v>102.475247524752</v>
      </c>
    </row>
    <row r="86" s="218" customFormat="1" ht="18" customHeight="1" spans="1:5">
      <c r="A86" s="133">
        <v>2012902</v>
      </c>
      <c r="B86" s="133" t="s">
        <v>95</v>
      </c>
      <c r="C86" s="278">
        <v>0</v>
      </c>
      <c r="D86" s="214">
        <v>2</v>
      </c>
      <c r="E86" s="279">
        <f t="shared" si="1"/>
        <v>0</v>
      </c>
    </row>
    <row r="87" s="218" customFormat="1" ht="18" customHeight="1" spans="1:5">
      <c r="A87" s="133">
        <v>2012906</v>
      </c>
      <c r="B87" s="133" t="s">
        <v>146</v>
      </c>
      <c r="C87" s="215">
        <v>223</v>
      </c>
      <c r="D87" s="215">
        <v>105</v>
      </c>
      <c r="E87" s="279">
        <f t="shared" si="1"/>
        <v>212.380952380952</v>
      </c>
    </row>
    <row r="88" s="218" customFormat="1" ht="18" customHeight="1" spans="1:5">
      <c r="A88" s="133">
        <v>2012999</v>
      </c>
      <c r="B88" s="133" t="s">
        <v>147</v>
      </c>
      <c r="C88" s="215">
        <v>18</v>
      </c>
      <c r="D88" s="215">
        <v>5</v>
      </c>
      <c r="E88" s="279">
        <f t="shared" si="1"/>
        <v>360</v>
      </c>
    </row>
    <row r="89" s="218" customFormat="1" ht="18" customHeight="1" spans="1:5">
      <c r="A89" s="133">
        <v>20131</v>
      </c>
      <c r="B89" s="135" t="s">
        <v>148</v>
      </c>
      <c r="C89" s="215">
        <v>2056</v>
      </c>
      <c r="D89" s="215">
        <f>SUM(D90:D94)</f>
        <v>2137</v>
      </c>
      <c r="E89" s="279">
        <f t="shared" si="1"/>
        <v>96.2096396817969</v>
      </c>
    </row>
    <row r="90" s="218" customFormat="1" ht="18" customHeight="1" spans="1:5">
      <c r="A90" s="133">
        <v>2013101</v>
      </c>
      <c r="B90" s="133" t="s">
        <v>94</v>
      </c>
      <c r="C90" s="278">
        <v>1534</v>
      </c>
      <c r="D90" s="214">
        <v>2079</v>
      </c>
      <c r="E90" s="279">
        <f t="shared" si="1"/>
        <v>73.7854737854738</v>
      </c>
    </row>
    <row r="91" s="218" customFormat="1" ht="18" customHeight="1" spans="1:5">
      <c r="A91" s="133">
        <v>2013102</v>
      </c>
      <c r="B91" s="133" t="s">
        <v>95</v>
      </c>
      <c r="C91" s="215">
        <v>21</v>
      </c>
      <c r="D91" s="215">
        <v>2</v>
      </c>
      <c r="E91" s="279">
        <f t="shared" si="1"/>
        <v>1050</v>
      </c>
    </row>
    <row r="92" s="218" customFormat="1" ht="18" customHeight="1" spans="1:5">
      <c r="A92" s="133">
        <v>2013105</v>
      </c>
      <c r="B92" s="133" t="s">
        <v>149</v>
      </c>
      <c r="C92" s="278">
        <v>3</v>
      </c>
      <c r="D92" s="215">
        <v>0</v>
      </c>
      <c r="E92" s="279"/>
    </row>
    <row r="93" s="218" customFormat="1" ht="18" customHeight="1" spans="1:5">
      <c r="A93" s="133">
        <v>2013150</v>
      </c>
      <c r="B93" s="133" t="s">
        <v>101</v>
      </c>
      <c r="C93" s="278">
        <v>439</v>
      </c>
      <c r="D93" s="215">
        <v>0</v>
      </c>
      <c r="E93" s="279"/>
    </row>
    <row r="94" s="218" customFormat="1" ht="18" customHeight="1" spans="1:5">
      <c r="A94" s="133">
        <v>2013199</v>
      </c>
      <c r="B94" s="133" t="s">
        <v>150</v>
      </c>
      <c r="C94" s="215">
        <v>59</v>
      </c>
      <c r="D94" s="215">
        <v>56</v>
      </c>
      <c r="E94" s="279">
        <f t="shared" ref="E94:E101" si="2">C94/D94*100</f>
        <v>105.357142857143</v>
      </c>
    </row>
    <row r="95" s="218" customFormat="1" ht="18" customHeight="1" spans="1:5">
      <c r="A95" s="133">
        <v>20132</v>
      </c>
      <c r="B95" s="135" t="s">
        <v>151</v>
      </c>
      <c r="C95" s="215">
        <v>858</v>
      </c>
      <c r="D95" s="215">
        <f>SUM(D96:D99)</f>
        <v>830</v>
      </c>
      <c r="E95" s="279">
        <f t="shared" si="2"/>
        <v>103.373493975904</v>
      </c>
    </row>
    <row r="96" s="218" customFormat="1" ht="18" customHeight="1" spans="1:5">
      <c r="A96" s="133">
        <v>2013201</v>
      </c>
      <c r="B96" s="133" t="s">
        <v>94</v>
      </c>
      <c r="C96" s="278">
        <v>673</v>
      </c>
      <c r="D96" s="214">
        <v>756</v>
      </c>
      <c r="E96" s="279">
        <f t="shared" si="2"/>
        <v>89.021164021164</v>
      </c>
    </row>
    <row r="97" s="218" customFormat="1" ht="18" customHeight="1" spans="1:5">
      <c r="A97" s="133">
        <v>2013204</v>
      </c>
      <c r="B97" s="133" t="s">
        <v>152</v>
      </c>
      <c r="C97" s="215">
        <v>77</v>
      </c>
      <c r="D97" s="215">
        <v>70</v>
      </c>
      <c r="E97" s="279">
        <f t="shared" si="2"/>
        <v>110</v>
      </c>
    </row>
    <row r="98" s="218" customFormat="1" ht="18" customHeight="1" spans="1:5">
      <c r="A98" s="133">
        <v>2013250</v>
      </c>
      <c r="B98" s="133" t="s">
        <v>101</v>
      </c>
      <c r="C98" s="215">
        <v>72</v>
      </c>
      <c r="D98" s="215">
        <v>0</v>
      </c>
      <c r="E98" s="279"/>
    </row>
    <row r="99" s="218" customFormat="1" ht="18" customHeight="1" spans="1:5">
      <c r="A99" s="133">
        <v>2013299</v>
      </c>
      <c r="B99" s="133" t="s">
        <v>153</v>
      </c>
      <c r="C99" s="215">
        <v>36</v>
      </c>
      <c r="D99" s="215">
        <v>4</v>
      </c>
      <c r="E99" s="279">
        <f t="shared" si="2"/>
        <v>900</v>
      </c>
    </row>
    <row r="100" s="218" customFormat="1" ht="18" customHeight="1" spans="1:5">
      <c r="A100" s="133">
        <v>20133</v>
      </c>
      <c r="B100" s="135" t="s">
        <v>154</v>
      </c>
      <c r="C100" s="215">
        <v>412</v>
      </c>
      <c r="D100" s="215">
        <f>SUM(D101:D104)</f>
        <v>525</v>
      </c>
      <c r="E100" s="279">
        <f t="shared" si="2"/>
        <v>78.4761904761905</v>
      </c>
    </row>
    <row r="101" s="218" customFormat="1" ht="18" customHeight="1" spans="1:5">
      <c r="A101" s="133">
        <v>2013301</v>
      </c>
      <c r="B101" s="133" t="s">
        <v>94</v>
      </c>
      <c r="C101" s="278">
        <v>340</v>
      </c>
      <c r="D101" s="214">
        <v>302</v>
      </c>
      <c r="E101" s="279">
        <f t="shared" si="2"/>
        <v>112.582781456954</v>
      </c>
    </row>
    <row r="102" s="218" customFormat="1" ht="18" customHeight="1" spans="1:5">
      <c r="A102" s="133">
        <v>2013304</v>
      </c>
      <c r="B102" s="133" t="s">
        <v>155</v>
      </c>
      <c r="C102" s="278">
        <v>16</v>
      </c>
      <c r="D102" s="215">
        <v>0</v>
      </c>
      <c r="E102" s="279"/>
    </row>
    <row r="103" s="218" customFormat="1" ht="18" customHeight="1" spans="1:5">
      <c r="A103" s="133">
        <v>2013350</v>
      </c>
      <c r="B103" s="133" t="s">
        <v>101</v>
      </c>
      <c r="C103" s="278">
        <v>27</v>
      </c>
      <c r="D103" s="215">
        <v>0</v>
      </c>
      <c r="E103" s="279"/>
    </row>
    <row r="104" s="218" customFormat="1" ht="18" customHeight="1" spans="1:5">
      <c r="A104" s="133">
        <v>2013399</v>
      </c>
      <c r="B104" s="133" t="s">
        <v>156</v>
      </c>
      <c r="C104" s="215">
        <v>29</v>
      </c>
      <c r="D104" s="215">
        <v>223</v>
      </c>
      <c r="E104" s="279">
        <f t="shared" ref="E104:E106" si="3">C104/D104*100</f>
        <v>13.0044843049327</v>
      </c>
    </row>
    <row r="105" s="218" customFormat="1" ht="18" customHeight="1" spans="1:5">
      <c r="A105" s="133">
        <v>20134</v>
      </c>
      <c r="B105" s="135" t="s">
        <v>157</v>
      </c>
      <c r="C105" s="215">
        <v>474</v>
      </c>
      <c r="D105" s="215">
        <f>SUM(D106:D108)</f>
        <v>395</v>
      </c>
      <c r="E105" s="279">
        <f t="shared" si="3"/>
        <v>120</v>
      </c>
    </row>
    <row r="106" s="218" customFormat="1" ht="18" customHeight="1" spans="1:5">
      <c r="A106" s="133">
        <v>2013401</v>
      </c>
      <c r="B106" s="133" t="s">
        <v>94</v>
      </c>
      <c r="C106" s="215">
        <v>450</v>
      </c>
      <c r="D106" s="215">
        <v>384</v>
      </c>
      <c r="E106" s="279">
        <f t="shared" si="3"/>
        <v>117.1875</v>
      </c>
    </row>
    <row r="107" s="218" customFormat="1" ht="18" customHeight="1" spans="1:5">
      <c r="A107" s="133">
        <v>2013450</v>
      </c>
      <c r="B107" s="133" t="s">
        <v>101</v>
      </c>
      <c r="C107" s="215">
        <v>14</v>
      </c>
      <c r="D107" s="215">
        <v>0</v>
      </c>
      <c r="E107" s="279"/>
    </row>
    <row r="108" s="218" customFormat="1" ht="18" customHeight="1" spans="1:5">
      <c r="A108" s="133">
        <v>2013499</v>
      </c>
      <c r="B108" s="133" t="s">
        <v>158</v>
      </c>
      <c r="C108" s="215">
        <v>10</v>
      </c>
      <c r="D108" s="215">
        <v>11</v>
      </c>
      <c r="E108" s="279">
        <f t="shared" ref="E108:E113" si="4">C108/D108*100</f>
        <v>90.9090909090909</v>
      </c>
    </row>
    <row r="109" s="218" customFormat="1" ht="18" customHeight="1" spans="1:5">
      <c r="A109" s="133">
        <v>20136</v>
      </c>
      <c r="B109" s="135" t="s">
        <v>159</v>
      </c>
      <c r="C109" s="215">
        <v>26</v>
      </c>
      <c r="D109" s="215">
        <f>SUM(D110:D110)</f>
        <v>6</v>
      </c>
      <c r="E109" s="279">
        <f t="shared" si="4"/>
        <v>433.333333333333</v>
      </c>
    </row>
    <row r="110" s="218" customFormat="1" ht="18" customHeight="1" spans="1:5">
      <c r="A110" s="133">
        <v>2013602</v>
      </c>
      <c r="B110" s="133" t="s">
        <v>95</v>
      </c>
      <c r="C110" s="215">
        <v>26</v>
      </c>
      <c r="D110" s="215">
        <v>6</v>
      </c>
      <c r="E110" s="279">
        <f t="shared" si="4"/>
        <v>433.333333333333</v>
      </c>
    </row>
    <row r="111" s="218" customFormat="1" ht="18" customHeight="1" spans="1:5">
      <c r="A111" s="133">
        <v>20137</v>
      </c>
      <c r="B111" s="135" t="s">
        <v>160</v>
      </c>
      <c r="C111" s="278">
        <v>536</v>
      </c>
      <c r="D111" s="214">
        <f>SUM(D112:D115)</f>
        <v>1344</v>
      </c>
      <c r="E111" s="279">
        <f t="shared" si="4"/>
        <v>39.8809523809524</v>
      </c>
    </row>
    <row r="112" s="218" customFormat="1" ht="18" customHeight="1" spans="1:5">
      <c r="A112" s="133">
        <v>2013701</v>
      </c>
      <c r="B112" s="133" t="s">
        <v>94</v>
      </c>
      <c r="C112" s="215">
        <v>158</v>
      </c>
      <c r="D112" s="215">
        <v>151</v>
      </c>
      <c r="E112" s="279">
        <f t="shared" si="4"/>
        <v>104.635761589404</v>
      </c>
    </row>
    <row r="113" s="218" customFormat="1" ht="18" customHeight="1" spans="1:5">
      <c r="A113" s="133">
        <v>2013704</v>
      </c>
      <c r="B113" s="133" t="s">
        <v>161</v>
      </c>
      <c r="C113" s="215">
        <v>251</v>
      </c>
      <c r="D113" s="215">
        <v>496</v>
      </c>
      <c r="E113" s="279">
        <f t="shared" si="4"/>
        <v>50.6048387096774</v>
      </c>
    </row>
    <row r="114" s="218" customFormat="1" ht="18" customHeight="1" spans="1:5">
      <c r="A114" s="133">
        <v>2013750</v>
      </c>
      <c r="B114" s="133" t="s">
        <v>101</v>
      </c>
      <c r="C114" s="215">
        <v>24</v>
      </c>
      <c r="D114" s="215">
        <v>0</v>
      </c>
      <c r="E114" s="279"/>
    </row>
    <row r="115" s="218" customFormat="1" ht="18" customHeight="1" spans="1:5">
      <c r="A115" s="133">
        <v>2013799</v>
      </c>
      <c r="B115" s="133" t="s">
        <v>162</v>
      </c>
      <c r="C115" s="215">
        <v>103</v>
      </c>
      <c r="D115" s="215">
        <v>697</v>
      </c>
      <c r="E115" s="279">
        <f t="shared" ref="E115:E121" si="5">C115/D115*100</f>
        <v>14.7776183644189</v>
      </c>
    </row>
    <row r="116" s="218" customFormat="1" ht="18" customHeight="1" spans="1:5">
      <c r="A116" s="133">
        <v>20138</v>
      </c>
      <c r="B116" s="135" t="s">
        <v>163</v>
      </c>
      <c r="C116" s="278">
        <v>1342</v>
      </c>
      <c r="D116" s="214">
        <f>SUM(D117:D123)</f>
        <v>1552</v>
      </c>
      <c r="E116" s="279">
        <f t="shared" si="5"/>
        <v>86.4690721649485</v>
      </c>
    </row>
    <row r="117" s="218" customFormat="1" ht="18" customHeight="1" spans="1:5">
      <c r="A117" s="133">
        <v>2013801</v>
      </c>
      <c r="B117" s="133" t="s">
        <v>94</v>
      </c>
      <c r="C117" s="215">
        <v>952</v>
      </c>
      <c r="D117" s="215">
        <v>1421</v>
      </c>
      <c r="E117" s="279">
        <f t="shared" si="5"/>
        <v>66.9950738916256</v>
      </c>
    </row>
    <row r="118" s="218" customFormat="1" ht="18" customHeight="1" spans="1:5">
      <c r="A118" s="133">
        <v>2013805</v>
      </c>
      <c r="B118" s="133" t="s">
        <v>164</v>
      </c>
      <c r="C118" s="215">
        <v>0</v>
      </c>
      <c r="D118" s="215">
        <v>18</v>
      </c>
      <c r="E118" s="279">
        <f t="shared" si="5"/>
        <v>0</v>
      </c>
    </row>
    <row r="119" s="218" customFormat="1" ht="18" customHeight="1" spans="1:5">
      <c r="A119" s="133">
        <v>2013810</v>
      </c>
      <c r="B119" s="133" t="s">
        <v>165</v>
      </c>
      <c r="C119" s="215">
        <v>27</v>
      </c>
      <c r="D119" s="215">
        <v>7</v>
      </c>
      <c r="E119" s="279">
        <f t="shared" si="5"/>
        <v>385.714285714286</v>
      </c>
    </row>
    <row r="120" s="218" customFormat="1" ht="18" customHeight="1" spans="1:5">
      <c r="A120" s="133">
        <v>2013812</v>
      </c>
      <c r="B120" s="133" t="s">
        <v>166</v>
      </c>
      <c r="C120" s="278">
        <v>3</v>
      </c>
      <c r="D120" s="214">
        <v>3</v>
      </c>
      <c r="E120" s="279">
        <f t="shared" si="5"/>
        <v>100</v>
      </c>
    </row>
    <row r="121" s="218" customFormat="1" ht="18" customHeight="1" spans="1:5">
      <c r="A121" s="133">
        <v>2013816</v>
      </c>
      <c r="B121" s="133" t="s">
        <v>167</v>
      </c>
      <c r="C121" s="215">
        <v>116</v>
      </c>
      <c r="D121" s="215">
        <v>17</v>
      </c>
      <c r="E121" s="279">
        <f t="shared" si="5"/>
        <v>682.352941176471</v>
      </c>
    </row>
    <row r="122" s="218" customFormat="1" ht="18" customHeight="1" spans="1:5">
      <c r="A122" s="133">
        <v>2013850</v>
      </c>
      <c r="B122" s="133" t="s">
        <v>101</v>
      </c>
      <c r="C122" s="215">
        <v>192</v>
      </c>
      <c r="D122" s="215">
        <v>0</v>
      </c>
      <c r="E122" s="279"/>
    </row>
    <row r="123" s="218" customFormat="1" ht="18" customHeight="1" spans="1:5">
      <c r="A123" s="133">
        <v>2013899</v>
      </c>
      <c r="B123" s="133" t="s">
        <v>168</v>
      </c>
      <c r="C123" s="215">
        <v>52</v>
      </c>
      <c r="D123" s="215">
        <v>86</v>
      </c>
      <c r="E123" s="279">
        <f>C123/D123*100</f>
        <v>60.4651162790698</v>
      </c>
    </row>
    <row r="124" s="218" customFormat="1" ht="18" customHeight="1" spans="1:5">
      <c r="A124" s="133">
        <v>20139</v>
      </c>
      <c r="B124" s="135" t="s">
        <v>169</v>
      </c>
      <c r="C124" s="215">
        <f>SUM(C125:C125)</f>
        <v>20</v>
      </c>
      <c r="D124" s="214">
        <v>0</v>
      </c>
      <c r="E124" s="279"/>
    </row>
    <row r="125" s="218" customFormat="1" ht="18" customHeight="1" spans="1:5">
      <c r="A125" s="133">
        <v>2013904</v>
      </c>
      <c r="B125" s="133" t="s">
        <v>149</v>
      </c>
      <c r="C125" s="215">
        <v>20</v>
      </c>
      <c r="D125" s="214">
        <v>0</v>
      </c>
      <c r="E125" s="279"/>
    </row>
    <row r="126" s="218" customFormat="1" ht="18" customHeight="1" spans="1:5">
      <c r="A126" s="133">
        <v>20140</v>
      </c>
      <c r="B126" s="135" t="s">
        <v>170</v>
      </c>
      <c r="C126" s="215">
        <f>SUM(C127:C130)</f>
        <v>456</v>
      </c>
      <c r="D126" s="214">
        <v>0</v>
      </c>
      <c r="E126" s="279"/>
    </row>
    <row r="127" s="218" customFormat="1" ht="18" customHeight="1" spans="1:5">
      <c r="A127" s="133">
        <v>2014001</v>
      </c>
      <c r="B127" s="133" t="s">
        <v>94</v>
      </c>
      <c r="C127" s="215">
        <v>119</v>
      </c>
      <c r="D127" s="214">
        <v>0</v>
      </c>
      <c r="E127" s="279"/>
    </row>
    <row r="128" s="218" customFormat="1" ht="18" customHeight="1" spans="1:5">
      <c r="A128" s="133">
        <v>2014002</v>
      </c>
      <c r="B128" s="133" t="s">
        <v>95</v>
      </c>
      <c r="C128" s="215">
        <v>35</v>
      </c>
      <c r="D128" s="214">
        <v>0</v>
      </c>
      <c r="E128" s="279"/>
    </row>
    <row r="129" s="218" customFormat="1" ht="18" customHeight="1" spans="1:5">
      <c r="A129" s="133">
        <v>2014004</v>
      </c>
      <c r="B129" s="133" t="s">
        <v>171</v>
      </c>
      <c r="C129" s="215">
        <v>291</v>
      </c>
      <c r="D129" s="214">
        <v>0</v>
      </c>
      <c r="E129" s="279"/>
    </row>
    <row r="130" s="218" customFormat="1" ht="18" customHeight="1" spans="1:5">
      <c r="A130" s="133">
        <v>2014099</v>
      </c>
      <c r="B130" s="133" t="s">
        <v>172</v>
      </c>
      <c r="C130" s="215">
        <v>11</v>
      </c>
      <c r="D130" s="214">
        <v>0</v>
      </c>
      <c r="E130" s="279"/>
    </row>
    <row r="131" s="218" customFormat="1" ht="18" customHeight="1" spans="1:5">
      <c r="A131" s="133">
        <v>20199</v>
      </c>
      <c r="B131" s="135" t="s">
        <v>173</v>
      </c>
      <c r="C131" s="278">
        <v>5545</v>
      </c>
      <c r="D131" s="214">
        <f>SUM(D133:D133)</f>
        <v>992</v>
      </c>
      <c r="E131" s="279">
        <f t="shared" ref="E131:E195" si="6">C131/D131*100</f>
        <v>558.971774193548</v>
      </c>
    </row>
    <row r="132" s="218" customFormat="1" ht="18" customHeight="1" spans="1:5">
      <c r="A132" s="133">
        <v>2019901</v>
      </c>
      <c r="B132" s="133" t="s">
        <v>174</v>
      </c>
      <c r="C132" s="278">
        <v>7</v>
      </c>
      <c r="D132" s="215">
        <v>0</v>
      </c>
      <c r="E132" s="279"/>
    </row>
    <row r="133" s="218" customFormat="1" ht="18" customHeight="1" spans="1:5">
      <c r="A133" s="133">
        <v>2019999</v>
      </c>
      <c r="B133" s="133" t="s">
        <v>175</v>
      </c>
      <c r="C133" s="215">
        <v>5538</v>
      </c>
      <c r="D133" s="215">
        <v>992</v>
      </c>
      <c r="E133" s="279">
        <f t="shared" si="6"/>
        <v>558.266129032258</v>
      </c>
    </row>
    <row r="134" s="218" customFormat="1" ht="18" customHeight="1" spans="1:5">
      <c r="A134" s="133">
        <v>203</v>
      </c>
      <c r="B134" s="135" t="s">
        <v>176</v>
      </c>
      <c r="C134" s="215">
        <v>199</v>
      </c>
      <c r="D134" s="215">
        <f>SUM(D135,D138)</f>
        <v>93</v>
      </c>
      <c r="E134" s="279">
        <f t="shared" si="6"/>
        <v>213.978494623656</v>
      </c>
    </row>
    <row r="135" s="218" customFormat="1" ht="18" customHeight="1" spans="1:5">
      <c r="A135" s="133">
        <v>20306</v>
      </c>
      <c r="B135" s="135" t="s">
        <v>177</v>
      </c>
      <c r="C135" s="215">
        <v>199</v>
      </c>
      <c r="D135" s="215">
        <f>SUM(D136:D137)</f>
        <v>88</v>
      </c>
      <c r="E135" s="279">
        <f t="shared" si="6"/>
        <v>226.136363636364</v>
      </c>
    </row>
    <row r="136" s="218" customFormat="1" ht="18" customHeight="1" spans="1:5">
      <c r="A136" s="133">
        <v>2030601</v>
      </c>
      <c r="B136" s="133" t="s">
        <v>178</v>
      </c>
      <c r="C136" s="278">
        <v>196</v>
      </c>
      <c r="D136" s="214">
        <v>1</v>
      </c>
      <c r="E136" s="279">
        <f t="shared" si="6"/>
        <v>19600</v>
      </c>
    </row>
    <row r="137" s="218" customFormat="1" ht="18" customHeight="1" spans="1:5">
      <c r="A137" s="133">
        <v>2030603</v>
      </c>
      <c r="B137" s="133" t="s">
        <v>179</v>
      </c>
      <c r="C137" s="215">
        <v>3</v>
      </c>
      <c r="D137" s="215">
        <v>87</v>
      </c>
      <c r="E137" s="279">
        <f t="shared" si="6"/>
        <v>3.44827586206897</v>
      </c>
    </row>
    <row r="138" s="218" customFormat="1" ht="18" customHeight="1" spans="1:5">
      <c r="A138" s="133">
        <v>20399</v>
      </c>
      <c r="B138" s="135" t="s">
        <v>180</v>
      </c>
      <c r="C138" s="215">
        <v>0</v>
      </c>
      <c r="D138" s="215">
        <f>D139</f>
        <v>5</v>
      </c>
      <c r="E138" s="279">
        <f t="shared" si="6"/>
        <v>0</v>
      </c>
    </row>
    <row r="139" s="218" customFormat="1" ht="18" customHeight="1" spans="1:5">
      <c r="A139" s="133">
        <v>2039999</v>
      </c>
      <c r="B139" s="133" t="s">
        <v>181</v>
      </c>
      <c r="C139" s="278">
        <v>0</v>
      </c>
      <c r="D139" s="214">
        <v>5</v>
      </c>
      <c r="E139" s="279">
        <f t="shared" si="6"/>
        <v>0</v>
      </c>
    </row>
    <row r="140" s="218" customFormat="1" ht="18" customHeight="1" spans="1:5">
      <c r="A140" s="133">
        <v>204</v>
      </c>
      <c r="B140" s="135" t="s">
        <v>182</v>
      </c>
      <c r="C140" s="215">
        <v>11038</v>
      </c>
      <c r="D140" s="215">
        <v>10437</v>
      </c>
      <c r="E140" s="279">
        <f t="shared" si="6"/>
        <v>105.758359681901</v>
      </c>
    </row>
    <row r="141" s="218" customFormat="1" ht="18" customHeight="1" spans="1:5">
      <c r="A141" s="133">
        <v>20401</v>
      </c>
      <c r="B141" s="135" t="s">
        <v>183</v>
      </c>
      <c r="C141" s="215">
        <v>146</v>
      </c>
      <c r="D141" s="215">
        <f>SUM(D142:D143)</f>
        <v>314</v>
      </c>
      <c r="E141" s="279">
        <f t="shared" si="6"/>
        <v>46.4968152866242</v>
      </c>
    </row>
    <row r="142" s="218" customFormat="1" ht="18" customHeight="1" spans="1:5">
      <c r="A142" s="133">
        <v>2040101</v>
      </c>
      <c r="B142" s="133" t="s">
        <v>184</v>
      </c>
      <c r="C142" s="215">
        <v>146</v>
      </c>
      <c r="D142" s="215">
        <v>256</v>
      </c>
      <c r="E142" s="279">
        <f t="shared" si="6"/>
        <v>57.03125</v>
      </c>
    </row>
    <row r="143" s="218" customFormat="1" ht="18" customHeight="1" spans="1:5">
      <c r="A143" s="133">
        <v>2040199</v>
      </c>
      <c r="B143" s="133" t="s">
        <v>185</v>
      </c>
      <c r="C143" s="278">
        <v>0</v>
      </c>
      <c r="D143" s="214">
        <v>58</v>
      </c>
      <c r="E143" s="279">
        <f t="shared" si="6"/>
        <v>0</v>
      </c>
    </row>
    <row r="144" s="218" customFormat="1" ht="18" customHeight="1" spans="1:5">
      <c r="A144" s="133">
        <v>20402</v>
      </c>
      <c r="B144" s="135" t="s">
        <v>186</v>
      </c>
      <c r="C144" s="215">
        <v>9292</v>
      </c>
      <c r="D144" s="215">
        <f>SUM(D145:D150)</f>
        <v>8423</v>
      </c>
      <c r="E144" s="279">
        <f t="shared" si="6"/>
        <v>110.316989196248</v>
      </c>
    </row>
    <row r="145" s="218" customFormat="1" ht="18" customHeight="1" spans="1:5">
      <c r="A145" s="133">
        <v>2040201</v>
      </c>
      <c r="B145" s="133" t="s">
        <v>94</v>
      </c>
      <c r="C145" s="215">
        <v>7728</v>
      </c>
      <c r="D145" s="215">
        <v>5784</v>
      </c>
      <c r="E145" s="279">
        <f t="shared" si="6"/>
        <v>133.609958506224</v>
      </c>
    </row>
    <row r="146" s="218" customFormat="1" ht="18" customHeight="1" spans="1:5">
      <c r="A146" s="133">
        <v>2040202</v>
      </c>
      <c r="B146" s="133" t="s">
        <v>95</v>
      </c>
      <c r="C146" s="278">
        <v>350</v>
      </c>
      <c r="D146" s="214">
        <v>501</v>
      </c>
      <c r="E146" s="279">
        <f t="shared" si="6"/>
        <v>69.8602794411178</v>
      </c>
    </row>
    <row r="147" s="218" customFormat="1" ht="18" customHeight="1" spans="1:5">
      <c r="A147" s="133">
        <v>2040219</v>
      </c>
      <c r="B147" s="133" t="s">
        <v>120</v>
      </c>
      <c r="C147" s="215">
        <v>144</v>
      </c>
      <c r="D147" s="215">
        <v>2</v>
      </c>
      <c r="E147" s="279">
        <f t="shared" si="6"/>
        <v>7200</v>
      </c>
    </row>
    <row r="148" s="218" customFormat="1" ht="18" customHeight="1" spans="1:5">
      <c r="A148" s="133">
        <v>2040220</v>
      </c>
      <c r="B148" s="133" t="s">
        <v>187</v>
      </c>
      <c r="C148" s="215">
        <v>115</v>
      </c>
      <c r="D148" s="215">
        <v>175</v>
      </c>
      <c r="E148" s="279">
        <f t="shared" si="6"/>
        <v>65.7142857142857</v>
      </c>
    </row>
    <row r="149" s="218" customFormat="1" ht="18" customHeight="1" spans="1:5">
      <c r="A149" s="133">
        <v>2040250</v>
      </c>
      <c r="B149" s="133" t="s">
        <v>101</v>
      </c>
      <c r="C149" s="215">
        <v>25</v>
      </c>
      <c r="D149" s="266">
        <v>0</v>
      </c>
      <c r="E149" s="279"/>
    </row>
    <row r="150" s="218" customFormat="1" ht="18" customHeight="1" spans="1:5">
      <c r="A150" s="133">
        <v>2040299</v>
      </c>
      <c r="B150" s="133" t="s">
        <v>188</v>
      </c>
      <c r="C150" s="215">
        <v>930</v>
      </c>
      <c r="D150" s="215">
        <v>1961</v>
      </c>
      <c r="E150" s="279">
        <f t="shared" si="6"/>
        <v>47.4247832738399</v>
      </c>
    </row>
    <row r="151" s="218" customFormat="1" ht="18" customHeight="1" spans="1:5">
      <c r="A151" s="133">
        <v>20403</v>
      </c>
      <c r="B151" s="135" t="s">
        <v>189</v>
      </c>
      <c r="C151" s="215">
        <v>0</v>
      </c>
      <c r="D151" s="215">
        <v>10</v>
      </c>
      <c r="E151" s="279">
        <f t="shared" si="6"/>
        <v>0</v>
      </c>
    </row>
    <row r="152" s="218" customFormat="1" ht="18" customHeight="1" spans="1:5">
      <c r="A152" s="133">
        <v>2030399</v>
      </c>
      <c r="B152" s="133" t="s">
        <v>190</v>
      </c>
      <c r="C152" s="215">
        <v>0</v>
      </c>
      <c r="D152" s="215">
        <v>10</v>
      </c>
      <c r="E152" s="279">
        <f t="shared" si="6"/>
        <v>0</v>
      </c>
    </row>
    <row r="153" s="218" customFormat="1" ht="18" customHeight="1" spans="1:5">
      <c r="A153" s="133">
        <v>20404</v>
      </c>
      <c r="B153" s="135" t="s">
        <v>191</v>
      </c>
      <c r="C153" s="215">
        <v>140</v>
      </c>
      <c r="D153" s="215">
        <f>SUM(D154:D156)</f>
        <v>149</v>
      </c>
      <c r="E153" s="279">
        <f t="shared" si="6"/>
        <v>93.9597315436242</v>
      </c>
    </row>
    <row r="154" s="218" customFormat="1" ht="18" customHeight="1" spans="1:5">
      <c r="A154" s="133">
        <v>2040401</v>
      </c>
      <c r="B154" s="133" t="s">
        <v>94</v>
      </c>
      <c r="C154" s="278">
        <v>138</v>
      </c>
      <c r="D154" s="214">
        <v>130</v>
      </c>
      <c r="E154" s="279">
        <f t="shared" si="6"/>
        <v>106.153846153846</v>
      </c>
    </row>
    <row r="155" s="218" customFormat="1" ht="18" customHeight="1" spans="1:5">
      <c r="A155" s="133">
        <v>2040402</v>
      </c>
      <c r="B155" s="133" t="s">
        <v>95</v>
      </c>
      <c r="C155" s="215">
        <v>0</v>
      </c>
      <c r="D155" s="215">
        <v>16</v>
      </c>
      <c r="E155" s="279">
        <f t="shared" si="6"/>
        <v>0</v>
      </c>
    </row>
    <row r="156" s="218" customFormat="1" ht="18" customHeight="1" spans="1:5">
      <c r="A156" s="133">
        <v>2040499</v>
      </c>
      <c r="B156" s="133" t="s">
        <v>192</v>
      </c>
      <c r="C156" s="215">
        <v>2</v>
      </c>
      <c r="D156" s="215">
        <v>3</v>
      </c>
      <c r="E156" s="279">
        <f t="shared" si="6"/>
        <v>66.6666666666667</v>
      </c>
    </row>
    <row r="157" s="218" customFormat="1" ht="18" customHeight="1" spans="1:5">
      <c r="A157" s="133">
        <v>20405</v>
      </c>
      <c r="B157" s="135" t="s">
        <v>193</v>
      </c>
      <c r="C157" s="215">
        <v>255</v>
      </c>
      <c r="D157" s="215">
        <f>SUM(D158:D159)</f>
        <v>312</v>
      </c>
      <c r="E157" s="279">
        <f t="shared" si="6"/>
        <v>81.7307692307692</v>
      </c>
    </row>
    <row r="158" s="218" customFormat="1" ht="18" customHeight="1" spans="1:5">
      <c r="A158" s="133">
        <v>2040501</v>
      </c>
      <c r="B158" s="133" t="s">
        <v>94</v>
      </c>
      <c r="C158" s="278">
        <v>255</v>
      </c>
      <c r="D158" s="214">
        <v>280</v>
      </c>
      <c r="E158" s="279">
        <f t="shared" si="6"/>
        <v>91.0714285714286</v>
      </c>
    </row>
    <row r="159" s="218" customFormat="1" ht="18" customHeight="1" spans="1:5">
      <c r="A159" s="133">
        <v>2040502</v>
      </c>
      <c r="B159" s="133" t="s">
        <v>95</v>
      </c>
      <c r="C159" s="215">
        <v>0</v>
      </c>
      <c r="D159" s="215">
        <v>32</v>
      </c>
      <c r="E159" s="279">
        <f t="shared" si="6"/>
        <v>0</v>
      </c>
    </row>
    <row r="160" s="218" customFormat="1" ht="18" customHeight="1" spans="1:5">
      <c r="A160" s="133">
        <v>20406</v>
      </c>
      <c r="B160" s="135" t="s">
        <v>194</v>
      </c>
      <c r="C160" s="278">
        <v>909</v>
      </c>
      <c r="D160" s="214">
        <f>SUM(D161:D166)</f>
        <v>1017</v>
      </c>
      <c r="E160" s="279">
        <f t="shared" si="6"/>
        <v>89.3805309734513</v>
      </c>
    </row>
    <row r="161" s="218" customFormat="1" ht="18" customHeight="1" spans="1:5">
      <c r="A161" s="133">
        <v>2040601</v>
      </c>
      <c r="B161" s="133" t="s">
        <v>94</v>
      </c>
      <c r="C161" s="215">
        <v>747</v>
      </c>
      <c r="D161" s="215">
        <v>803</v>
      </c>
      <c r="E161" s="279">
        <f t="shared" si="6"/>
        <v>93.0261519302615</v>
      </c>
    </row>
    <row r="162" s="218" customFormat="1" ht="18" customHeight="1" spans="1:5">
      <c r="A162" s="133">
        <v>2040602</v>
      </c>
      <c r="B162" s="133" t="s">
        <v>95</v>
      </c>
      <c r="C162" s="215">
        <v>44</v>
      </c>
      <c r="D162" s="215">
        <v>19</v>
      </c>
      <c r="E162" s="279">
        <f t="shared" si="6"/>
        <v>231.578947368421</v>
      </c>
    </row>
    <row r="163" s="218" customFormat="1" ht="18" customHeight="1" spans="1:5">
      <c r="A163" s="133">
        <v>2040603</v>
      </c>
      <c r="B163" s="133" t="s">
        <v>141</v>
      </c>
      <c r="C163" s="215">
        <v>0</v>
      </c>
      <c r="D163" s="215"/>
      <c r="E163" s="279"/>
    </row>
    <row r="164" s="218" customFormat="1" ht="18" customHeight="1" spans="1:5">
      <c r="A164" s="133">
        <v>2040604</v>
      </c>
      <c r="B164" s="133" t="s">
        <v>195</v>
      </c>
      <c r="C164" s="215">
        <v>0</v>
      </c>
      <c r="D164" s="215">
        <v>42</v>
      </c>
      <c r="E164" s="279">
        <f t="shared" si="6"/>
        <v>0</v>
      </c>
    </row>
    <row r="165" s="218" customFormat="1" spans="1:5">
      <c r="A165" s="133">
        <v>2040650</v>
      </c>
      <c r="B165" s="133" t="s">
        <v>101</v>
      </c>
      <c r="C165" s="215">
        <v>40</v>
      </c>
      <c r="D165" s="215">
        <v>0</v>
      </c>
      <c r="E165" s="279"/>
    </row>
    <row r="166" s="218" customFormat="1" ht="18" customHeight="1" spans="1:5">
      <c r="A166" s="133">
        <v>2040699</v>
      </c>
      <c r="B166" s="133" t="s">
        <v>196</v>
      </c>
      <c r="C166" s="215">
        <v>38</v>
      </c>
      <c r="D166" s="215">
        <v>153</v>
      </c>
      <c r="E166" s="279">
        <f t="shared" si="6"/>
        <v>24.8366013071895</v>
      </c>
    </row>
    <row r="167" s="218" customFormat="1" ht="18" customHeight="1" spans="1:5">
      <c r="A167" s="133">
        <v>20407</v>
      </c>
      <c r="B167" s="135" t="s">
        <v>197</v>
      </c>
      <c r="C167" s="215">
        <v>80</v>
      </c>
      <c r="D167" s="215">
        <f>SUM(D168:D168)</f>
        <v>31</v>
      </c>
      <c r="E167" s="279">
        <f t="shared" si="6"/>
        <v>258.064516129032</v>
      </c>
    </row>
    <row r="168" s="218" customFormat="1" ht="18" customHeight="1" spans="1:5">
      <c r="A168" s="133">
        <v>2040704</v>
      </c>
      <c r="B168" s="133" t="s">
        <v>198</v>
      </c>
      <c r="C168" s="278">
        <v>80</v>
      </c>
      <c r="D168" s="214">
        <v>31</v>
      </c>
      <c r="E168" s="279">
        <f t="shared" si="6"/>
        <v>258.064516129032</v>
      </c>
    </row>
    <row r="169" s="218" customFormat="1" ht="18" customHeight="1" spans="1:5">
      <c r="A169" s="133">
        <v>20408</v>
      </c>
      <c r="B169" s="135" t="s">
        <v>199</v>
      </c>
      <c r="C169" s="215">
        <v>126</v>
      </c>
      <c r="D169" s="215">
        <f>SUM(D170:D171)</f>
        <v>123</v>
      </c>
      <c r="E169" s="279">
        <f t="shared" si="6"/>
        <v>102.439024390244</v>
      </c>
    </row>
    <row r="170" s="218" customFormat="1" ht="18" customHeight="1" spans="1:5">
      <c r="A170" s="133">
        <v>2040805</v>
      </c>
      <c r="B170" s="133" t="s">
        <v>200</v>
      </c>
      <c r="C170" s="215">
        <v>0</v>
      </c>
      <c r="D170" s="215">
        <v>98</v>
      </c>
      <c r="E170" s="279">
        <f t="shared" si="6"/>
        <v>0</v>
      </c>
    </row>
    <row r="171" s="218" customFormat="1" spans="1:5">
      <c r="A171" s="133">
        <v>2040899</v>
      </c>
      <c r="B171" s="133" t="s">
        <v>201</v>
      </c>
      <c r="C171" s="278">
        <v>126</v>
      </c>
      <c r="D171" s="214">
        <v>25</v>
      </c>
      <c r="E171" s="279">
        <f t="shared" si="6"/>
        <v>504</v>
      </c>
    </row>
    <row r="172" s="218" customFormat="1" ht="18" customHeight="1" spans="1:5">
      <c r="A172" s="133">
        <v>20499</v>
      </c>
      <c r="B172" s="135" t="s">
        <v>202</v>
      </c>
      <c r="C172" s="215">
        <v>90</v>
      </c>
      <c r="D172" s="215">
        <f>SUM(D174:D174)</f>
        <v>58</v>
      </c>
      <c r="E172" s="279">
        <f t="shared" si="6"/>
        <v>155.172413793103</v>
      </c>
    </row>
    <row r="173" s="218" customFormat="1" ht="18" customHeight="1" spans="1:5">
      <c r="A173" s="133">
        <v>2049902</v>
      </c>
      <c r="B173" s="133" t="s">
        <v>203</v>
      </c>
      <c r="C173" s="215">
        <v>20</v>
      </c>
      <c r="D173" s="215">
        <v>0</v>
      </c>
      <c r="E173" s="279"/>
    </row>
    <row r="174" s="218" customFormat="1" ht="18" customHeight="1" spans="1:5">
      <c r="A174" s="133">
        <v>2049999</v>
      </c>
      <c r="B174" s="133" t="s">
        <v>204</v>
      </c>
      <c r="C174" s="215">
        <v>70</v>
      </c>
      <c r="D174" s="215">
        <v>58</v>
      </c>
      <c r="E174" s="279">
        <f t="shared" si="6"/>
        <v>120.689655172414</v>
      </c>
    </row>
    <row r="175" s="218" customFormat="1" ht="18" customHeight="1" spans="1:5">
      <c r="A175" s="133">
        <v>205</v>
      </c>
      <c r="B175" s="135" t="s">
        <v>205</v>
      </c>
      <c r="C175" s="278">
        <v>59164</v>
      </c>
      <c r="D175" s="214">
        <v>57649</v>
      </c>
      <c r="E175" s="279">
        <f t="shared" si="6"/>
        <v>102.62797273153</v>
      </c>
    </row>
    <row r="176" s="218" customFormat="1" ht="18" customHeight="1" spans="1:5">
      <c r="A176" s="133">
        <v>20501</v>
      </c>
      <c r="B176" s="135" t="s">
        <v>206</v>
      </c>
      <c r="C176" s="215">
        <v>694</v>
      </c>
      <c r="D176" s="215">
        <f>SUM(D177:D178)</f>
        <v>750</v>
      </c>
      <c r="E176" s="279">
        <f t="shared" si="6"/>
        <v>92.5333333333333</v>
      </c>
    </row>
    <row r="177" s="218" customFormat="1" ht="18" customHeight="1" spans="1:5">
      <c r="A177" s="133">
        <v>2050101</v>
      </c>
      <c r="B177" s="133" t="s">
        <v>94</v>
      </c>
      <c r="C177" s="215">
        <v>694</v>
      </c>
      <c r="D177" s="215">
        <v>747</v>
      </c>
      <c r="E177" s="279">
        <f t="shared" si="6"/>
        <v>92.904953145917</v>
      </c>
    </row>
    <row r="178" s="218" customFormat="1" ht="18" customHeight="1" spans="1:5">
      <c r="A178" s="133">
        <v>2050199</v>
      </c>
      <c r="B178" s="133" t="s">
        <v>207</v>
      </c>
      <c r="C178" s="215">
        <v>0</v>
      </c>
      <c r="D178" s="215">
        <v>3</v>
      </c>
      <c r="E178" s="279">
        <f t="shared" si="6"/>
        <v>0</v>
      </c>
    </row>
    <row r="179" s="218" customFormat="1" ht="18" customHeight="1" spans="1:5">
      <c r="A179" s="133">
        <v>20502</v>
      </c>
      <c r="B179" s="135" t="s">
        <v>208</v>
      </c>
      <c r="C179" s="278">
        <v>55693</v>
      </c>
      <c r="D179" s="214">
        <f>SUM(D180:D185)</f>
        <v>53747</v>
      </c>
      <c r="E179" s="279">
        <f t="shared" si="6"/>
        <v>103.62066720003</v>
      </c>
    </row>
    <row r="180" s="218" customFormat="1" ht="18" customHeight="1" spans="1:5">
      <c r="A180" s="133">
        <v>2050201</v>
      </c>
      <c r="B180" s="133" t="s">
        <v>209</v>
      </c>
      <c r="C180" s="278">
        <v>1234</v>
      </c>
      <c r="D180" s="215">
        <v>1319</v>
      </c>
      <c r="E180" s="279">
        <f t="shared" si="6"/>
        <v>93.5557240333586</v>
      </c>
    </row>
    <row r="181" s="218" customFormat="1" ht="18" customHeight="1" spans="1:5">
      <c r="A181" s="133">
        <v>2050202</v>
      </c>
      <c r="B181" s="133" t="s">
        <v>210</v>
      </c>
      <c r="C181" s="278">
        <v>17383</v>
      </c>
      <c r="D181" s="215">
        <v>13528</v>
      </c>
      <c r="E181" s="279">
        <f t="shared" si="6"/>
        <v>128.496451803666</v>
      </c>
    </row>
    <row r="182" s="218" customFormat="1" ht="18" customHeight="1" spans="1:5">
      <c r="A182" s="133">
        <v>2050203</v>
      </c>
      <c r="B182" s="133" t="s">
        <v>211</v>
      </c>
      <c r="C182" s="278">
        <v>13708</v>
      </c>
      <c r="D182" s="214">
        <v>13128</v>
      </c>
      <c r="E182" s="279">
        <f t="shared" si="6"/>
        <v>104.41803778184</v>
      </c>
    </row>
    <row r="183" s="218" customFormat="1" ht="18" customHeight="1" spans="1:5">
      <c r="A183" s="133">
        <v>2050204</v>
      </c>
      <c r="B183" s="133" t="s">
        <v>212</v>
      </c>
      <c r="C183" s="278">
        <v>6650</v>
      </c>
      <c r="D183" s="215">
        <v>3409</v>
      </c>
      <c r="E183" s="279">
        <f t="shared" si="6"/>
        <v>195.071868583162</v>
      </c>
    </row>
    <row r="184" s="218" customFormat="1" ht="18" customHeight="1" spans="1:5">
      <c r="A184" s="133">
        <v>2050205</v>
      </c>
      <c r="B184" s="133" t="s">
        <v>213</v>
      </c>
      <c r="C184" s="278">
        <v>39</v>
      </c>
      <c r="D184" s="215">
        <v>43</v>
      </c>
      <c r="E184" s="279">
        <f t="shared" si="6"/>
        <v>90.6976744186046</v>
      </c>
    </row>
    <row r="185" s="218" customFormat="1" ht="18" customHeight="1" spans="1:5">
      <c r="A185" s="133">
        <v>2050299</v>
      </c>
      <c r="B185" s="133" t="s">
        <v>214</v>
      </c>
      <c r="C185" s="278">
        <v>16679</v>
      </c>
      <c r="D185" s="215">
        <v>22320</v>
      </c>
      <c r="E185" s="279">
        <f t="shared" si="6"/>
        <v>74.7267025089606</v>
      </c>
    </row>
    <row r="186" s="218" customFormat="1" ht="18" customHeight="1" spans="1:5">
      <c r="A186" s="133">
        <v>20503</v>
      </c>
      <c r="B186" s="135" t="s">
        <v>215</v>
      </c>
      <c r="C186" s="278">
        <v>1401</v>
      </c>
      <c r="D186" s="214">
        <f>SUM(D187:D188)</f>
        <v>1256</v>
      </c>
      <c r="E186" s="279">
        <f t="shared" si="6"/>
        <v>111.544585987261</v>
      </c>
    </row>
    <row r="187" s="218" customFormat="1" ht="18" customHeight="1" spans="1:5">
      <c r="A187" s="133">
        <v>2050302</v>
      </c>
      <c r="B187" s="133" t="s">
        <v>216</v>
      </c>
      <c r="C187" s="215">
        <v>1301</v>
      </c>
      <c r="D187" s="215">
        <v>1236</v>
      </c>
      <c r="E187" s="279">
        <f t="shared" si="6"/>
        <v>105.258899676375</v>
      </c>
    </row>
    <row r="188" s="218" customFormat="1" ht="18" customHeight="1" spans="1:5">
      <c r="A188" s="133">
        <v>2050399</v>
      </c>
      <c r="B188" s="133" t="s">
        <v>217</v>
      </c>
      <c r="C188" s="215">
        <v>100</v>
      </c>
      <c r="D188" s="215">
        <v>20</v>
      </c>
      <c r="E188" s="279">
        <f t="shared" si="6"/>
        <v>500</v>
      </c>
    </row>
    <row r="189" s="218" customFormat="1" ht="17.1" customHeight="1" spans="1:7">
      <c r="A189" s="133">
        <v>20507</v>
      </c>
      <c r="B189" s="135" t="s">
        <v>218</v>
      </c>
      <c r="C189" s="215">
        <v>247</v>
      </c>
      <c r="D189" s="215">
        <f>SUM(D190:D190)</f>
        <v>116</v>
      </c>
      <c r="E189" s="279">
        <f t="shared" si="6"/>
        <v>212.931034482759</v>
      </c>
      <c r="F189" s="281"/>
      <c r="G189" s="282"/>
    </row>
    <row r="190" s="218" customFormat="1" ht="18" customHeight="1" spans="1:5">
      <c r="A190" s="133">
        <v>2050701</v>
      </c>
      <c r="B190" s="133" t="s">
        <v>219</v>
      </c>
      <c r="C190" s="215">
        <v>247</v>
      </c>
      <c r="D190" s="215">
        <v>116</v>
      </c>
      <c r="E190" s="279">
        <f t="shared" si="6"/>
        <v>212.931034482759</v>
      </c>
    </row>
    <row r="191" s="218" customFormat="1" ht="18" customHeight="1" spans="1:5">
      <c r="A191" s="133">
        <v>20508</v>
      </c>
      <c r="B191" s="135" t="s">
        <v>220</v>
      </c>
      <c r="C191" s="278">
        <v>440</v>
      </c>
      <c r="D191" s="214">
        <f>SUM(D192:D194)</f>
        <v>496</v>
      </c>
      <c r="E191" s="279">
        <f t="shared" si="6"/>
        <v>88.7096774193548</v>
      </c>
    </row>
    <row r="192" s="218" customFormat="1" ht="18" customHeight="1" spans="1:5">
      <c r="A192" s="133">
        <v>2050801</v>
      </c>
      <c r="B192" s="133" t="s">
        <v>221</v>
      </c>
      <c r="C192" s="215">
        <v>134</v>
      </c>
      <c r="D192" s="215">
        <v>158</v>
      </c>
      <c r="E192" s="279">
        <f t="shared" si="6"/>
        <v>84.8101265822785</v>
      </c>
    </row>
    <row r="193" s="218" customFormat="1" ht="18" customHeight="1" spans="1:5">
      <c r="A193" s="133">
        <v>2050802</v>
      </c>
      <c r="B193" s="133" t="s">
        <v>222</v>
      </c>
      <c r="C193" s="215">
        <v>302</v>
      </c>
      <c r="D193" s="215">
        <v>299</v>
      </c>
      <c r="E193" s="279">
        <f t="shared" si="6"/>
        <v>101.003344481605</v>
      </c>
    </row>
    <row r="194" s="218" customFormat="1" ht="18" customHeight="1" spans="1:5">
      <c r="A194" s="133">
        <v>2050899</v>
      </c>
      <c r="B194" s="133" t="s">
        <v>223</v>
      </c>
      <c r="C194" s="278">
        <v>4</v>
      </c>
      <c r="D194" s="214">
        <v>39</v>
      </c>
      <c r="E194" s="279">
        <f t="shared" si="6"/>
        <v>10.2564102564103</v>
      </c>
    </row>
    <row r="195" s="218" customFormat="1" ht="18" customHeight="1" spans="1:5">
      <c r="A195" s="133">
        <v>20509</v>
      </c>
      <c r="B195" s="135" t="s">
        <v>224</v>
      </c>
      <c r="C195" s="215">
        <v>188</v>
      </c>
      <c r="D195" s="215">
        <f>SUM(D198:D198)</f>
        <v>297</v>
      </c>
      <c r="E195" s="279">
        <f t="shared" si="6"/>
        <v>63.2996632996633</v>
      </c>
    </row>
    <row r="196" s="218" customFormat="1" ht="18" customHeight="1" spans="1:5">
      <c r="A196" s="133">
        <v>2050901</v>
      </c>
      <c r="B196" s="133" t="s">
        <v>225</v>
      </c>
      <c r="C196" s="215">
        <v>40</v>
      </c>
      <c r="D196" s="215">
        <v>0</v>
      </c>
      <c r="E196" s="279"/>
    </row>
    <row r="197" s="218" customFormat="1" ht="18" customHeight="1" spans="1:5">
      <c r="A197" s="133">
        <v>2050905</v>
      </c>
      <c r="B197" s="133" t="s">
        <v>226</v>
      </c>
      <c r="C197" s="215">
        <v>8</v>
      </c>
      <c r="D197" s="214">
        <v>0</v>
      </c>
      <c r="E197" s="279"/>
    </row>
    <row r="198" s="218" customFormat="1" ht="18" customHeight="1" spans="1:5">
      <c r="A198" s="133">
        <v>2050999</v>
      </c>
      <c r="B198" s="133" t="s">
        <v>227</v>
      </c>
      <c r="C198" s="215">
        <v>140</v>
      </c>
      <c r="D198" s="215">
        <v>297</v>
      </c>
      <c r="E198" s="279">
        <f t="shared" ref="E196:E259" si="7">C198/D198*100</f>
        <v>47.1380471380471</v>
      </c>
    </row>
    <row r="199" s="218" customFormat="1" ht="18" customHeight="1" spans="1:5">
      <c r="A199" s="133">
        <v>20599</v>
      </c>
      <c r="B199" s="135" t="s">
        <v>228</v>
      </c>
      <c r="C199" s="215">
        <v>501</v>
      </c>
      <c r="D199" s="215">
        <f>D200</f>
        <v>987</v>
      </c>
      <c r="E199" s="279">
        <f t="shared" si="7"/>
        <v>50.7598784194529</v>
      </c>
    </row>
    <row r="200" s="218" customFormat="1" ht="17" customHeight="1" spans="1:5">
      <c r="A200" s="133">
        <v>2059999</v>
      </c>
      <c r="B200" s="133" t="s">
        <v>229</v>
      </c>
      <c r="C200" s="278">
        <v>501</v>
      </c>
      <c r="D200" s="214">
        <v>987</v>
      </c>
      <c r="E200" s="279">
        <f t="shared" si="7"/>
        <v>50.7598784194529</v>
      </c>
    </row>
    <row r="201" s="218" customFormat="1" ht="18" customHeight="1" spans="1:5">
      <c r="A201" s="133">
        <v>206</v>
      </c>
      <c r="B201" s="135" t="s">
        <v>230</v>
      </c>
      <c r="C201" s="215">
        <v>6644</v>
      </c>
      <c r="D201" s="215">
        <f>SUM(D202,D206,D209,D211,D213,D217,D219)</f>
        <v>6019</v>
      </c>
      <c r="E201" s="279">
        <f t="shared" si="7"/>
        <v>110.383784681841</v>
      </c>
    </row>
    <row r="202" s="218" customFormat="1" ht="18" customHeight="1" spans="1:5">
      <c r="A202" s="133">
        <v>20601</v>
      </c>
      <c r="B202" s="135" t="s">
        <v>231</v>
      </c>
      <c r="C202" s="215">
        <v>271</v>
      </c>
      <c r="D202" s="215">
        <f>SUM(D203:D205)</f>
        <v>702</v>
      </c>
      <c r="E202" s="279">
        <f t="shared" si="7"/>
        <v>38.6039886039886</v>
      </c>
    </row>
    <row r="203" s="218" customFormat="1" ht="18" customHeight="1" spans="1:5">
      <c r="A203" s="133">
        <v>2060101</v>
      </c>
      <c r="B203" s="133" t="s">
        <v>94</v>
      </c>
      <c r="C203" s="278">
        <v>90</v>
      </c>
      <c r="D203" s="214">
        <v>65</v>
      </c>
      <c r="E203" s="279">
        <f t="shared" si="7"/>
        <v>138.461538461538</v>
      </c>
    </row>
    <row r="204" s="218" customFormat="1" ht="18" customHeight="1" spans="1:5">
      <c r="A204" s="133">
        <v>2060102</v>
      </c>
      <c r="B204" s="133" t="s">
        <v>95</v>
      </c>
      <c r="C204" s="215">
        <v>21</v>
      </c>
      <c r="D204" s="215">
        <v>20</v>
      </c>
      <c r="E204" s="279">
        <f t="shared" si="7"/>
        <v>105</v>
      </c>
    </row>
    <row r="205" s="218" customFormat="1" ht="18" customHeight="1" spans="1:5">
      <c r="A205" s="133">
        <v>2060199</v>
      </c>
      <c r="B205" s="133" t="s">
        <v>232</v>
      </c>
      <c r="C205" s="215">
        <v>160</v>
      </c>
      <c r="D205" s="215">
        <v>617</v>
      </c>
      <c r="E205" s="279">
        <f t="shared" si="7"/>
        <v>25.9319286871961</v>
      </c>
    </row>
    <row r="206" s="218" customFormat="1" ht="18" customHeight="1" spans="1:5">
      <c r="A206" s="133">
        <v>20602</v>
      </c>
      <c r="B206" s="135" t="s">
        <v>233</v>
      </c>
      <c r="C206" s="215">
        <v>0</v>
      </c>
      <c r="D206" s="215">
        <f>SUM(D207:D208)</f>
        <v>1370</v>
      </c>
      <c r="E206" s="279">
        <f t="shared" si="7"/>
        <v>0</v>
      </c>
    </row>
    <row r="207" s="218" customFormat="1" ht="18" customHeight="1" spans="1:5">
      <c r="A207" s="133">
        <v>2060208</v>
      </c>
      <c r="B207" s="133" t="s">
        <v>234</v>
      </c>
      <c r="C207" s="215">
        <v>0</v>
      </c>
      <c r="D207" s="214">
        <v>100</v>
      </c>
      <c r="E207" s="279">
        <f t="shared" si="7"/>
        <v>0</v>
      </c>
    </row>
    <row r="208" s="218" customFormat="1" ht="18" customHeight="1" spans="1:5">
      <c r="A208" s="133">
        <v>2060299</v>
      </c>
      <c r="B208" s="133" t="s">
        <v>235</v>
      </c>
      <c r="C208" s="215">
        <v>0</v>
      </c>
      <c r="D208" s="215">
        <v>1270</v>
      </c>
      <c r="E208" s="279">
        <f t="shared" si="7"/>
        <v>0</v>
      </c>
    </row>
    <row r="209" s="218" customFormat="1" ht="18" customHeight="1" spans="1:5">
      <c r="A209" s="133">
        <v>20604</v>
      </c>
      <c r="B209" s="135" t="s">
        <v>236</v>
      </c>
      <c r="C209" s="215">
        <v>4719</v>
      </c>
      <c r="D209" s="215">
        <f>SUM(D210:D210)</f>
        <v>520</v>
      </c>
      <c r="E209" s="279">
        <f t="shared" si="7"/>
        <v>907.5</v>
      </c>
    </row>
    <row r="210" s="218" customFormat="1" ht="18" customHeight="1" spans="1:5">
      <c r="A210" s="133">
        <v>2060404</v>
      </c>
      <c r="B210" s="133" t="s">
        <v>237</v>
      </c>
      <c r="C210" s="278">
        <v>4719</v>
      </c>
      <c r="D210" s="214">
        <v>520</v>
      </c>
      <c r="E210" s="279">
        <f t="shared" si="7"/>
        <v>907.5</v>
      </c>
    </row>
    <row r="211" s="218" customFormat="1" ht="18" customHeight="1" spans="1:5">
      <c r="A211" s="133">
        <v>20605</v>
      </c>
      <c r="B211" s="135" t="s">
        <v>238</v>
      </c>
      <c r="C211" s="215">
        <v>70</v>
      </c>
      <c r="D211" s="215">
        <f>SUM(D212:D212)</f>
        <v>69</v>
      </c>
      <c r="E211" s="279">
        <f t="shared" si="7"/>
        <v>101.449275362319</v>
      </c>
    </row>
    <row r="212" s="218" customFormat="1" ht="18" customHeight="1" spans="1:5">
      <c r="A212" s="133">
        <v>2060599</v>
      </c>
      <c r="B212" s="133" t="s">
        <v>239</v>
      </c>
      <c r="C212" s="215">
        <v>70</v>
      </c>
      <c r="D212" s="215">
        <v>69</v>
      </c>
      <c r="E212" s="279">
        <f t="shared" si="7"/>
        <v>101.449275362319</v>
      </c>
    </row>
    <row r="213" s="218" customFormat="1" ht="18" customHeight="1" spans="1:5">
      <c r="A213" s="133">
        <v>20607</v>
      </c>
      <c r="B213" s="135" t="s">
        <v>240</v>
      </c>
      <c r="C213" s="278">
        <v>1126</v>
      </c>
      <c r="D213" s="214">
        <f>SUM(D214:D216)</f>
        <v>313</v>
      </c>
      <c r="E213" s="279">
        <f t="shared" si="7"/>
        <v>359.744408945687</v>
      </c>
    </row>
    <row r="214" s="218" customFormat="1" ht="18" customHeight="1" spans="1:5">
      <c r="A214" s="133">
        <v>2060701</v>
      </c>
      <c r="B214" s="133" t="s">
        <v>241</v>
      </c>
      <c r="C214" s="215">
        <v>1</v>
      </c>
      <c r="D214" s="215">
        <v>28</v>
      </c>
      <c r="E214" s="279">
        <f t="shared" si="7"/>
        <v>3.57142857142857</v>
      </c>
    </row>
    <row r="215" s="218" customFormat="1" ht="18" customHeight="1" spans="1:5">
      <c r="A215" s="133">
        <v>2060702</v>
      </c>
      <c r="B215" s="133" t="s">
        <v>242</v>
      </c>
      <c r="C215" s="215">
        <v>1123</v>
      </c>
      <c r="D215" s="215">
        <v>282</v>
      </c>
      <c r="E215" s="279">
        <f t="shared" si="7"/>
        <v>398.22695035461</v>
      </c>
    </row>
    <row r="216" s="218" customFormat="1" ht="18" customHeight="1" spans="1:5">
      <c r="A216" s="133">
        <v>2060799</v>
      </c>
      <c r="B216" s="133" t="s">
        <v>243</v>
      </c>
      <c r="C216" s="278">
        <v>2</v>
      </c>
      <c r="D216" s="214">
        <v>3</v>
      </c>
      <c r="E216" s="279">
        <f t="shared" si="7"/>
        <v>66.6666666666667</v>
      </c>
    </row>
    <row r="217" s="218" customFormat="1" ht="18" customHeight="1" spans="1:5">
      <c r="A217" s="133">
        <v>20609</v>
      </c>
      <c r="B217" s="135" t="s">
        <v>244</v>
      </c>
      <c r="C217" s="215">
        <v>0</v>
      </c>
      <c r="D217" s="215">
        <f>SUM(D218:D218)</f>
        <v>59</v>
      </c>
      <c r="E217" s="279">
        <f t="shared" si="7"/>
        <v>0</v>
      </c>
    </row>
    <row r="218" s="218" customFormat="1" ht="18" customHeight="1" spans="1:5">
      <c r="A218" s="133">
        <v>2060999</v>
      </c>
      <c r="B218" s="133" t="s">
        <v>245</v>
      </c>
      <c r="C218" s="215">
        <v>0</v>
      </c>
      <c r="D218" s="215">
        <v>59</v>
      </c>
      <c r="E218" s="279">
        <f t="shared" si="7"/>
        <v>0</v>
      </c>
    </row>
    <row r="219" s="218" customFormat="1" ht="18" customHeight="1" spans="1:5">
      <c r="A219" s="133">
        <v>20699</v>
      </c>
      <c r="B219" s="135" t="s">
        <v>246</v>
      </c>
      <c r="C219" s="215">
        <v>458</v>
      </c>
      <c r="D219" s="215">
        <f>SUM(D220:D220)</f>
        <v>2986</v>
      </c>
      <c r="E219" s="279">
        <f t="shared" si="7"/>
        <v>15.3382451440054</v>
      </c>
    </row>
    <row r="220" s="218" customFormat="1" ht="18" customHeight="1" spans="1:5">
      <c r="A220" s="133">
        <v>2069999</v>
      </c>
      <c r="B220" s="133" t="s">
        <v>247</v>
      </c>
      <c r="C220" s="278">
        <v>458</v>
      </c>
      <c r="D220" s="214">
        <v>2986</v>
      </c>
      <c r="E220" s="279">
        <f t="shared" si="7"/>
        <v>15.3382451440054</v>
      </c>
    </row>
    <row r="221" s="218" customFormat="1" ht="18" customHeight="1" spans="1:5">
      <c r="A221" s="133">
        <v>207</v>
      </c>
      <c r="B221" s="135" t="s">
        <v>248</v>
      </c>
      <c r="C221" s="215">
        <v>4891</v>
      </c>
      <c r="D221" s="215">
        <f>SUM(D222,D232,D234,D239,D242,D246)</f>
        <v>3356</v>
      </c>
      <c r="E221" s="279">
        <f t="shared" si="7"/>
        <v>145.738974970203</v>
      </c>
    </row>
    <row r="222" s="218" customFormat="1" ht="18" customHeight="1" spans="1:5">
      <c r="A222" s="133">
        <v>20701</v>
      </c>
      <c r="B222" s="135" t="s">
        <v>249</v>
      </c>
      <c r="C222" s="215">
        <v>3198</v>
      </c>
      <c r="D222" s="215">
        <f>SUM(D223:D231)</f>
        <v>1963</v>
      </c>
      <c r="E222" s="279">
        <f t="shared" si="7"/>
        <v>162.913907284768</v>
      </c>
    </row>
    <row r="223" s="218" customFormat="1" ht="18" customHeight="1" spans="1:5">
      <c r="A223" s="133">
        <v>2070101</v>
      </c>
      <c r="B223" s="133" t="s">
        <v>94</v>
      </c>
      <c r="C223" s="278">
        <v>369</v>
      </c>
      <c r="D223" s="214">
        <v>596</v>
      </c>
      <c r="E223" s="279">
        <f t="shared" si="7"/>
        <v>61.9127516778523</v>
      </c>
    </row>
    <row r="224" s="218" customFormat="1" ht="18" customHeight="1" spans="1:5">
      <c r="A224" s="133">
        <v>2070104</v>
      </c>
      <c r="B224" s="133" t="s">
        <v>250</v>
      </c>
      <c r="C224" s="215">
        <v>57</v>
      </c>
      <c r="D224" s="215">
        <v>11</v>
      </c>
      <c r="E224" s="279">
        <f t="shared" si="7"/>
        <v>518.181818181818</v>
      </c>
    </row>
    <row r="225" s="218" customFormat="1" ht="18" customHeight="1" spans="1:5">
      <c r="A225" s="133">
        <v>2070108</v>
      </c>
      <c r="B225" s="133" t="s">
        <v>251</v>
      </c>
      <c r="C225" s="215">
        <v>100</v>
      </c>
      <c r="D225" s="215">
        <v>60</v>
      </c>
      <c r="E225" s="279">
        <f t="shared" si="7"/>
        <v>166.666666666667</v>
      </c>
    </row>
    <row r="226" s="218" customFormat="1" ht="18" customHeight="1" spans="1:5">
      <c r="A226" s="133">
        <v>2070109</v>
      </c>
      <c r="B226" s="133" t="s">
        <v>252</v>
      </c>
      <c r="C226" s="215">
        <v>108</v>
      </c>
      <c r="D226" s="215">
        <v>35</v>
      </c>
      <c r="E226" s="279">
        <f t="shared" si="7"/>
        <v>308.571428571429</v>
      </c>
    </row>
    <row r="227" s="218" customFormat="1" ht="18" customHeight="1" spans="1:5">
      <c r="A227" s="133">
        <v>2070110</v>
      </c>
      <c r="B227" s="133" t="s">
        <v>253</v>
      </c>
      <c r="C227" s="278">
        <v>36</v>
      </c>
      <c r="D227" s="214">
        <v>203</v>
      </c>
      <c r="E227" s="279">
        <f t="shared" si="7"/>
        <v>17.7339901477833</v>
      </c>
    </row>
    <row r="228" s="218" customFormat="1" ht="18" customHeight="1" spans="1:5">
      <c r="A228" s="133">
        <v>2070111</v>
      </c>
      <c r="B228" s="133" t="s">
        <v>254</v>
      </c>
      <c r="C228" s="215">
        <v>20</v>
      </c>
      <c r="D228" s="215">
        <v>0</v>
      </c>
      <c r="E228" s="279"/>
    </row>
    <row r="229" s="218" customFormat="1" ht="18" customHeight="1" spans="1:5">
      <c r="A229" s="133">
        <v>2070112</v>
      </c>
      <c r="B229" s="133" t="s">
        <v>255</v>
      </c>
      <c r="C229" s="215">
        <v>131</v>
      </c>
      <c r="D229" s="215">
        <v>154</v>
      </c>
      <c r="E229" s="279">
        <f t="shared" si="7"/>
        <v>85.0649350649351</v>
      </c>
    </row>
    <row r="230" s="218" customFormat="1" ht="18" customHeight="1" spans="1:5">
      <c r="A230" s="133">
        <v>2070113</v>
      </c>
      <c r="B230" s="133" t="s">
        <v>256</v>
      </c>
      <c r="C230" s="215">
        <v>1113</v>
      </c>
      <c r="D230" s="214">
        <v>0</v>
      </c>
      <c r="E230" s="279"/>
    </row>
    <row r="231" s="218" customFormat="1" ht="18" customHeight="1" spans="1:5">
      <c r="A231" s="133">
        <v>2070199</v>
      </c>
      <c r="B231" s="133" t="s">
        <v>257</v>
      </c>
      <c r="C231" s="278">
        <v>1264</v>
      </c>
      <c r="D231" s="214">
        <v>904</v>
      </c>
      <c r="E231" s="279">
        <f t="shared" si="7"/>
        <v>139.823008849558</v>
      </c>
    </row>
    <row r="232" s="218" customFormat="1" ht="18" customHeight="1" spans="1:5">
      <c r="A232" s="133">
        <v>20702</v>
      </c>
      <c r="B232" s="135" t="s">
        <v>258</v>
      </c>
      <c r="C232" s="215">
        <v>172</v>
      </c>
      <c r="D232" s="215">
        <f>SUM(D233:D233)</f>
        <v>157</v>
      </c>
      <c r="E232" s="279">
        <f t="shared" si="7"/>
        <v>109.554140127389</v>
      </c>
    </row>
    <row r="233" s="218" customFormat="1" ht="18" customHeight="1" spans="1:5">
      <c r="A233" s="133">
        <v>2070204</v>
      </c>
      <c r="B233" s="133" t="s">
        <v>259</v>
      </c>
      <c r="C233" s="215">
        <v>172</v>
      </c>
      <c r="D233" s="215">
        <v>157</v>
      </c>
      <c r="E233" s="279">
        <f t="shared" si="7"/>
        <v>109.554140127389</v>
      </c>
    </row>
    <row r="234" s="218" customFormat="1" ht="18" customHeight="1" spans="1:5">
      <c r="A234" s="133">
        <v>20703</v>
      </c>
      <c r="B234" s="135" t="s">
        <v>260</v>
      </c>
      <c r="C234" s="215">
        <v>216</v>
      </c>
      <c r="D234" s="215">
        <f>SUM(D235:D238)</f>
        <v>20</v>
      </c>
      <c r="E234" s="279">
        <f t="shared" si="7"/>
        <v>1080</v>
      </c>
    </row>
    <row r="235" s="218" customFormat="1" ht="18" customHeight="1" spans="1:5">
      <c r="A235" s="133">
        <v>2070301</v>
      </c>
      <c r="B235" s="133" t="s">
        <v>94</v>
      </c>
      <c r="C235" s="215">
        <v>35</v>
      </c>
      <c r="D235" s="214">
        <v>1</v>
      </c>
      <c r="E235" s="279">
        <f t="shared" si="7"/>
        <v>3500</v>
      </c>
    </row>
    <row r="236" s="218" customFormat="1" ht="18" customHeight="1" spans="1:5">
      <c r="A236" s="133">
        <v>2070307</v>
      </c>
      <c r="B236" s="133" t="s">
        <v>261</v>
      </c>
      <c r="C236" s="215">
        <v>59</v>
      </c>
      <c r="D236" s="215">
        <v>3</v>
      </c>
      <c r="E236" s="279">
        <f t="shared" si="7"/>
        <v>1966.66666666667</v>
      </c>
    </row>
    <row r="237" s="218" customFormat="1" ht="18" customHeight="1" spans="1:5">
      <c r="A237" s="133">
        <v>2070308</v>
      </c>
      <c r="B237" s="133" t="s">
        <v>262</v>
      </c>
      <c r="C237" s="215">
        <v>47</v>
      </c>
      <c r="D237" s="215">
        <v>16</v>
      </c>
      <c r="E237" s="279">
        <f t="shared" si="7"/>
        <v>293.75</v>
      </c>
    </row>
    <row r="238" s="218" customFormat="1" ht="18" customHeight="1" spans="1:5">
      <c r="A238" s="133">
        <v>2070399</v>
      </c>
      <c r="B238" s="133" t="s">
        <v>263</v>
      </c>
      <c r="C238" s="278">
        <v>75</v>
      </c>
      <c r="D238" s="214">
        <v>0</v>
      </c>
      <c r="E238" s="279"/>
    </row>
    <row r="239" s="218" customFormat="1" ht="18" customHeight="1" spans="1:5">
      <c r="A239" s="133">
        <v>20706</v>
      </c>
      <c r="B239" s="136" t="s">
        <v>264</v>
      </c>
      <c r="C239" s="215">
        <v>14</v>
      </c>
      <c r="D239" s="215">
        <f>SUM(D240:D241)</f>
        <v>31</v>
      </c>
      <c r="E239" s="279">
        <f t="shared" si="7"/>
        <v>45.1612903225806</v>
      </c>
    </row>
    <row r="240" s="218" customFormat="1" ht="18" customHeight="1" spans="1:5">
      <c r="A240" s="133">
        <v>2070604</v>
      </c>
      <c r="B240" s="137" t="s">
        <v>265</v>
      </c>
      <c r="C240" s="215">
        <v>4</v>
      </c>
      <c r="D240" s="215">
        <v>21</v>
      </c>
      <c r="E240" s="279">
        <f t="shared" si="7"/>
        <v>19.047619047619</v>
      </c>
    </row>
    <row r="241" s="218" customFormat="1" ht="18" customHeight="1" spans="1:5">
      <c r="A241" s="133">
        <v>2070607</v>
      </c>
      <c r="B241" s="137" t="s">
        <v>266</v>
      </c>
      <c r="C241" s="215">
        <v>10</v>
      </c>
      <c r="D241" s="215">
        <v>10</v>
      </c>
      <c r="E241" s="279">
        <f t="shared" si="7"/>
        <v>100</v>
      </c>
    </row>
    <row r="242" s="218" customFormat="1" ht="18" customHeight="1" spans="1:5">
      <c r="A242" s="133">
        <v>20708</v>
      </c>
      <c r="B242" s="136" t="s">
        <v>267</v>
      </c>
      <c r="C242" s="215">
        <v>824</v>
      </c>
      <c r="D242" s="215">
        <f>SUM(D243:D245)</f>
        <v>844</v>
      </c>
      <c r="E242" s="279">
        <f t="shared" si="7"/>
        <v>97.6303317535545</v>
      </c>
    </row>
    <row r="243" s="218" customFormat="1" ht="18" customHeight="1" spans="1:5">
      <c r="A243" s="133">
        <v>2070801</v>
      </c>
      <c r="B243" s="137" t="s">
        <v>94</v>
      </c>
      <c r="C243" s="215">
        <v>240</v>
      </c>
      <c r="D243" s="215">
        <v>688</v>
      </c>
      <c r="E243" s="279">
        <f t="shared" si="7"/>
        <v>34.8837209302326</v>
      </c>
    </row>
    <row r="244" s="218" customFormat="1" ht="18" customHeight="1" spans="1:5">
      <c r="A244" s="133">
        <v>2070808</v>
      </c>
      <c r="B244" s="137" t="s">
        <v>268</v>
      </c>
      <c r="C244" s="278">
        <v>573</v>
      </c>
      <c r="D244" s="214">
        <v>79</v>
      </c>
      <c r="E244" s="279">
        <f t="shared" si="7"/>
        <v>725.316455696203</v>
      </c>
    </row>
    <row r="245" s="218" customFormat="1" ht="18" customHeight="1" spans="1:5">
      <c r="A245" s="133">
        <v>2070899</v>
      </c>
      <c r="B245" s="137" t="s">
        <v>269</v>
      </c>
      <c r="C245" s="215">
        <v>11</v>
      </c>
      <c r="D245" s="215">
        <v>77</v>
      </c>
      <c r="E245" s="279">
        <f t="shared" si="7"/>
        <v>14.2857142857143</v>
      </c>
    </row>
    <row r="246" s="218" customFormat="1" ht="18" customHeight="1" spans="1:5">
      <c r="A246" s="133">
        <v>20799</v>
      </c>
      <c r="B246" s="135" t="s">
        <v>270</v>
      </c>
      <c r="C246" s="215">
        <v>467</v>
      </c>
      <c r="D246" s="215">
        <f>SUM(D248:D248)</f>
        <v>341</v>
      </c>
      <c r="E246" s="279">
        <f t="shared" si="7"/>
        <v>136.950146627566</v>
      </c>
    </row>
    <row r="247" s="218" customFormat="1" ht="18" customHeight="1" spans="1:5">
      <c r="A247" s="133">
        <v>2079903</v>
      </c>
      <c r="B247" s="133" t="s">
        <v>271</v>
      </c>
      <c r="C247" s="215">
        <v>3</v>
      </c>
      <c r="D247" s="215">
        <v>0</v>
      </c>
      <c r="E247" s="279"/>
    </row>
    <row r="248" s="218" customFormat="1" ht="18" customHeight="1" spans="1:5">
      <c r="A248" s="133">
        <v>2079999</v>
      </c>
      <c r="B248" s="133" t="s">
        <v>272</v>
      </c>
      <c r="C248" s="215">
        <v>464</v>
      </c>
      <c r="D248" s="215">
        <v>341</v>
      </c>
      <c r="E248" s="279">
        <f t="shared" si="7"/>
        <v>136.070381231672</v>
      </c>
    </row>
    <row r="249" s="218" customFormat="1" ht="18" customHeight="1" spans="1:5">
      <c r="A249" s="133">
        <v>208</v>
      </c>
      <c r="B249" s="135" t="s">
        <v>273</v>
      </c>
      <c r="C249" s="278">
        <v>51629</v>
      </c>
      <c r="D249" s="214">
        <v>39117</v>
      </c>
      <c r="E249" s="279">
        <f t="shared" si="7"/>
        <v>131.986093003042</v>
      </c>
    </row>
    <row r="250" s="218" customFormat="1" ht="18" customHeight="1" spans="1:5">
      <c r="A250" s="133">
        <v>20801</v>
      </c>
      <c r="B250" s="135" t="s">
        <v>274</v>
      </c>
      <c r="C250" s="215">
        <v>2999</v>
      </c>
      <c r="D250" s="215">
        <f>SUM(D251:D260)</f>
        <v>3136</v>
      </c>
      <c r="E250" s="279">
        <f t="shared" si="7"/>
        <v>95.6313775510204</v>
      </c>
    </row>
    <row r="251" s="218" customFormat="1" ht="18" customHeight="1" spans="1:5">
      <c r="A251" s="133">
        <v>2080101</v>
      </c>
      <c r="B251" s="133" t="s">
        <v>94</v>
      </c>
      <c r="C251" s="215">
        <v>405</v>
      </c>
      <c r="D251" s="215">
        <v>583</v>
      </c>
      <c r="E251" s="279">
        <f t="shared" si="7"/>
        <v>69.4682675814751</v>
      </c>
    </row>
    <row r="252" s="218" customFormat="1" ht="18" customHeight="1" spans="1:5">
      <c r="A252" s="133">
        <v>2080102</v>
      </c>
      <c r="B252" s="133" t="s">
        <v>95</v>
      </c>
      <c r="C252" s="278">
        <v>40</v>
      </c>
      <c r="D252" s="214">
        <v>186</v>
      </c>
      <c r="E252" s="279">
        <f t="shared" si="7"/>
        <v>21.505376344086</v>
      </c>
    </row>
    <row r="253" s="218" customFormat="1" ht="18" customHeight="1" spans="1:5">
      <c r="A253" s="133">
        <v>2080104</v>
      </c>
      <c r="B253" s="133" t="s">
        <v>275</v>
      </c>
      <c r="C253" s="215">
        <v>737</v>
      </c>
      <c r="D253" s="215">
        <v>808</v>
      </c>
      <c r="E253" s="279">
        <f t="shared" si="7"/>
        <v>91.2128712871287</v>
      </c>
    </row>
    <row r="254" s="218" customFormat="1" ht="18" customHeight="1" spans="1:5">
      <c r="A254" s="133">
        <v>2080105</v>
      </c>
      <c r="B254" s="133" t="s">
        <v>276</v>
      </c>
      <c r="C254" s="215">
        <v>38</v>
      </c>
      <c r="D254" s="215">
        <v>46</v>
      </c>
      <c r="E254" s="279">
        <f t="shared" si="7"/>
        <v>82.6086956521739</v>
      </c>
    </row>
    <row r="255" s="218" customFormat="1" ht="18" customHeight="1" spans="1:5">
      <c r="A255" s="133">
        <v>2080106</v>
      </c>
      <c r="B255" s="133" t="s">
        <v>277</v>
      </c>
      <c r="C255" s="215">
        <v>139</v>
      </c>
      <c r="D255" s="215">
        <v>143</v>
      </c>
      <c r="E255" s="279">
        <f t="shared" si="7"/>
        <v>97.2027972027972</v>
      </c>
    </row>
    <row r="256" s="218" customFormat="1" ht="18" customHeight="1" spans="1:5">
      <c r="A256" s="133">
        <v>2080107</v>
      </c>
      <c r="B256" s="133" t="s">
        <v>278</v>
      </c>
      <c r="C256" s="278">
        <v>2</v>
      </c>
      <c r="D256" s="214">
        <v>8</v>
      </c>
      <c r="E256" s="279">
        <f t="shared" si="7"/>
        <v>25</v>
      </c>
    </row>
    <row r="257" s="218" customFormat="1" ht="18" customHeight="1" spans="1:5">
      <c r="A257" s="133">
        <v>2080109</v>
      </c>
      <c r="B257" s="133" t="s">
        <v>279</v>
      </c>
      <c r="C257" s="215">
        <v>345</v>
      </c>
      <c r="D257" s="215">
        <v>363</v>
      </c>
      <c r="E257" s="279">
        <f t="shared" si="7"/>
        <v>95.0413223140496</v>
      </c>
    </row>
    <row r="258" s="218" customFormat="1" ht="18" customHeight="1" spans="1:5">
      <c r="A258" s="133">
        <v>2080112</v>
      </c>
      <c r="B258" s="133" t="s">
        <v>280</v>
      </c>
      <c r="C258" s="215">
        <v>0</v>
      </c>
      <c r="D258" s="215">
        <v>4</v>
      </c>
      <c r="E258" s="279">
        <f t="shared" si="7"/>
        <v>0</v>
      </c>
    </row>
    <row r="259" s="218" customFormat="1" ht="18" customHeight="1" spans="1:5">
      <c r="A259" s="133">
        <v>2080150</v>
      </c>
      <c r="B259" s="133" t="s">
        <v>101</v>
      </c>
      <c r="C259" s="215">
        <v>97</v>
      </c>
      <c r="D259" s="215">
        <v>0</v>
      </c>
      <c r="E259" s="279"/>
    </row>
    <row r="260" s="218" customFormat="1" ht="18" customHeight="1" spans="1:5">
      <c r="A260" s="133">
        <v>2080199</v>
      </c>
      <c r="B260" s="133" t="s">
        <v>281</v>
      </c>
      <c r="C260" s="278">
        <v>1196</v>
      </c>
      <c r="D260" s="214">
        <v>995</v>
      </c>
      <c r="E260" s="279">
        <f t="shared" ref="E260:E294" si="8">C260/D260*100</f>
        <v>120.201005025126</v>
      </c>
    </row>
    <row r="261" s="218" customFormat="1" ht="18" customHeight="1" spans="1:5">
      <c r="A261" s="133">
        <v>20802</v>
      </c>
      <c r="B261" s="135" t="s">
        <v>282</v>
      </c>
      <c r="C261" s="215">
        <v>511</v>
      </c>
      <c r="D261" s="215">
        <f>SUM(D262:D266)</f>
        <v>927</v>
      </c>
      <c r="E261" s="279">
        <f t="shared" si="8"/>
        <v>55.1240560949299</v>
      </c>
    </row>
    <row r="262" s="218" customFormat="1" ht="18" customHeight="1" spans="1:5">
      <c r="A262" s="133">
        <v>2080201</v>
      </c>
      <c r="B262" s="133" t="s">
        <v>94</v>
      </c>
      <c r="C262" s="215">
        <v>330</v>
      </c>
      <c r="D262" s="215">
        <v>468</v>
      </c>
      <c r="E262" s="279">
        <f t="shared" si="8"/>
        <v>70.5128205128205</v>
      </c>
    </row>
    <row r="263" s="218" customFormat="1" ht="18" customHeight="1" spans="1:5">
      <c r="A263" s="133">
        <v>2080203</v>
      </c>
      <c r="B263" s="133" t="s">
        <v>141</v>
      </c>
      <c r="C263" s="278">
        <v>67</v>
      </c>
      <c r="D263" s="214">
        <v>0</v>
      </c>
      <c r="E263" s="279"/>
    </row>
    <row r="264" s="218" customFormat="1" ht="18" customHeight="1" spans="1:5">
      <c r="A264" s="133">
        <v>2080207</v>
      </c>
      <c r="B264" s="133" t="s">
        <v>283</v>
      </c>
      <c r="C264" s="278">
        <v>2</v>
      </c>
      <c r="D264" s="214">
        <v>0</v>
      </c>
      <c r="E264" s="279"/>
    </row>
    <row r="265" s="218" customFormat="1" ht="18" customHeight="1" spans="1:5">
      <c r="A265" s="133">
        <v>2080208</v>
      </c>
      <c r="B265" s="133" t="s">
        <v>284</v>
      </c>
      <c r="C265" s="278">
        <v>18</v>
      </c>
      <c r="D265" s="214">
        <v>348</v>
      </c>
      <c r="E265" s="279">
        <f t="shared" si="8"/>
        <v>5.17241379310345</v>
      </c>
    </row>
    <row r="266" s="218" customFormat="1" ht="18" customHeight="1" spans="1:5">
      <c r="A266" s="133">
        <v>2080299</v>
      </c>
      <c r="B266" s="133" t="s">
        <v>285</v>
      </c>
      <c r="C266" s="215">
        <v>94</v>
      </c>
      <c r="D266" s="215">
        <v>111</v>
      </c>
      <c r="E266" s="279">
        <f t="shared" si="8"/>
        <v>84.6846846846847</v>
      </c>
    </row>
    <row r="267" s="218" customFormat="1" ht="18" customHeight="1" spans="1:5">
      <c r="A267" s="133">
        <v>20805</v>
      </c>
      <c r="B267" s="135" t="s">
        <v>286</v>
      </c>
      <c r="C267" s="215">
        <v>22418</v>
      </c>
      <c r="D267" s="215">
        <f>SUM(D268:D273)</f>
        <v>14773</v>
      </c>
      <c r="E267" s="279">
        <f t="shared" si="8"/>
        <v>151.74981384959</v>
      </c>
    </row>
    <row r="268" s="218" customFormat="1" ht="18" customHeight="1" spans="1:5">
      <c r="A268" s="133">
        <v>2080501</v>
      </c>
      <c r="B268" s="133" t="s">
        <v>287</v>
      </c>
      <c r="C268" s="278">
        <v>0</v>
      </c>
      <c r="D268" s="214">
        <v>5</v>
      </c>
      <c r="E268" s="279">
        <f t="shared" si="8"/>
        <v>0</v>
      </c>
    </row>
    <row r="269" s="218" customFormat="1" ht="18" customHeight="1" spans="1:5">
      <c r="A269" s="133">
        <v>2080502</v>
      </c>
      <c r="B269" s="133" t="s">
        <v>288</v>
      </c>
      <c r="C269" s="215">
        <v>100</v>
      </c>
      <c r="D269" s="215">
        <v>26</v>
      </c>
      <c r="E269" s="279">
        <f t="shared" si="8"/>
        <v>384.615384615385</v>
      </c>
    </row>
    <row r="270" s="218" customFormat="1" ht="18" customHeight="1" spans="1:5">
      <c r="A270" s="133">
        <v>2080505</v>
      </c>
      <c r="B270" s="133" t="s">
        <v>289</v>
      </c>
      <c r="C270" s="215">
        <v>5928</v>
      </c>
      <c r="D270" s="215">
        <v>8280</v>
      </c>
      <c r="E270" s="279">
        <f t="shared" si="8"/>
        <v>71.5942028985507</v>
      </c>
    </row>
    <row r="271" s="218" customFormat="1" ht="18" customHeight="1" spans="1:5">
      <c r="A271" s="133">
        <v>2080506</v>
      </c>
      <c r="B271" s="133" t="s">
        <v>290</v>
      </c>
      <c r="C271" s="215">
        <v>1731</v>
      </c>
      <c r="D271" s="215">
        <v>2279</v>
      </c>
      <c r="E271" s="279">
        <f t="shared" si="8"/>
        <v>75.9543659499781</v>
      </c>
    </row>
    <row r="272" s="218" customFormat="1" ht="17" customHeight="1" spans="1:5">
      <c r="A272" s="133">
        <v>2080507</v>
      </c>
      <c r="B272" s="133" t="s">
        <v>291</v>
      </c>
      <c r="C272" s="278">
        <v>14629</v>
      </c>
      <c r="D272" s="214">
        <v>4090</v>
      </c>
      <c r="E272" s="279">
        <f t="shared" si="8"/>
        <v>357.677261613692</v>
      </c>
    </row>
    <row r="273" s="218" customFormat="1" ht="18" customHeight="1" spans="1:5">
      <c r="A273" s="133">
        <v>2080599</v>
      </c>
      <c r="B273" s="133" t="s">
        <v>292</v>
      </c>
      <c r="C273" s="215">
        <v>30</v>
      </c>
      <c r="D273" s="215">
        <v>93</v>
      </c>
      <c r="E273" s="279">
        <f t="shared" si="8"/>
        <v>32.258064516129</v>
      </c>
    </row>
    <row r="274" s="218" customFormat="1" ht="18" customHeight="1" spans="1:5">
      <c r="A274" s="133">
        <v>20807</v>
      </c>
      <c r="B274" s="135" t="s">
        <v>293</v>
      </c>
      <c r="C274" s="215">
        <v>2097</v>
      </c>
      <c r="D274" s="215">
        <f>SUM(D275:D275)</f>
        <v>2170</v>
      </c>
      <c r="E274" s="279">
        <f t="shared" si="8"/>
        <v>96.6359447004608</v>
      </c>
    </row>
    <row r="275" s="218" customFormat="1" ht="18" customHeight="1" spans="1:5">
      <c r="A275" s="133">
        <v>2080799</v>
      </c>
      <c r="B275" s="133" t="s">
        <v>294</v>
      </c>
      <c r="C275" s="283">
        <v>2097</v>
      </c>
      <c r="D275" s="214">
        <v>2170</v>
      </c>
      <c r="E275" s="279">
        <f t="shared" si="8"/>
        <v>96.6359447004608</v>
      </c>
    </row>
    <row r="276" s="218" customFormat="1" ht="18" customHeight="1" spans="1:5">
      <c r="A276" s="133">
        <v>20808</v>
      </c>
      <c r="B276" s="135" t="s">
        <v>295</v>
      </c>
      <c r="C276" s="215">
        <v>2780</v>
      </c>
      <c r="D276" s="215">
        <f>SUM(D277:D280)</f>
        <v>3540</v>
      </c>
      <c r="E276" s="279">
        <f t="shared" si="8"/>
        <v>78.5310734463277</v>
      </c>
    </row>
    <row r="277" s="218" customFormat="1" ht="18" customHeight="1" spans="1:5">
      <c r="A277" s="133">
        <v>2080801</v>
      </c>
      <c r="B277" s="133" t="s">
        <v>296</v>
      </c>
      <c r="C277" s="215">
        <v>982</v>
      </c>
      <c r="D277" s="215">
        <v>1636</v>
      </c>
      <c r="E277" s="279">
        <f t="shared" si="8"/>
        <v>60.0244498777506</v>
      </c>
    </row>
    <row r="278" s="218" customFormat="1" ht="18" customHeight="1" spans="1:5">
      <c r="A278" s="133">
        <v>2080802</v>
      </c>
      <c r="B278" s="133" t="s">
        <v>297</v>
      </c>
      <c r="C278" s="215">
        <v>129</v>
      </c>
      <c r="D278" s="215">
        <v>5</v>
      </c>
      <c r="E278" s="279">
        <f t="shared" si="8"/>
        <v>2580</v>
      </c>
    </row>
    <row r="279" s="218" customFormat="1" ht="18" customHeight="1" spans="1:5">
      <c r="A279" s="133">
        <v>2080805</v>
      </c>
      <c r="B279" s="133" t="s">
        <v>298</v>
      </c>
      <c r="C279" s="215">
        <v>324</v>
      </c>
      <c r="D279" s="215">
        <v>189</v>
      </c>
      <c r="E279" s="279">
        <f t="shared" si="8"/>
        <v>171.428571428571</v>
      </c>
    </row>
    <row r="280" s="218" customFormat="1" ht="18" customHeight="1" spans="1:5">
      <c r="A280" s="133">
        <v>2080899</v>
      </c>
      <c r="B280" s="133" t="s">
        <v>299</v>
      </c>
      <c r="C280" s="215">
        <v>1345</v>
      </c>
      <c r="D280" s="215">
        <v>1710</v>
      </c>
      <c r="E280" s="279">
        <f t="shared" si="8"/>
        <v>78.6549707602339</v>
      </c>
    </row>
    <row r="281" s="218" customFormat="1" ht="18" customHeight="1" spans="1:5">
      <c r="A281" s="133">
        <v>20809</v>
      </c>
      <c r="B281" s="135" t="s">
        <v>300</v>
      </c>
      <c r="C281" s="278">
        <v>253</v>
      </c>
      <c r="D281" s="214">
        <f>SUM(D282:D287)</f>
        <v>243</v>
      </c>
      <c r="E281" s="279">
        <f t="shared" si="8"/>
        <v>104.115226337449</v>
      </c>
    </row>
    <row r="282" s="218" customFormat="1" ht="18" customHeight="1" spans="1:5">
      <c r="A282" s="133">
        <v>2080901</v>
      </c>
      <c r="B282" s="133" t="s">
        <v>301</v>
      </c>
      <c r="C282" s="215">
        <v>143</v>
      </c>
      <c r="D282" s="215">
        <v>0</v>
      </c>
      <c r="E282" s="279"/>
    </row>
    <row r="283" s="218" customFormat="1" ht="18" customHeight="1" spans="1:5">
      <c r="A283" s="133">
        <v>2080902</v>
      </c>
      <c r="B283" s="133" t="s">
        <v>302</v>
      </c>
      <c r="C283" s="215">
        <v>33</v>
      </c>
      <c r="D283" s="215">
        <v>50</v>
      </c>
      <c r="E283" s="279">
        <f t="shared" si="8"/>
        <v>66</v>
      </c>
    </row>
    <row r="284" s="218" customFormat="1" ht="18" customHeight="1" spans="1:5">
      <c r="A284" s="133">
        <v>2080903</v>
      </c>
      <c r="B284" s="133" t="s">
        <v>303</v>
      </c>
      <c r="C284" s="215">
        <v>8</v>
      </c>
      <c r="D284" s="215">
        <v>26</v>
      </c>
      <c r="E284" s="279">
        <f t="shared" si="8"/>
        <v>30.7692307692308</v>
      </c>
    </row>
    <row r="285" s="218" customFormat="1" ht="18" customHeight="1" spans="1:5">
      <c r="A285" s="133">
        <v>2080904</v>
      </c>
      <c r="B285" s="133" t="s">
        <v>304</v>
      </c>
      <c r="C285" s="278">
        <v>4</v>
      </c>
      <c r="D285" s="214">
        <v>0</v>
      </c>
      <c r="E285" s="279"/>
    </row>
    <row r="286" s="218" customFormat="1" ht="18" customHeight="1" spans="1:5">
      <c r="A286" s="133">
        <v>2080905</v>
      </c>
      <c r="B286" s="133" t="s">
        <v>305</v>
      </c>
      <c r="C286" s="215">
        <v>21</v>
      </c>
      <c r="D286" s="215">
        <v>21</v>
      </c>
      <c r="E286" s="279">
        <f t="shared" si="8"/>
        <v>100</v>
      </c>
    </row>
    <row r="287" s="218" customFormat="1" ht="18" customHeight="1" spans="1:5">
      <c r="A287" s="133">
        <v>2080999</v>
      </c>
      <c r="B287" s="133" t="s">
        <v>306</v>
      </c>
      <c r="C287" s="215">
        <v>44</v>
      </c>
      <c r="D287" s="215">
        <v>146</v>
      </c>
      <c r="E287" s="279">
        <f t="shared" si="8"/>
        <v>30.1369863013699</v>
      </c>
    </row>
    <row r="288" s="218" customFormat="1" ht="18" customHeight="1" spans="1:5">
      <c r="A288" s="133">
        <v>20810</v>
      </c>
      <c r="B288" s="135" t="s">
        <v>307</v>
      </c>
      <c r="C288" s="278">
        <v>401</v>
      </c>
      <c r="D288" s="214">
        <f>SUM(D289:D292)</f>
        <v>391</v>
      </c>
      <c r="E288" s="279">
        <f t="shared" si="8"/>
        <v>102.557544757033</v>
      </c>
    </row>
    <row r="289" s="218" customFormat="1" ht="18" customHeight="1" spans="1:5">
      <c r="A289" s="133">
        <v>2081001</v>
      </c>
      <c r="B289" s="133" t="s">
        <v>308</v>
      </c>
      <c r="C289" s="215">
        <v>76</v>
      </c>
      <c r="D289" s="215">
        <v>7</v>
      </c>
      <c r="E289" s="279">
        <f t="shared" si="8"/>
        <v>1085.71428571429</v>
      </c>
    </row>
    <row r="290" s="218" customFormat="1" ht="18" customHeight="1" spans="1:5">
      <c r="A290" s="133">
        <v>2081002</v>
      </c>
      <c r="B290" s="133" t="s">
        <v>309</v>
      </c>
      <c r="C290" s="215">
        <v>287</v>
      </c>
      <c r="D290" s="215">
        <v>97</v>
      </c>
      <c r="E290" s="279">
        <f t="shared" si="8"/>
        <v>295.876288659794</v>
      </c>
    </row>
    <row r="291" s="218" customFormat="1" ht="18" customHeight="1" spans="1:5">
      <c r="A291" s="133">
        <v>2081006</v>
      </c>
      <c r="B291" s="133" t="s">
        <v>310</v>
      </c>
      <c r="C291" s="215">
        <v>38</v>
      </c>
      <c r="D291" s="215">
        <v>277</v>
      </c>
      <c r="E291" s="279">
        <f t="shared" si="8"/>
        <v>13.7184115523466</v>
      </c>
    </row>
    <row r="292" s="218" customFormat="1" ht="18" customHeight="1" spans="1:5">
      <c r="A292" s="133">
        <v>2081099</v>
      </c>
      <c r="B292" s="133" t="s">
        <v>311</v>
      </c>
      <c r="C292" s="278">
        <v>0</v>
      </c>
      <c r="D292" s="214">
        <v>10</v>
      </c>
      <c r="E292" s="279">
        <f t="shared" si="8"/>
        <v>0</v>
      </c>
    </row>
    <row r="293" s="218" customFormat="1" ht="18" customHeight="1" spans="1:5">
      <c r="A293" s="133">
        <v>20811</v>
      </c>
      <c r="B293" s="135" t="s">
        <v>312</v>
      </c>
      <c r="C293" s="215">
        <v>1291</v>
      </c>
      <c r="D293" s="215">
        <f>SUM(D294:D299)</f>
        <v>1365</v>
      </c>
      <c r="E293" s="279">
        <f t="shared" si="8"/>
        <v>94.5787545787546</v>
      </c>
    </row>
    <row r="294" s="218" customFormat="1" ht="18" customHeight="1" spans="1:5">
      <c r="A294" s="133">
        <v>2081101</v>
      </c>
      <c r="B294" s="133" t="s">
        <v>94</v>
      </c>
      <c r="C294" s="215">
        <v>105</v>
      </c>
      <c r="D294" s="215">
        <v>94</v>
      </c>
      <c r="E294" s="279">
        <f t="shared" si="8"/>
        <v>111.702127659574</v>
      </c>
    </row>
    <row r="295" s="218" customFormat="1" ht="18" customHeight="1" spans="1:5">
      <c r="A295" s="133">
        <v>2081103</v>
      </c>
      <c r="B295" s="133" t="s">
        <v>141</v>
      </c>
      <c r="C295" s="215">
        <v>11</v>
      </c>
      <c r="D295" s="214">
        <v>0</v>
      </c>
      <c r="E295" s="279"/>
    </row>
    <row r="296" s="218" customFormat="1" ht="18" customHeight="1" spans="1:5">
      <c r="A296" s="133">
        <v>2081104</v>
      </c>
      <c r="B296" s="133" t="s">
        <v>313</v>
      </c>
      <c r="C296" s="215">
        <v>15</v>
      </c>
      <c r="D296" s="214">
        <v>29</v>
      </c>
      <c r="E296" s="279">
        <f t="shared" ref="E296:E303" si="9">C296/D296*100</f>
        <v>51.7241379310345</v>
      </c>
    </row>
    <row r="297" s="218" customFormat="1" ht="18" customHeight="1" spans="1:5">
      <c r="A297" s="133">
        <v>2081105</v>
      </c>
      <c r="B297" s="133" t="s">
        <v>314</v>
      </c>
      <c r="C297" s="215">
        <v>88</v>
      </c>
      <c r="D297" s="215">
        <v>88</v>
      </c>
      <c r="E297" s="279">
        <f t="shared" si="9"/>
        <v>100</v>
      </c>
    </row>
    <row r="298" s="218" customFormat="1" ht="18" customHeight="1" spans="1:5">
      <c r="A298" s="133">
        <v>2081107</v>
      </c>
      <c r="B298" s="133" t="s">
        <v>315</v>
      </c>
      <c r="C298" s="215">
        <v>657</v>
      </c>
      <c r="D298" s="215">
        <v>565</v>
      </c>
      <c r="E298" s="279">
        <f t="shared" si="9"/>
        <v>116.283185840708</v>
      </c>
    </row>
    <row r="299" s="218" customFormat="1" ht="18" customHeight="1" spans="1:5">
      <c r="A299" s="133">
        <v>2081199</v>
      </c>
      <c r="B299" s="133" t="s">
        <v>316</v>
      </c>
      <c r="C299" s="215">
        <v>415</v>
      </c>
      <c r="D299" s="215">
        <v>589</v>
      </c>
      <c r="E299" s="279">
        <f t="shared" si="9"/>
        <v>70.4584040747029</v>
      </c>
    </row>
    <row r="300" s="218" customFormat="1" ht="18" customHeight="1" spans="1:5">
      <c r="A300" s="133">
        <v>20816</v>
      </c>
      <c r="B300" s="135" t="s">
        <v>317</v>
      </c>
      <c r="C300" s="278">
        <v>2</v>
      </c>
      <c r="D300" s="214">
        <f>SUM(D301:D301)</f>
        <v>15</v>
      </c>
      <c r="E300" s="279">
        <f t="shared" si="9"/>
        <v>13.3333333333333</v>
      </c>
    </row>
    <row r="301" s="218" customFormat="1" ht="18" customHeight="1" spans="1:5">
      <c r="A301" s="133">
        <v>2081699</v>
      </c>
      <c r="B301" s="133" t="s">
        <v>318</v>
      </c>
      <c r="C301" s="215">
        <v>2</v>
      </c>
      <c r="D301" s="215">
        <v>15</v>
      </c>
      <c r="E301" s="279">
        <f t="shared" si="9"/>
        <v>13.3333333333333</v>
      </c>
    </row>
    <row r="302" s="218" customFormat="1" ht="18" customHeight="1" spans="1:5">
      <c r="A302" s="133">
        <v>20819</v>
      </c>
      <c r="B302" s="135" t="s">
        <v>319</v>
      </c>
      <c r="C302" s="215">
        <v>5042</v>
      </c>
      <c r="D302" s="215">
        <f>SUM(D303:D304)</f>
        <v>5497</v>
      </c>
      <c r="E302" s="279">
        <f t="shared" si="9"/>
        <v>91.722757867928</v>
      </c>
    </row>
    <row r="303" s="218" customFormat="1" ht="18" customHeight="1" spans="1:5">
      <c r="A303" s="133">
        <v>2081901</v>
      </c>
      <c r="B303" s="133" t="s">
        <v>320</v>
      </c>
      <c r="C303" s="278">
        <v>4130</v>
      </c>
      <c r="D303" s="214">
        <v>5497</v>
      </c>
      <c r="E303" s="279">
        <f t="shared" si="9"/>
        <v>75.1318901218847</v>
      </c>
    </row>
    <row r="304" s="218" customFormat="1" ht="18" customHeight="1" spans="1:5">
      <c r="A304" s="133">
        <v>2081902</v>
      </c>
      <c r="B304" s="133" t="s">
        <v>321</v>
      </c>
      <c r="C304" s="215">
        <v>912</v>
      </c>
      <c r="D304" s="215">
        <v>0</v>
      </c>
      <c r="E304" s="279"/>
    </row>
    <row r="305" s="218" customFormat="1" ht="18" customHeight="1" spans="1:5">
      <c r="A305" s="133">
        <v>20820</v>
      </c>
      <c r="B305" s="135" t="s">
        <v>322</v>
      </c>
      <c r="C305" s="215">
        <v>1097</v>
      </c>
      <c r="D305" s="215">
        <f t="shared" ref="D305:D309" si="10">SUM(D306:D306)</f>
        <v>0</v>
      </c>
      <c r="E305" s="279"/>
    </row>
    <row r="306" s="218" customFormat="1" ht="18" customHeight="1" spans="1:5">
      <c r="A306" s="133">
        <v>2082001</v>
      </c>
      <c r="B306" s="133" t="s">
        <v>323</v>
      </c>
      <c r="C306" s="215">
        <v>1097</v>
      </c>
      <c r="D306" s="215">
        <v>0</v>
      </c>
      <c r="E306" s="279"/>
    </row>
    <row r="307" s="218" customFormat="1" ht="18" customHeight="1" spans="1:5">
      <c r="A307" s="133">
        <v>20821</v>
      </c>
      <c r="B307" s="135" t="s">
        <v>324</v>
      </c>
      <c r="C307" s="278">
        <v>20</v>
      </c>
      <c r="D307" s="214">
        <f t="shared" si="10"/>
        <v>29</v>
      </c>
      <c r="E307" s="279">
        <f t="shared" ref="E307:E316" si="11">C307/D307*100</f>
        <v>68.9655172413793</v>
      </c>
    </row>
    <row r="308" s="218" customFormat="1" ht="18" customHeight="1" spans="1:5">
      <c r="A308" s="133">
        <v>2082102</v>
      </c>
      <c r="B308" s="133" t="s">
        <v>325</v>
      </c>
      <c r="C308" s="215">
        <v>20</v>
      </c>
      <c r="D308" s="215">
        <v>29</v>
      </c>
      <c r="E308" s="279">
        <f t="shared" si="11"/>
        <v>68.9655172413793</v>
      </c>
    </row>
    <row r="309" s="218" customFormat="1" ht="18" customHeight="1" spans="1:5">
      <c r="A309" s="133">
        <v>20824</v>
      </c>
      <c r="B309" s="135" t="s">
        <v>326</v>
      </c>
      <c r="C309" s="278">
        <v>5</v>
      </c>
      <c r="D309" s="214">
        <f t="shared" si="10"/>
        <v>53</v>
      </c>
      <c r="E309" s="279">
        <f t="shared" si="11"/>
        <v>9.43396226415094</v>
      </c>
    </row>
    <row r="310" s="218" customFormat="1" ht="18" customHeight="1" spans="1:5">
      <c r="A310" s="133">
        <v>2082402</v>
      </c>
      <c r="B310" s="133" t="s">
        <v>327</v>
      </c>
      <c r="C310" s="215">
        <v>5</v>
      </c>
      <c r="D310" s="215">
        <v>53</v>
      </c>
      <c r="E310" s="279">
        <f t="shared" si="11"/>
        <v>9.43396226415094</v>
      </c>
    </row>
    <row r="311" s="218" customFormat="1" ht="18" customHeight="1" spans="1:5">
      <c r="A311" s="133">
        <v>20825</v>
      </c>
      <c r="B311" s="135" t="s">
        <v>328</v>
      </c>
      <c r="C311" s="215">
        <v>285</v>
      </c>
      <c r="D311" s="215">
        <f>SUM(D313:D313)</f>
        <v>10</v>
      </c>
      <c r="E311" s="279">
        <f t="shared" si="11"/>
        <v>2850</v>
      </c>
    </row>
    <row r="312" s="218" customFormat="1" ht="18" customHeight="1" spans="1:5">
      <c r="A312" s="133">
        <v>2082501</v>
      </c>
      <c r="B312" s="133" t="s">
        <v>329</v>
      </c>
      <c r="C312" s="215">
        <v>14</v>
      </c>
      <c r="D312" s="215">
        <v>0</v>
      </c>
      <c r="E312" s="279"/>
    </row>
    <row r="313" s="218" customFormat="1" ht="18" customHeight="1" spans="1:5">
      <c r="A313" s="133">
        <v>2082502</v>
      </c>
      <c r="B313" s="133" t="s">
        <v>330</v>
      </c>
      <c r="C313" s="215">
        <v>271</v>
      </c>
      <c r="D313" s="215">
        <v>10</v>
      </c>
      <c r="E313" s="279">
        <f t="shared" si="11"/>
        <v>2710</v>
      </c>
    </row>
    <row r="314" s="218" customFormat="1" ht="18" customHeight="1" spans="1:5">
      <c r="A314" s="133">
        <v>20826</v>
      </c>
      <c r="B314" s="135" t="s">
        <v>331</v>
      </c>
      <c r="C314" s="278">
        <v>9765</v>
      </c>
      <c r="D314" s="214">
        <f>SUM(D315:D317)</f>
        <v>4004</v>
      </c>
      <c r="E314" s="279">
        <f t="shared" si="11"/>
        <v>243.881118881119</v>
      </c>
    </row>
    <row r="315" s="218" customFormat="1" ht="18" customHeight="1" spans="1:5">
      <c r="A315" s="133">
        <v>2082601</v>
      </c>
      <c r="B315" s="133" t="s">
        <v>332</v>
      </c>
      <c r="C315" s="215">
        <v>0</v>
      </c>
      <c r="D315" s="215">
        <v>21</v>
      </c>
      <c r="E315" s="279">
        <f t="shared" si="11"/>
        <v>0</v>
      </c>
    </row>
    <row r="316" s="218" customFormat="1" ht="18" customHeight="1" spans="1:5">
      <c r="A316" s="133">
        <v>2082602</v>
      </c>
      <c r="B316" s="133" t="s">
        <v>333</v>
      </c>
      <c r="C316" s="215">
        <v>9722</v>
      </c>
      <c r="D316" s="215">
        <v>3983</v>
      </c>
      <c r="E316" s="279">
        <f t="shared" si="11"/>
        <v>244.087371328145</v>
      </c>
    </row>
    <row r="317" s="218" customFormat="1" ht="18" customHeight="1" spans="1:5">
      <c r="A317" s="133">
        <v>2082699</v>
      </c>
      <c r="B317" s="133" t="s">
        <v>334</v>
      </c>
      <c r="C317" s="278">
        <v>43</v>
      </c>
      <c r="D317" s="214">
        <v>0</v>
      </c>
      <c r="E317" s="279"/>
    </row>
    <row r="318" s="218" customFormat="1" ht="18" customHeight="1" spans="1:5">
      <c r="A318" s="133">
        <v>20827</v>
      </c>
      <c r="B318" s="135" t="s">
        <v>335</v>
      </c>
      <c r="C318" s="215">
        <v>491</v>
      </c>
      <c r="D318" s="215">
        <v>0</v>
      </c>
      <c r="E318" s="279"/>
    </row>
    <row r="319" s="218" customFormat="1" ht="18" customHeight="1" spans="1:5">
      <c r="A319" s="133">
        <v>2082799</v>
      </c>
      <c r="B319" s="133" t="s">
        <v>336</v>
      </c>
      <c r="C319" s="215">
        <v>491</v>
      </c>
      <c r="D319" s="214">
        <v>0</v>
      </c>
      <c r="E319" s="279"/>
    </row>
    <row r="320" s="218" customFormat="1" ht="18" customHeight="1" spans="1:5">
      <c r="A320" s="133">
        <v>20828</v>
      </c>
      <c r="B320" s="135" t="s">
        <v>337</v>
      </c>
      <c r="C320" s="266">
        <v>1113</v>
      </c>
      <c r="D320" s="214">
        <f>SUM(D321:D325)</f>
        <v>792</v>
      </c>
      <c r="E320" s="279">
        <f t="shared" ref="E320:E385" si="12">C320/D320*100</f>
        <v>140.530303030303</v>
      </c>
    </row>
    <row r="321" s="218" customFormat="1" ht="18" customHeight="1" spans="1:5">
      <c r="A321" s="133">
        <v>2082801</v>
      </c>
      <c r="B321" s="133" t="s">
        <v>94</v>
      </c>
      <c r="C321" s="215">
        <v>353</v>
      </c>
      <c r="D321" s="215">
        <v>393</v>
      </c>
      <c r="E321" s="279">
        <f t="shared" si="12"/>
        <v>89.8218829516539</v>
      </c>
    </row>
    <row r="322" s="218" customFormat="1" ht="18" customHeight="1" spans="1:5">
      <c r="A322" s="133">
        <v>2082804</v>
      </c>
      <c r="B322" s="133" t="s">
        <v>338</v>
      </c>
      <c r="C322" s="266">
        <v>48</v>
      </c>
      <c r="D322" s="215">
        <v>0</v>
      </c>
      <c r="E322" s="279"/>
    </row>
    <row r="323" s="218" customFormat="1" ht="18" customHeight="1" spans="1:5">
      <c r="A323" s="133">
        <v>2082805</v>
      </c>
      <c r="B323" s="133" t="s">
        <v>339</v>
      </c>
      <c r="C323" s="266">
        <v>75</v>
      </c>
      <c r="D323" s="215">
        <v>0</v>
      </c>
      <c r="E323" s="279"/>
    </row>
    <row r="324" s="218" customFormat="1" ht="18" customHeight="1" spans="1:5">
      <c r="A324" s="133">
        <v>2082850</v>
      </c>
      <c r="B324" s="133" t="s">
        <v>101</v>
      </c>
      <c r="C324" s="215">
        <v>330</v>
      </c>
      <c r="D324" s="215">
        <v>370</v>
      </c>
      <c r="E324" s="279">
        <f t="shared" si="12"/>
        <v>89.1891891891892</v>
      </c>
    </row>
    <row r="325" s="218" customFormat="1" ht="18" customHeight="1" spans="1:5">
      <c r="A325" s="133">
        <v>2082899</v>
      </c>
      <c r="B325" s="133" t="s">
        <v>340</v>
      </c>
      <c r="C325" s="278">
        <v>307</v>
      </c>
      <c r="D325" s="214">
        <v>29</v>
      </c>
      <c r="E325" s="279">
        <f t="shared" si="12"/>
        <v>1058.62068965517</v>
      </c>
    </row>
    <row r="326" s="218" customFormat="1" ht="18" customHeight="1" spans="1:5">
      <c r="A326" s="133">
        <v>20830</v>
      </c>
      <c r="B326" s="135" t="s">
        <v>341</v>
      </c>
      <c r="C326" s="215">
        <v>0</v>
      </c>
      <c r="D326" s="215">
        <f>SUM(D327:D327)</f>
        <v>45</v>
      </c>
      <c r="E326" s="279">
        <f t="shared" si="12"/>
        <v>0</v>
      </c>
    </row>
    <row r="327" s="218" customFormat="1" ht="18" customHeight="1" spans="1:5">
      <c r="A327" s="133">
        <v>2083001</v>
      </c>
      <c r="B327" s="133" t="s">
        <v>342</v>
      </c>
      <c r="C327" s="215">
        <v>0</v>
      </c>
      <c r="D327" s="215">
        <v>45</v>
      </c>
      <c r="E327" s="279">
        <f t="shared" si="12"/>
        <v>0</v>
      </c>
    </row>
    <row r="328" s="218" customFormat="1" ht="18" customHeight="1" spans="1:5">
      <c r="A328" s="133">
        <v>20899</v>
      </c>
      <c r="B328" s="135" t="s">
        <v>343</v>
      </c>
      <c r="C328" s="215">
        <v>1059</v>
      </c>
      <c r="D328" s="215">
        <f>D329</f>
        <v>2127</v>
      </c>
      <c r="E328" s="279">
        <f t="shared" si="12"/>
        <v>49.7884344146686</v>
      </c>
    </row>
    <row r="329" s="218" customFormat="1" ht="18" customHeight="1" spans="1:5">
      <c r="A329" s="133">
        <v>2089999</v>
      </c>
      <c r="B329" s="133" t="s">
        <v>344</v>
      </c>
      <c r="C329" s="278">
        <v>1059</v>
      </c>
      <c r="D329" s="214">
        <v>2127</v>
      </c>
      <c r="E329" s="279">
        <f t="shared" si="12"/>
        <v>49.7884344146686</v>
      </c>
    </row>
    <row r="330" s="218" customFormat="1" ht="18" customHeight="1" spans="1:5">
      <c r="A330" s="133">
        <v>210</v>
      </c>
      <c r="B330" s="135" t="s">
        <v>345</v>
      </c>
      <c r="C330" s="215">
        <v>19109</v>
      </c>
      <c r="D330" s="215">
        <v>19605</v>
      </c>
      <c r="E330" s="279">
        <f t="shared" si="12"/>
        <v>97.4700331548074</v>
      </c>
    </row>
    <row r="331" s="218" customFormat="1" ht="18" customHeight="1" spans="1:5">
      <c r="A331" s="133">
        <v>21001</v>
      </c>
      <c r="B331" s="135" t="s">
        <v>346</v>
      </c>
      <c r="C331" s="215">
        <v>1113</v>
      </c>
      <c r="D331" s="215">
        <f>SUM(D332:D333)</f>
        <v>1808</v>
      </c>
      <c r="E331" s="279">
        <f t="shared" si="12"/>
        <v>61.5597345132743</v>
      </c>
    </row>
    <row r="332" s="218" customFormat="1" ht="18" customHeight="1" spans="1:5">
      <c r="A332" s="133">
        <v>2100101</v>
      </c>
      <c r="B332" s="133" t="s">
        <v>94</v>
      </c>
      <c r="C332" s="278">
        <v>919</v>
      </c>
      <c r="D332" s="214">
        <v>1798</v>
      </c>
      <c r="E332" s="279">
        <f t="shared" si="12"/>
        <v>51.1123470522803</v>
      </c>
    </row>
    <row r="333" s="218" customFormat="1" ht="18" customHeight="1" spans="1:5">
      <c r="A333" s="133">
        <v>2100199</v>
      </c>
      <c r="B333" s="133" t="s">
        <v>347</v>
      </c>
      <c r="C333" s="215">
        <v>194</v>
      </c>
      <c r="D333" s="215">
        <v>10</v>
      </c>
      <c r="E333" s="279">
        <f t="shared" si="12"/>
        <v>1940</v>
      </c>
    </row>
    <row r="334" s="218" customFormat="1" ht="18" customHeight="1" spans="1:5">
      <c r="A334" s="133">
        <v>21002</v>
      </c>
      <c r="B334" s="135" t="s">
        <v>348</v>
      </c>
      <c r="C334" s="215">
        <v>1790</v>
      </c>
      <c r="D334" s="215">
        <f>SUM(D335:D337)</f>
        <v>1344</v>
      </c>
      <c r="E334" s="279">
        <f t="shared" si="12"/>
        <v>133.184523809524</v>
      </c>
    </row>
    <row r="335" s="218" customFormat="1" ht="18" customHeight="1" spans="1:5">
      <c r="A335" s="133">
        <v>2100201</v>
      </c>
      <c r="B335" s="133" t="s">
        <v>349</v>
      </c>
      <c r="C335" s="215">
        <v>1476</v>
      </c>
      <c r="D335" s="215">
        <v>704</v>
      </c>
      <c r="E335" s="279">
        <f t="shared" si="12"/>
        <v>209.659090909091</v>
      </c>
    </row>
    <row r="336" s="218" customFormat="1" ht="18" customHeight="1" spans="1:5">
      <c r="A336" s="133">
        <v>2100206</v>
      </c>
      <c r="B336" s="133" t="s">
        <v>350</v>
      </c>
      <c r="C336" s="215">
        <v>110</v>
      </c>
      <c r="D336" s="215">
        <v>6</v>
      </c>
      <c r="E336" s="279">
        <f t="shared" si="12"/>
        <v>1833.33333333333</v>
      </c>
    </row>
    <row r="337" s="218" customFormat="1" ht="18" customHeight="1" spans="1:5">
      <c r="A337" s="133">
        <v>2100299</v>
      </c>
      <c r="B337" s="133" t="s">
        <v>351</v>
      </c>
      <c r="C337" s="215">
        <v>204</v>
      </c>
      <c r="D337" s="215">
        <v>634</v>
      </c>
      <c r="E337" s="279">
        <f t="shared" si="12"/>
        <v>32.1766561514196</v>
      </c>
    </row>
    <row r="338" s="218" customFormat="1" ht="18" customHeight="1" spans="1:5">
      <c r="A338" s="133">
        <v>21003</v>
      </c>
      <c r="B338" s="135" t="s">
        <v>352</v>
      </c>
      <c r="C338" s="278">
        <v>3561</v>
      </c>
      <c r="D338" s="214">
        <f>SUM(D339:D340)</f>
        <v>3492</v>
      </c>
      <c r="E338" s="279">
        <f t="shared" si="12"/>
        <v>101.975945017182</v>
      </c>
    </row>
    <row r="339" s="218" customFormat="1" ht="18" customHeight="1" spans="1:5">
      <c r="A339" s="133">
        <v>2100302</v>
      </c>
      <c r="B339" s="133" t="s">
        <v>353</v>
      </c>
      <c r="C339" s="215">
        <v>2588</v>
      </c>
      <c r="D339" s="215">
        <v>2948</v>
      </c>
      <c r="E339" s="279">
        <f t="shared" si="12"/>
        <v>87.7883310719132</v>
      </c>
    </row>
    <row r="340" s="218" customFormat="1" ht="18" customHeight="1" spans="1:5">
      <c r="A340" s="133">
        <v>2100399</v>
      </c>
      <c r="B340" s="133" t="s">
        <v>354</v>
      </c>
      <c r="C340" s="215">
        <v>973</v>
      </c>
      <c r="D340" s="215">
        <v>544</v>
      </c>
      <c r="E340" s="279">
        <f t="shared" si="12"/>
        <v>178.860294117647</v>
      </c>
    </row>
    <row r="341" s="218" customFormat="1" ht="18" customHeight="1" spans="1:5">
      <c r="A341" s="133">
        <v>21004</v>
      </c>
      <c r="B341" s="135" t="s">
        <v>355</v>
      </c>
      <c r="C341" s="278">
        <v>4248</v>
      </c>
      <c r="D341" s="214">
        <f>SUM(D342:D348)</f>
        <v>5504</v>
      </c>
      <c r="E341" s="279">
        <f t="shared" si="12"/>
        <v>77.1802325581395</v>
      </c>
    </row>
    <row r="342" s="218" customFormat="1" ht="18" customHeight="1" spans="1:5">
      <c r="A342" s="133">
        <v>2100401</v>
      </c>
      <c r="B342" s="133" t="s">
        <v>356</v>
      </c>
      <c r="C342" s="215">
        <v>332</v>
      </c>
      <c r="D342" s="215">
        <v>12</v>
      </c>
      <c r="E342" s="279">
        <f t="shared" si="12"/>
        <v>2766.66666666667</v>
      </c>
    </row>
    <row r="343" s="218" customFormat="1" ht="18" customHeight="1" spans="1:5">
      <c r="A343" s="133">
        <v>2100402</v>
      </c>
      <c r="B343" s="133" t="s">
        <v>357</v>
      </c>
      <c r="C343" s="215">
        <v>78</v>
      </c>
      <c r="D343" s="215">
        <v>12</v>
      </c>
      <c r="E343" s="279">
        <f t="shared" si="12"/>
        <v>650</v>
      </c>
    </row>
    <row r="344" s="218" customFormat="1" ht="18" customHeight="1" spans="1:5">
      <c r="A344" s="133">
        <v>2100403</v>
      </c>
      <c r="B344" s="133" t="s">
        <v>358</v>
      </c>
      <c r="C344" s="278">
        <v>354</v>
      </c>
      <c r="D344" s="214">
        <v>35</v>
      </c>
      <c r="E344" s="279">
        <f t="shared" si="12"/>
        <v>1011.42857142857</v>
      </c>
    </row>
    <row r="345" s="218" customFormat="1" ht="18" customHeight="1" spans="1:5">
      <c r="A345" s="133">
        <v>2100408</v>
      </c>
      <c r="B345" s="133" t="s">
        <v>359</v>
      </c>
      <c r="C345" s="215">
        <v>1982</v>
      </c>
      <c r="D345" s="215">
        <v>1518</v>
      </c>
      <c r="E345" s="279">
        <f t="shared" si="12"/>
        <v>130.566534914361</v>
      </c>
    </row>
    <row r="346" s="218" customFormat="1" ht="18" customHeight="1" spans="1:5">
      <c r="A346" s="133">
        <v>2100409</v>
      </c>
      <c r="B346" s="133" t="s">
        <v>360</v>
      </c>
      <c r="C346" s="215">
        <v>1176</v>
      </c>
      <c r="D346" s="215">
        <v>2719</v>
      </c>
      <c r="E346" s="279">
        <f t="shared" si="12"/>
        <v>43.2511952923869</v>
      </c>
    </row>
    <row r="347" s="218" customFormat="1" ht="18" customHeight="1" spans="1:5">
      <c r="A347" s="133">
        <v>2100410</v>
      </c>
      <c r="B347" s="133" t="s">
        <v>361</v>
      </c>
      <c r="C347" s="215">
        <v>94</v>
      </c>
      <c r="D347" s="215">
        <v>573</v>
      </c>
      <c r="E347" s="279">
        <f t="shared" si="12"/>
        <v>16.4048865619546</v>
      </c>
    </row>
    <row r="348" s="218" customFormat="1" ht="18" customHeight="1" spans="1:5">
      <c r="A348" s="133">
        <v>2100499</v>
      </c>
      <c r="B348" s="133" t="s">
        <v>362</v>
      </c>
      <c r="C348" s="278">
        <v>232</v>
      </c>
      <c r="D348" s="214">
        <v>635</v>
      </c>
      <c r="E348" s="279">
        <f t="shared" si="12"/>
        <v>36.5354330708661</v>
      </c>
    </row>
    <row r="349" s="218" customFormat="1" ht="18" customHeight="1" spans="1:5">
      <c r="A349" s="133">
        <v>21007</v>
      </c>
      <c r="B349" s="135" t="s">
        <v>363</v>
      </c>
      <c r="C349" s="215">
        <v>686</v>
      </c>
      <c r="D349" s="215">
        <f>SUM(D350:D351)</f>
        <v>489</v>
      </c>
      <c r="E349" s="279">
        <f t="shared" si="12"/>
        <v>140.286298568507</v>
      </c>
    </row>
    <row r="350" s="218" customFormat="1" ht="18" customHeight="1" spans="1:5">
      <c r="A350" s="133">
        <v>2100717</v>
      </c>
      <c r="B350" s="133" t="s">
        <v>364</v>
      </c>
      <c r="C350" s="215">
        <v>611</v>
      </c>
      <c r="D350" s="215">
        <v>461</v>
      </c>
      <c r="E350" s="279">
        <f t="shared" si="12"/>
        <v>132.537960954447</v>
      </c>
    </row>
    <row r="351" s="218" customFormat="1" ht="18" customHeight="1" spans="1:5">
      <c r="A351" s="133">
        <v>2100799</v>
      </c>
      <c r="B351" s="133" t="s">
        <v>365</v>
      </c>
      <c r="C351" s="215">
        <v>75</v>
      </c>
      <c r="D351" s="215">
        <v>28</v>
      </c>
      <c r="E351" s="279">
        <f t="shared" si="12"/>
        <v>267.857142857143</v>
      </c>
    </row>
    <row r="352" s="218" customFormat="1" ht="16" customHeight="1" spans="1:5">
      <c r="A352" s="133">
        <v>21011</v>
      </c>
      <c r="B352" s="135" t="s">
        <v>366</v>
      </c>
      <c r="C352" s="278">
        <v>4617</v>
      </c>
      <c r="D352" s="214">
        <f>SUM(D353:D356)</f>
        <v>4427</v>
      </c>
      <c r="E352" s="279">
        <f t="shared" si="12"/>
        <v>104.291845493562</v>
      </c>
    </row>
    <row r="353" s="218" customFormat="1" ht="18" customHeight="1" spans="1:5">
      <c r="A353" s="133">
        <v>2101101</v>
      </c>
      <c r="B353" s="133" t="s">
        <v>367</v>
      </c>
      <c r="C353" s="215">
        <v>1242</v>
      </c>
      <c r="D353" s="215">
        <v>1456</v>
      </c>
      <c r="E353" s="279">
        <f t="shared" si="12"/>
        <v>85.3021978021978</v>
      </c>
    </row>
    <row r="354" s="218" customFormat="1" ht="18" customHeight="1" spans="1:5">
      <c r="A354" s="133">
        <v>2101102</v>
      </c>
      <c r="B354" s="133" t="s">
        <v>368</v>
      </c>
      <c r="C354" s="215">
        <v>3344</v>
      </c>
      <c r="D354" s="215">
        <v>2947</v>
      </c>
      <c r="E354" s="279">
        <f t="shared" si="12"/>
        <v>113.471326772989</v>
      </c>
    </row>
    <row r="355" s="218" customFormat="1" ht="18" customHeight="1" spans="1:5">
      <c r="A355" s="133">
        <v>2101103</v>
      </c>
      <c r="B355" s="133" t="s">
        <v>369</v>
      </c>
      <c r="C355" s="278">
        <v>31</v>
      </c>
      <c r="D355" s="214">
        <v>10</v>
      </c>
      <c r="E355" s="279">
        <f t="shared" si="12"/>
        <v>310</v>
      </c>
    </row>
    <row r="356" s="218" customFormat="1" ht="18" customHeight="1" spans="1:5">
      <c r="A356" s="133">
        <v>2101199</v>
      </c>
      <c r="B356" s="133" t="s">
        <v>370</v>
      </c>
      <c r="C356" s="215">
        <v>0</v>
      </c>
      <c r="D356" s="215">
        <v>14</v>
      </c>
      <c r="E356" s="279">
        <f t="shared" si="12"/>
        <v>0</v>
      </c>
    </row>
    <row r="357" s="218" customFormat="1" ht="18" customHeight="1" spans="1:5">
      <c r="A357" s="133">
        <v>21012</v>
      </c>
      <c r="B357" s="135" t="s">
        <v>371</v>
      </c>
      <c r="C357" s="215">
        <v>1041</v>
      </c>
      <c r="D357" s="215">
        <f>SUM(D358:D359)</f>
        <v>506</v>
      </c>
      <c r="E357" s="279">
        <f t="shared" si="12"/>
        <v>205.731225296443</v>
      </c>
    </row>
    <row r="358" s="218" customFormat="1" ht="18" customHeight="1" spans="1:5">
      <c r="A358" s="133">
        <v>2101201</v>
      </c>
      <c r="B358" s="133" t="s">
        <v>372</v>
      </c>
      <c r="C358" s="215">
        <v>0</v>
      </c>
      <c r="D358" s="215">
        <v>0</v>
      </c>
      <c r="E358" s="279"/>
    </row>
    <row r="359" s="218" customFormat="1" ht="18" customHeight="1" spans="1:5">
      <c r="A359" s="133">
        <v>2101202</v>
      </c>
      <c r="B359" s="133" t="s">
        <v>373</v>
      </c>
      <c r="C359" s="278">
        <v>1041</v>
      </c>
      <c r="D359" s="214">
        <v>506</v>
      </c>
      <c r="E359" s="279">
        <f t="shared" si="12"/>
        <v>205.731225296443</v>
      </c>
    </row>
    <row r="360" s="218" customFormat="1" ht="18" customHeight="1" spans="1:5">
      <c r="A360" s="133">
        <v>2101299</v>
      </c>
      <c r="B360" s="133" t="s">
        <v>374</v>
      </c>
      <c r="C360" s="215">
        <v>0</v>
      </c>
      <c r="D360" s="215">
        <v>0</v>
      </c>
      <c r="E360" s="279"/>
    </row>
    <row r="361" s="218" customFormat="1" ht="18" customHeight="1" spans="1:5">
      <c r="A361" s="133">
        <v>21013</v>
      </c>
      <c r="B361" s="135" t="s">
        <v>375</v>
      </c>
      <c r="C361" s="215">
        <v>1365</v>
      </c>
      <c r="D361" s="215">
        <f>SUM(D362:D362)</f>
        <v>1384</v>
      </c>
      <c r="E361" s="279">
        <f t="shared" si="12"/>
        <v>98.6271676300578</v>
      </c>
    </row>
    <row r="362" s="218" customFormat="1" ht="18" customHeight="1" spans="1:5">
      <c r="A362" s="133">
        <v>2101301</v>
      </c>
      <c r="B362" s="133" t="s">
        <v>376</v>
      </c>
      <c r="C362" s="215">
        <v>1365</v>
      </c>
      <c r="D362" s="215">
        <v>1384</v>
      </c>
      <c r="E362" s="279">
        <f t="shared" si="12"/>
        <v>98.6271676300578</v>
      </c>
    </row>
    <row r="363" s="218" customFormat="1" ht="18" customHeight="1" spans="1:5">
      <c r="A363" s="133">
        <v>21014</v>
      </c>
      <c r="B363" s="135" t="s">
        <v>377</v>
      </c>
      <c r="C363" s="215">
        <v>48</v>
      </c>
      <c r="D363" s="215">
        <f>SUM(D364:D364)</f>
        <v>50</v>
      </c>
      <c r="E363" s="279">
        <f t="shared" si="12"/>
        <v>96</v>
      </c>
    </row>
    <row r="364" s="218" customFormat="1" ht="18" customHeight="1" spans="1:5">
      <c r="A364" s="133">
        <v>2101401</v>
      </c>
      <c r="B364" s="133" t="s">
        <v>378</v>
      </c>
      <c r="C364" s="215">
        <v>48</v>
      </c>
      <c r="D364" s="215">
        <v>50</v>
      </c>
      <c r="E364" s="279">
        <f t="shared" si="12"/>
        <v>96</v>
      </c>
    </row>
    <row r="365" s="218" customFormat="1" ht="18" customHeight="1" spans="1:5">
      <c r="A365" s="133">
        <v>21015</v>
      </c>
      <c r="B365" s="135" t="s">
        <v>379</v>
      </c>
      <c r="C365" s="278">
        <v>536</v>
      </c>
      <c r="D365" s="214">
        <f>SUM(D366:D370)</f>
        <v>503</v>
      </c>
      <c r="E365" s="279">
        <f t="shared" si="12"/>
        <v>106.560636182903</v>
      </c>
    </row>
    <row r="366" s="218" customFormat="1" ht="18" customHeight="1" spans="1:5">
      <c r="A366" s="133">
        <v>2101501</v>
      </c>
      <c r="B366" s="133" t="s">
        <v>94</v>
      </c>
      <c r="C366" s="215">
        <v>385</v>
      </c>
      <c r="D366" s="215">
        <v>461</v>
      </c>
      <c r="E366" s="279">
        <f t="shared" si="12"/>
        <v>83.5140997830803</v>
      </c>
    </row>
    <row r="367" s="218" customFormat="1" ht="18" customHeight="1" spans="1:5">
      <c r="A367" s="133">
        <v>2101502</v>
      </c>
      <c r="B367" s="133" t="s">
        <v>95</v>
      </c>
      <c r="C367" s="215">
        <v>9</v>
      </c>
      <c r="D367" s="278">
        <v>0</v>
      </c>
      <c r="E367" s="279"/>
    </row>
    <row r="368" s="218" customFormat="1" ht="18" customHeight="1" spans="1:5">
      <c r="A368" s="133">
        <v>2101505</v>
      </c>
      <c r="B368" s="133" t="s">
        <v>380</v>
      </c>
      <c r="C368" s="278">
        <v>0</v>
      </c>
      <c r="D368" s="215">
        <v>40</v>
      </c>
      <c r="E368" s="279">
        <f t="shared" si="12"/>
        <v>0</v>
      </c>
    </row>
    <row r="369" s="218" customFormat="1" ht="18" customHeight="1" spans="1:5">
      <c r="A369" s="133">
        <v>2101550</v>
      </c>
      <c r="B369" s="133" t="s">
        <v>101</v>
      </c>
      <c r="C369" s="278">
        <v>101</v>
      </c>
      <c r="D369" s="278">
        <v>0</v>
      </c>
      <c r="E369" s="279"/>
    </row>
    <row r="370" s="218" customFormat="1" ht="18" customHeight="1" spans="1:5">
      <c r="A370" s="133">
        <v>2101599</v>
      </c>
      <c r="B370" s="133" t="s">
        <v>381</v>
      </c>
      <c r="C370" s="278">
        <v>41</v>
      </c>
      <c r="D370" s="214">
        <v>2</v>
      </c>
      <c r="E370" s="279">
        <f t="shared" si="12"/>
        <v>2050</v>
      </c>
    </row>
    <row r="371" s="218" customFormat="1" ht="18" customHeight="1" spans="1:5">
      <c r="A371" s="133">
        <v>21016</v>
      </c>
      <c r="B371" s="135" t="s">
        <v>382</v>
      </c>
      <c r="C371" s="215">
        <v>86</v>
      </c>
      <c r="D371" s="215">
        <f>D372</f>
        <v>39</v>
      </c>
      <c r="E371" s="279">
        <f t="shared" si="12"/>
        <v>220.512820512821</v>
      </c>
    </row>
    <row r="372" s="218" customFormat="1" ht="18" customHeight="1" spans="1:5">
      <c r="A372" s="133">
        <v>2101601</v>
      </c>
      <c r="B372" s="133" t="s">
        <v>383</v>
      </c>
      <c r="C372" s="215">
        <v>86</v>
      </c>
      <c r="D372" s="215">
        <v>39</v>
      </c>
      <c r="E372" s="279">
        <f t="shared" si="12"/>
        <v>220.512820512821</v>
      </c>
    </row>
    <row r="373" s="218" customFormat="1" ht="18" customHeight="1" spans="1:5">
      <c r="A373" s="133">
        <v>21017</v>
      </c>
      <c r="B373" s="135" t="s">
        <v>384</v>
      </c>
      <c r="C373" s="215">
        <f>SUM(C374:C374)</f>
        <v>5</v>
      </c>
      <c r="D373" s="278">
        <v>0</v>
      </c>
      <c r="E373" s="279"/>
    </row>
    <row r="374" s="218" customFormat="1" ht="18" customHeight="1" spans="1:5">
      <c r="A374" s="133">
        <v>2101704</v>
      </c>
      <c r="B374" s="133" t="s">
        <v>385</v>
      </c>
      <c r="C374" s="215">
        <v>5</v>
      </c>
      <c r="D374" s="278">
        <v>0</v>
      </c>
      <c r="E374" s="279"/>
    </row>
    <row r="375" s="218" customFormat="1" ht="18" customHeight="1" spans="1:5">
      <c r="A375" s="133">
        <v>21099</v>
      </c>
      <c r="B375" s="135" t="s">
        <v>386</v>
      </c>
      <c r="C375" s="215">
        <v>13</v>
      </c>
      <c r="D375" s="215">
        <f>D376</f>
        <v>34</v>
      </c>
      <c r="E375" s="279">
        <f t="shared" si="12"/>
        <v>38.2352941176471</v>
      </c>
    </row>
    <row r="376" s="218" customFormat="1" ht="18" customHeight="1" spans="1:5">
      <c r="A376" s="133">
        <v>2109999</v>
      </c>
      <c r="B376" s="133" t="s">
        <v>387</v>
      </c>
      <c r="C376" s="278">
        <v>13</v>
      </c>
      <c r="D376" s="214">
        <v>34</v>
      </c>
      <c r="E376" s="279">
        <f t="shared" si="12"/>
        <v>38.2352941176471</v>
      </c>
    </row>
    <row r="377" s="218" customFormat="1" ht="18" customHeight="1" spans="1:5">
      <c r="A377" s="133">
        <v>211</v>
      </c>
      <c r="B377" s="135" t="s">
        <v>388</v>
      </c>
      <c r="C377" s="215">
        <v>14329</v>
      </c>
      <c r="D377" s="215">
        <v>9682</v>
      </c>
      <c r="E377" s="279">
        <f t="shared" si="12"/>
        <v>147.996281759967</v>
      </c>
    </row>
    <row r="378" s="218" customFormat="1" ht="18" customHeight="1" spans="1:5">
      <c r="A378" s="133">
        <v>21101</v>
      </c>
      <c r="B378" s="135" t="s">
        <v>389</v>
      </c>
      <c r="C378" s="215">
        <v>153</v>
      </c>
      <c r="D378" s="215">
        <f>SUM(D379:D380)</f>
        <v>138</v>
      </c>
      <c r="E378" s="279">
        <f t="shared" si="12"/>
        <v>110.869565217391</v>
      </c>
    </row>
    <row r="379" s="218" customFormat="1" ht="18" customHeight="1" spans="1:5">
      <c r="A379" s="133">
        <v>2110101</v>
      </c>
      <c r="B379" s="133" t="s">
        <v>94</v>
      </c>
      <c r="C379" s="278">
        <v>12</v>
      </c>
      <c r="D379" s="214">
        <v>65</v>
      </c>
      <c r="E379" s="279">
        <f t="shared" si="12"/>
        <v>18.4615384615385</v>
      </c>
    </row>
    <row r="380" s="218" customFormat="1" ht="18" customHeight="1" spans="1:5">
      <c r="A380" s="133">
        <v>2110199</v>
      </c>
      <c r="B380" s="133" t="s">
        <v>390</v>
      </c>
      <c r="C380" s="215">
        <v>141</v>
      </c>
      <c r="D380" s="215">
        <v>73</v>
      </c>
      <c r="E380" s="279">
        <f t="shared" si="12"/>
        <v>193.150684931507</v>
      </c>
    </row>
    <row r="381" s="218" customFormat="1" ht="18" customHeight="1" spans="1:5">
      <c r="A381" s="133">
        <v>21102</v>
      </c>
      <c r="B381" s="135" t="s">
        <v>391</v>
      </c>
      <c r="C381" s="215">
        <v>19</v>
      </c>
      <c r="D381" s="215">
        <f>SUM(D382:D382)</f>
        <v>0</v>
      </c>
      <c r="E381" s="279"/>
    </row>
    <row r="382" s="218" customFormat="1" ht="18" customHeight="1" spans="1:5">
      <c r="A382" s="133">
        <v>2110299</v>
      </c>
      <c r="B382" s="133" t="s">
        <v>392</v>
      </c>
      <c r="C382" s="215">
        <v>19</v>
      </c>
      <c r="D382" s="215">
        <v>0</v>
      </c>
      <c r="E382" s="279"/>
    </row>
    <row r="383" s="218" customFormat="1" ht="18" customHeight="1" spans="1:5">
      <c r="A383" s="133">
        <v>21103</v>
      </c>
      <c r="B383" s="135" t="s">
        <v>393</v>
      </c>
      <c r="C383" s="278">
        <v>4225</v>
      </c>
      <c r="D383" s="214">
        <f>SUM(D384:D386)</f>
        <v>4751</v>
      </c>
      <c r="E383" s="279">
        <f t="shared" si="12"/>
        <v>88.9286466007156</v>
      </c>
    </row>
    <row r="384" s="218" customFormat="1" ht="18" customHeight="1" spans="1:5">
      <c r="A384" s="133">
        <v>2110302</v>
      </c>
      <c r="B384" s="133" t="s">
        <v>394</v>
      </c>
      <c r="C384" s="215">
        <v>2680</v>
      </c>
      <c r="D384" s="215">
        <v>3105</v>
      </c>
      <c r="E384" s="279">
        <f t="shared" si="12"/>
        <v>86.3123993558776</v>
      </c>
    </row>
    <row r="385" s="218" customFormat="1" ht="18" customHeight="1" spans="1:5">
      <c r="A385" s="133">
        <v>2110304</v>
      </c>
      <c r="B385" s="133" t="s">
        <v>395</v>
      </c>
      <c r="C385" s="215">
        <v>1501</v>
      </c>
      <c r="D385" s="215">
        <v>1612</v>
      </c>
      <c r="E385" s="279">
        <f t="shared" si="12"/>
        <v>93.1141439205955</v>
      </c>
    </row>
    <row r="386" s="218" customFormat="1" ht="18" customHeight="1" spans="1:5">
      <c r="A386" s="133">
        <v>2110399</v>
      </c>
      <c r="B386" s="133" t="s">
        <v>396</v>
      </c>
      <c r="C386" s="278">
        <v>44</v>
      </c>
      <c r="D386" s="214">
        <v>34</v>
      </c>
      <c r="E386" s="279">
        <f t="shared" ref="E386:E394" si="13">C386/D386*100</f>
        <v>129.411764705882</v>
      </c>
    </row>
    <row r="387" s="218" customFormat="1" ht="18" customHeight="1" spans="1:5">
      <c r="A387" s="133">
        <v>21104</v>
      </c>
      <c r="B387" s="135" t="s">
        <v>397</v>
      </c>
      <c r="C387" s="215">
        <v>4446</v>
      </c>
      <c r="D387" s="215">
        <f>SUM(D388:D391)</f>
        <v>4063</v>
      </c>
      <c r="E387" s="279">
        <f t="shared" si="13"/>
        <v>109.426532119124</v>
      </c>
    </row>
    <row r="388" s="218" customFormat="1" ht="18" customHeight="1" spans="1:5">
      <c r="A388" s="133">
        <v>2110401</v>
      </c>
      <c r="B388" s="133" t="s">
        <v>398</v>
      </c>
      <c r="C388" s="215">
        <v>2304</v>
      </c>
      <c r="D388" s="215">
        <v>1633</v>
      </c>
      <c r="E388" s="279">
        <f t="shared" si="13"/>
        <v>141.090018371096</v>
      </c>
    </row>
    <row r="389" s="218" customFormat="1" ht="18" customHeight="1" spans="1:5">
      <c r="A389" s="133">
        <v>2110402</v>
      </c>
      <c r="B389" s="133" t="s">
        <v>399</v>
      </c>
      <c r="C389" s="215">
        <v>912</v>
      </c>
      <c r="D389" s="215">
        <v>863</v>
      </c>
      <c r="E389" s="279">
        <f t="shared" si="13"/>
        <v>105.677867902665</v>
      </c>
    </row>
    <row r="390" s="218" customFormat="1" ht="18" customHeight="1" spans="1:5">
      <c r="A390" s="133">
        <v>2110406</v>
      </c>
      <c r="B390" s="133" t="s">
        <v>400</v>
      </c>
      <c r="C390" s="278">
        <v>100</v>
      </c>
      <c r="D390" s="214">
        <v>190</v>
      </c>
      <c r="E390" s="279">
        <f t="shared" si="13"/>
        <v>52.6315789473684</v>
      </c>
    </row>
    <row r="391" s="218" customFormat="1" ht="18" customHeight="1" spans="1:5">
      <c r="A391" s="133">
        <v>2110499</v>
      </c>
      <c r="B391" s="133" t="s">
        <v>401</v>
      </c>
      <c r="C391" s="215">
        <v>1130</v>
      </c>
      <c r="D391" s="215">
        <v>1377</v>
      </c>
      <c r="E391" s="279">
        <f t="shared" si="13"/>
        <v>82.0624546114742</v>
      </c>
    </row>
    <row r="392" s="218" customFormat="1" ht="18" customHeight="1" spans="1:5">
      <c r="A392" s="133">
        <v>21105</v>
      </c>
      <c r="B392" s="135" t="s">
        <v>402</v>
      </c>
      <c r="C392" s="215">
        <v>519</v>
      </c>
      <c r="D392" s="215">
        <f>SUM(D393:D395)</f>
        <v>699</v>
      </c>
      <c r="E392" s="279">
        <f t="shared" si="13"/>
        <v>74.2489270386266</v>
      </c>
    </row>
    <row r="393" s="218" customFormat="1" ht="18" customHeight="1" spans="1:5">
      <c r="A393" s="133">
        <v>2110501</v>
      </c>
      <c r="B393" s="133" t="s">
        <v>403</v>
      </c>
      <c r="C393" s="278">
        <v>0</v>
      </c>
      <c r="D393" s="214">
        <v>547</v>
      </c>
      <c r="E393" s="279">
        <f t="shared" si="13"/>
        <v>0</v>
      </c>
    </row>
    <row r="394" s="218" customFormat="1" ht="18" customHeight="1" spans="1:5">
      <c r="A394" s="133">
        <v>2110507</v>
      </c>
      <c r="B394" s="133" t="s">
        <v>404</v>
      </c>
      <c r="C394" s="215">
        <v>488</v>
      </c>
      <c r="D394" s="215">
        <v>152</v>
      </c>
      <c r="E394" s="279">
        <f t="shared" si="13"/>
        <v>321.052631578947</v>
      </c>
    </row>
    <row r="395" s="218" customFormat="1" ht="18" customHeight="1" spans="1:5">
      <c r="A395" s="133">
        <v>2110599</v>
      </c>
      <c r="B395" s="133" t="s">
        <v>405</v>
      </c>
      <c r="C395" s="215">
        <v>31</v>
      </c>
      <c r="D395" s="215">
        <v>0</v>
      </c>
      <c r="E395" s="279"/>
    </row>
    <row r="396" s="218" customFormat="1" ht="18" customHeight="1" spans="1:5">
      <c r="A396" s="133">
        <v>21110</v>
      </c>
      <c r="B396" s="135" t="s">
        <v>406</v>
      </c>
      <c r="C396" s="215">
        <v>31</v>
      </c>
      <c r="D396" s="215">
        <v>0</v>
      </c>
      <c r="E396" s="279"/>
    </row>
    <row r="397" s="218" customFormat="1" ht="18" customHeight="1" spans="1:5">
      <c r="A397" s="133">
        <v>2111001</v>
      </c>
      <c r="B397" s="133" t="s">
        <v>407</v>
      </c>
      <c r="C397" s="215">
        <v>31</v>
      </c>
      <c r="D397" s="215">
        <v>0</v>
      </c>
      <c r="E397" s="279"/>
    </row>
    <row r="398" s="218" customFormat="1" ht="18" customHeight="1" spans="1:5">
      <c r="A398" s="133">
        <v>21111</v>
      </c>
      <c r="B398" s="135" t="s">
        <v>408</v>
      </c>
      <c r="C398" s="215">
        <v>0</v>
      </c>
      <c r="D398" s="215">
        <f>SUM(D399:D399)</f>
        <v>31</v>
      </c>
      <c r="E398" s="279">
        <f>C398/D398*100</f>
        <v>0</v>
      </c>
    </row>
    <row r="399" s="218" customFormat="1" spans="1:5">
      <c r="A399" s="133">
        <v>2111199</v>
      </c>
      <c r="B399" s="133" t="s">
        <v>409</v>
      </c>
      <c r="C399" s="215">
        <v>0</v>
      </c>
      <c r="D399" s="215">
        <v>31</v>
      </c>
      <c r="E399" s="279">
        <f>C399/D399*100</f>
        <v>0</v>
      </c>
    </row>
    <row r="400" s="218" customFormat="1" ht="18" customHeight="1" spans="1:5">
      <c r="A400" s="133">
        <v>21112</v>
      </c>
      <c r="B400" s="135" t="s">
        <v>410</v>
      </c>
      <c r="C400" s="215">
        <f>C401</f>
        <v>100</v>
      </c>
      <c r="D400" s="215">
        <v>0</v>
      </c>
      <c r="E400" s="279"/>
    </row>
    <row r="401" s="218" customFormat="1" ht="18" customHeight="1" spans="1:5">
      <c r="A401" s="133">
        <v>2111201</v>
      </c>
      <c r="B401" s="133" t="s">
        <v>411</v>
      </c>
      <c r="C401" s="215">
        <v>100</v>
      </c>
      <c r="D401" s="215">
        <v>0</v>
      </c>
      <c r="E401" s="279"/>
    </row>
    <row r="402" s="218" customFormat="1" ht="18" customHeight="1" spans="1:5">
      <c r="A402" s="133">
        <v>21199</v>
      </c>
      <c r="B402" s="135" t="s">
        <v>412</v>
      </c>
      <c r="C402" s="215">
        <f>C403</f>
        <v>4836</v>
      </c>
      <c r="D402" s="215">
        <v>0</v>
      </c>
      <c r="E402" s="279"/>
    </row>
    <row r="403" s="218" customFormat="1" ht="18" customHeight="1" spans="1:5">
      <c r="A403" s="133">
        <v>2119999</v>
      </c>
      <c r="B403" s="133" t="s">
        <v>413</v>
      </c>
      <c r="C403" s="215">
        <v>4836</v>
      </c>
      <c r="D403" s="214">
        <v>0</v>
      </c>
      <c r="E403" s="279"/>
    </row>
    <row r="404" s="218" customFormat="1" ht="18" customHeight="1" spans="1:5">
      <c r="A404" s="133">
        <v>212</v>
      </c>
      <c r="B404" s="135" t="s">
        <v>414</v>
      </c>
      <c r="C404" s="215">
        <v>14448</v>
      </c>
      <c r="D404" s="215">
        <f>SUM(D405,D410,D412,D415,D417,D419)</f>
        <v>11974</v>
      </c>
      <c r="E404" s="279">
        <f t="shared" ref="E404:E467" si="14">C404/D404*100</f>
        <v>120.661433105061</v>
      </c>
    </row>
    <row r="405" s="218" customFormat="1" ht="18" customHeight="1" spans="1:5">
      <c r="A405" s="133">
        <v>21201</v>
      </c>
      <c r="B405" s="135" t="s">
        <v>415</v>
      </c>
      <c r="C405" s="215">
        <v>3200</v>
      </c>
      <c r="D405" s="215">
        <f>SUM(D406:D409)</f>
        <v>6566</v>
      </c>
      <c r="E405" s="279">
        <f t="shared" si="14"/>
        <v>48.7359122753579</v>
      </c>
    </row>
    <row r="406" s="218" customFormat="1" ht="18" customHeight="1" spans="1:5">
      <c r="A406" s="133">
        <v>2120101</v>
      </c>
      <c r="B406" s="133" t="s">
        <v>94</v>
      </c>
      <c r="C406" s="215">
        <v>1499</v>
      </c>
      <c r="D406" s="215">
        <v>1595</v>
      </c>
      <c r="E406" s="279">
        <f t="shared" si="14"/>
        <v>93.9811912225705</v>
      </c>
    </row>
    <row r="407" s="218" customFormat="1" ht="18" customHeight="1" spans="1:5">
      <c r="A407" s="133">
        <v>2120104</v>
      </c>
      <c r="B407" s="133" t="s">
        <v>416</v>
      </c>
      <c r="C407" s="215">
        <v>1055</v>
      </c>
      <c r="D407" s="215">
        <v>865</v>
      </c>
      <c r="E407" s="279">
        <f t="shared" si="14"/>
        <v>121.965317919075</v>
      </c>
    </row>
    <row r="408" s="218" customFormat="1" ht="18" customHeight="1" spans="1:5">
      <c r="A408" s="133">
        <v>2120107</v>
      </c>
      <c r="B408" s="133" t="s">
        <v>417</v>
      </c>
      <c r="C408" s="215">
        <v>163</v>
      </c>
      <c r="D408" s="215">
        <v>153</v>
      </c>
      <c r="E408" s="279">
        <f t="shared" si="14"/>
        <v>106.535947712418</v>
      </c>
    </row>
    <row r="409" s="218" customFormat="1" ht="18" customHeight="1" spans="1:5">
      <c r="A409" s="133">
        <v>2120199</v>
      </c>
      <c r="B409" s="133" t="s">
        <v>418</v>
      </c>
      <c r="C409" s="278">
        <v>483</v>
      </c>
      <c r="D409" s="214">
        <v>3953</v>
      </c>
      <c r="E409" s="279">
        <f t="shared" si="14"/>
        <v>12.2185681760688</v>
      </c>
    </row>
    <row r="410" s="218" customFormat="1" ht="18" customHeight="1" spans="1:5">
      <c r="A410" s="133">
        <v>21202</v>
      </c>
      <c r="B410" s="135" t="s">
        <v>419</v>
      </c>
      <c r="C410" s="215">
        <v>651</v>
      </c>
      <c r="D410" s="215">
        <f>D411</f>
        <v>919</v>
      </c>
      <c r="E410" s="279">
        <f t="shared" si="14"/>
        <v>70.8378672470076</v>
      </c>
    </row>
    <row r="411" s="218" customFormat="1" ht="18" customHeight="1" spans="1:5">
      <c r="A411" s="133">
        <v>2120201</v>
      </c>
      <c r="B411" s="133" t="s">
        <v>420</v>
      </c>
      <c r="C411" s="215">
        <v>651</v>
      </c>
      <c r="D411" s="215">
        <v>919</v>
      </c>
      <c r="E411" s="279">
        <f t="shared" si="14"/>
        <v>70.8378672470076</v>
      </c>
    </row>
    <row r="412" s="218" customFormat="1" ht="18" customHeight="1" spans="1:5">
      <c r="A412" s="133">
        <v>21203</v>
      </c>
      <c r="B412" s="135" t="s">
        <v>421</v>
      </c>
      <c r="C412" s="215">
        <v>6500</v>
      </c>
      <c r="D412" s="215">
        <f>SUM(D413:D414)</f>
        <v>3277</v>
      </c>
      <c r="E412" s="279">
        <f t="shared" si="14"/>
        <v>198.352151357949</v>
      </c>
    </row>
    <row r="413" s="218" customFormat="1" ht="18" customHeight="1" spans="1:5">
      <c r="A413" s="133">
        <v>2120303</v>
      </c>
      <c r="B413" s="133" t="s">
        <v>422</v>
      </c>
      <c r="C413" s="278">
        <v>6223</v>
      </c>
      <c r="D413" s="214">
        <v>2180</v>
      </c>
      <c r="E413" s="279">
        <f t="shared" si="14"/>
        <v>285.45871559633</v>
      </c>
    </row>
    <row r="414" s="218" customFormat="1" ht="18" customHeight="1" spans="1:5">
      <c r="A414" s="133">
        <v>2120399</v>
      </c>
      <c r="B414" s="133" t="s">
        <v>423</v>
      </c>
      <c r="C414" s="215">
        <v>277</v>
      </c>
      <c r="D414" s="215">
        <v>1097</v>
      </c>
      <c r="E414" s="279">
        <f t="shared" si="14"/>
        <v>25.2506836827712</v>
      </c>
    </row>
    <row r="415" s="218" customFormat="1" ht="18" customHeight="1" spans="1:5">
      <c r="A415" s="133">
        <v>21205</v>
      </c>
      <c r="B415" s="135" t="s">
        <v>424</v>
      </c>
      <c r="C415" s="215">
        <v>2636</v>
      </c>
      <c r="D415" s="215">
        <f t="shared" ref="D415:D419" si="15">D416</f>
        <v>829</v>
      </c>
      <c r="E415" s="279">
        <f t="shared" si="14"/>
        <v>317.973462002413</v>
      </c>
    </row>
    <row r="416" s="218" customFormat="1" ht="18" customHeight="1" spans="1:5">
      <c r="A416" s="133">
        <v>2120501</v>
      </c>
      <c r="B416" s="133" t="s">
        <v>425</v>
      </c>
      <c r="C416" s="278">
        <v>2636</v>
      </c>
      <c r="D416" s="214">
        <v>829</v>
      </c>
      <c r="E416" s="279">
        <f t="shared" si="14"/>
        <v>317.973462002413</v>
      </c>
    </row>
    <row r="417" s="218" customFormat="1" ht="18" customHeight="1" spans="1:5">
      <c r="A417" s="133">
        <v>21206</v>
      </c>
      <c r="B417" s="135" t="s">
        <v>426</v>
      </c>
      <c r="C417" s="215">
        <v>0</v>
      </c>
      <c r="D417" s="215">
        <f t="shared" si="15"/>
        <v>1</v>
      </c>
      <c r="E417" s="279">
        <f t="shared" si="14"/>
        <v>0</v>
      </c>
    </row>
    <row r="418" s="218" customFormat="1" ht="18" customHeight="1" spans="1:5">
      <c r="A418" s="133">
        <v>2120601</v>
      </c>
      <c r="B418" s="133" t="s">
        <v>427</v>
      </c>
      <c r="C418" s="215">
        <v>0</v>
      </c>
      <c r="D418" s="215">
        <v>1</v>
      </c>
      <c r="E418" s="279">
        <f t="shared" si="14"/>
        <v>0</v>
      </c>
    </row>
    <row r="419" s="218" customFormat="1" ht="18" customHeight="1" spans="1:5">
      <c r="A419" s="133">
        <v>21299</v>
      </c>
      <c r="B419" s="135" t="s">
        <v>428</v>
      </c>
      <c r="C419" s="215">
        <v>1461</v>
      </c>
      <c r="D419" s="215">
        <f t="shared" si="15"/>
        <v>382</v>
      </c>
      <c r="E419" s="279">
        <f t="shared" si="14"/>
        <v>382.460732984293</v>
      </c>
    </row>
    <row r="420" s="218" customFormat="1" ht="18" customHeight="1" spans="1:5">
      <c r="A420" s="133">
        <v>2129999</v>
      </c>
      <c r="B420" s="133" t="s">
        <v>429</v>
      </c>
      <c r="C420" s="278">
        <v>1461</v>
      </c>
      <c r="D420" s="214">
        <v>382</v>
      </c>
      <c r="E420" s="279">
        <f t="shared" si="14"/>
        <v>382.460732984293</v>
      </c>
    </row>
    <row r="421" s="218" customFormat="1" ht="18" customHeight="1" spans="1:5">
      <c r="A421" s="133">
        <v>213</v>
      </c>
      <c r="B421" s="135" t="s">
        <v>430</v>
      </c>
      <c r="C421" s="215">
        <v>59307</v>
      </c>
      <c r="D421" s="215">
        <f>SUM(D422,D443,D455,D468,D475,D481,D485,D487)</f>
        <v>56245</v>
      </c>
      <c r="E421" s="279">
        <f t="shared" si="14"/>
        <v>105.444039470175</v>
      </c>
    </row>
    <row r="422" s="218" customFormat="1" ht="18" customHeight="1" spans="1:5">
      <c r="A422" s="133">
        <v>21301</v>
      </c>
      <c r="B422" s="135" t="s">
        <v>431</v>
      </c>
      <c r="C422" s="215">
        <v>22519</v>
      </c>
      <c r="D422" s="215">
        <f>SUM(D423:D442)</f>
        <v>20071</v>
      </c>
      <c r="E422" s="279">
        <f t="shared" si="14"/>
        <v>112.196701708933</v>
      </c>
    </row>
    <row r="423" s="218" customFormat="1" ht="18" customHeight="1" spans="1:5">
      <c r="A423" s="133">
        <v>2130101</v>
      </c>
      <c r="B423" s="133" t="s">
        <v>94</v>
      </c>
      <c r="C423" s="278">
        <v>1624</v>
      </c>
      <c r="D423" s="214">
        <v>3391</v>
      </c>
      <c r="E423" s="279">
        <f t="shared" si="14"/>
        <v>47.8914774402831</v>
      </c>
    </row>
    <row r="424" s="218" customFormat="1" ht="18" customHeight="1" spans="1:5">
      <c r="A424" s="133">
        <v>2130104</v>
      </c>
      <c r="B424" s="133" t="s">
        <v>101</v>
      </c>
      <c r="C424" s="215">
        <v>3797</v>
      </c>
      <c r="D424" s="215">
        <v>1927</v>
      </c>
      <c r="E424" s="279">
        <f t="shared" si="14"/>
        <v>197.04203425013</v>
      </c>
    </row>
    <row r="425" s="218" customFormat="1" ht="18" customHeight="1" spans="1:5">
      <c r="A425" s="133">
        <v>2130105</v>
      </c>
      <c r="B425" s="133" t="s">
        <v>432</v>
      </c>
      <c r="C425" s="215">
        <v>0</v>
      </c>
      <c r="D425" s="215">
        <v>7</v>
      </c>
      <c r="E425" s="279">
        <f t="shared" si="14"/>
        <v>0</v>
      </c>
    </row>
    <row r="426" s="218" customFormat="1" ht="18" customHeight="1" spans="1:5">
      <c r="A426" s="133">
        <v>2130106</v>
      </c>
      <c r="B426" s="133" t="s">
        <v>433</v>
      </c>
      <c r="C426" s="215">
        <v>44</v>
      </c>
      <c r="D426" s="215">
        <v>2</v>
      </c>
      <c r="E426" s="279">
        <f t="shared" si="14"/>
        <v>2200</v>
      </c>
    </row>
    <row r="427" s="218" customFormat="1" ht="18" customHeight="1" spans="1:5">
      <c r="A427" s="133">
        <v>2130108</v>
      </c>
      <c r="B427" s="133" t="s">
        <v>434</v>
      </c>
      <c r="C427" s="278">
        <v>163</v>
      </c>
      <c r="D427" s="214">
        <v>105</v>
      </c>
      <c r="E427" s="279">
        <f t="shared" si="14"/>
        <v>155.238095238095</v>
      </c>
    </row>
    <row r="428" s="218" customFormat="1" ht="18" customHeight="1" spans="1:5">
      <c r="A428" s="133">
        <v>2130109</v>
      </c>
      <c r="B428" s="133" t="s">
        <v>435</v>
      </c>
      <c r="C428" s="215">
        <v>13</v>
      </c>
      <c r="D428" s="215">
        <v>24</v>
      </c>
      <c r="E428" s="279">
        <f t="shared" si="14"/>
        <v>54.1666666666667</v>
      </c>
    </row>
    <row r="429" s="218" customFormat="1" ht="18" customHeight="1" spans="1:5">
      <c r="A429" s="133">
        <v>2130110</v>
      </c>
      <c r="B429" s="133" t="s">
        <v>436</v>
      </c>
      <c r="C429" s="215">
        <v>16</v>
      </c>
      <c r="D429" s="215">
        <v>0</v>
      </c>
      <c r="E429" s="279"/>
    </row>
    <row r="430" s="218" customFormat="1" ht="18" customHeight="1" spans="1:5">
      <c r="A430" s="133">
        <v>2130111</v>
      </c>
      <c r="B430" s="133" t="s">
        <v>437</v>
      </c>
      <c r="C430" s="215">
        <v>44</v>
      </c>
      <c r="D430" s="214">
        <v>0</v>
      </c>
      <c r="E430" s="279"/>
    </row>
    <row r="431" s="218" customFormat="1" ht="18" customHeight="1" spans="1:5">
      <c r="A431" s="133">
        <v>2130119</v>
      </c>
      <c r="B431" s="133" t="s">
        <v>438</v>
      </c>
      <c r="C431" s="278">
        <v>23</v>
      </c>
      <c r="D431" s="214">
        <v>10</v>
      </c>
      <c r="E431" s="279">
        <f t="shared" si="14"/>
        <v>230</v>
      </c>
    </row>
    <row r="432" s="218" customFormat="1" ht="18" customHeight="1" spans="1:5">
      <c r="A432" s="133">
        <v>2130120</v>
      </c>
      <c r="B432" s="133" t="s">
        <v>439</v>
      </c>
      <c r="C432" s="278">
        <v>2056</v>
      </c>
      <c r="D432" s="215">
        <v>0</v>
      </c>
      <c r="E432" s="279"/>
    </row>
    <row r="433" s="218" customFormat="1" ht="18" customHeight="1" spans="1:5">
      <c r="A433" s="133">
        <v>2130121</v>
      </c>
      <c r="B433" s="133" t="s">
        <v>440</v>
      </c>
      <c r="C433" s="215">
        <v>82</v>
      </c>
      <c r="D433" s="215">
        <v>319</v>
      </c>
      <c r="E433" s="279">
        <f t="shared" si="14"/>
        <v>25.705329153605</v>
      </c>
    </row>
    <row r="434" s="218" customFormat="1" ht="18" customHeight="1" spans="1:5">
      <c r="A434" s="133">
        <v>2130122</v>
      </c>
      <c r="B434" s="133" t="s">
        <v>441</v>
      </c>
      <c r="C434" s="215">
        <v>705</v>
      </c>
      <c r="D434" s="215">
        <v>2496</v>
      </c>
      <c r="E434" s="279">
        <f t="shared" si="14"/>
        <v>28.2451923076923</v>
      </c>
    </row>
    <row r="435" s="218" customFormat="1" ht="18" customHeight="1" spans="1:5">
      <c r="A435" s="133">
        <v>2130124</v>
      </c>
      <c r="B435" s="133" t="s">
        <v>442</v>
      </c>
      <c r="C435" s="215">
        <v>12</v>
      </c>
      <c r="D435" s="215">
        <v>0</v>
      </c>
      <c r="E435" s="279"/>
    </row>
    <row r="436" s="218" customFormat="1" ht="18" customHeight="1" spans="1:5">
      <c r="A436" s="133">
        <v>2130126</v>
      </c>
      <c r="B436" s="133" t="s">
        <v>443</v>
      </c>
      <c r="C436" s="215">
        <v>9641</v>
      </c>
      <c r="D436" s="215">
        <v>564</v>
      </c>
      <c r="E436" s="279">
        <f t="shared" si="14"/>
        <v>1709.39716312057</v>
      </c>
    </row>
    <row r="437" s="218" customFormat="1" ht="18" customHeight="1" spans="1:5">
      <c r="A437" s="133">
        <v>2130135</v>
      </c>
      <c r="B437" s="133" t="s">
        <v>444</v>
      </c>
      <c r="C437" s="215">
        <v>49</v>
      </c>
      <c r="D437" s="215">
        <v>38</v>
      </c>
      <c r="E437" s="279">
        <f t="shared" si="14"/>
        <v>128.947368421053</v>
      </c>
    </row>
    <row r="438" s="218" customFormat="1" ht="18" customHeight="1" spans="1:5">
      <c r="A438" s="133">
        <v>2130142</v>
      </c>
      <c r="B438" s="133" t="s">
        <v>445</v>
      </c>
      <c r="C438" s="278">
        <v>1003</v>
      </c>
      <c r="D438" s="214">
        <v>2612</v>
      </c>
      <c r="E438" s="279">
        <f t="shared" si="14"/>
        <v>38.3996937212864</v>
      </c>
    </row>
    <row r="439" s="218" customFormat="1" ht="18" customHeight="1" spans="1:5">
      <c r="A439" s="133">
        <v>2130148</v>
      </c>
      <c r="B439" s="133" t="s">
        <v>446</v>
      </c>
      <c r="C439" s="215">
        <v>80</v>
      </c>
      <c r="D439" s="215">
        <v>25</v>
      </c>
      <c r="E439" s="279">
        <f t="shared" si="14"/>
        <v>320</v>
      </c>
    </row>
    <row r="440" s="218" customFormat="1" ht="18" customHeight="1" spans="1:5">
      <c r="A440" s="133">
        <v>2130152</v>
      </c>
      <c r="B440" s="133" t="s">
        <v>447</v>
      </c>
      <c r="C440" s="215">
        <v>0</v>
      </c>
      <c r="D440" s="215">
        <v>4</v>
      </c>
      <c r="E440" s="279">
        <f t="shared" si="14"/>
        <v>0</v>
      </c>
    </row>
    <row r="441" s="218" customFormat="1" ht="18" customHeight="1" spans="1:5">
      <c r="A441" s="133">
        <v>2130153</v>
      </c>
      <c r="B441" s="133" t="s">
        <v>448</v>
      </c>
      <c r="C441" s="215">
        <v>2353</v>
      </c>
      <c r="D441" s="215">
        <v>1457</v>
      </c>
      <c r="E441" s="279">
        <f t="shared" si="14"/>
        <v>161.49622512011</v>
      </c>
    </row>
    <row r="442" s="218" customFormat="1" ht="18" customHeight="1" spans="1:5">
      <c r="A442" s="133">
        <v>2130199</v>
      </c>
      <c r="B442" s="133" t="s">
        <v>449</v>
      </c>
      <c r="C442" s="278">
        <v>814</v>
      </c>
      <c r="D442" s="214">
        <v>7090</v>
      </c>
      <c r="E442" s="279">
        <f t="shared" si="14"/>
        <v>11.4809590973202</v>
      </c>
    </row>
    <row r="443" s="218" customFormat="1" ht="18" customHeight="1" spans="1:5">
      <c r="A443" s="133">
        <v>21302</v>
      </c>
      <c r="B443" s="135" t="s">
        <v>450</v>
      </c>
      <c r="C443" s="215">
        <v>10438</v>
      </c>
      <c r="D443" s="215">
        <f>SUM(D444:D454)</f>
        <v>9942</v>
      </c>
      <c r="E443" s="279">
        <f t="shared" si="14"/>
        <v>104.988935827801</v>
      </c>
    </row>
    <row r="444" s="218" customFormat="1" ht="18" customHeight="1" spans="1:5">
      <c r="A444" s="133">
        <v>2130201</v>
      </c>
      <c r="B444" s="133" t="s">
        <v>94</v>
      </c>
      <c r="C444" s="215">
        <v>2869</v>
      </c>
      <c r="D444" s="215">
        <v>6158</v>
      </c>
      <c r="E444" s="279">
        <f t="shared" si="14"/>
        <v>46.5898018837285</v>
      </c>
    </row>
    <row r="445" s="218" customFormat="1" ht="18" customHeight="1" spans="1:5">
      <c r="A445" s="133">
        <v>2130204</v>
      </c>
      <c r="B445" s="133" t="s">
        <v>451</v>
      </c>
      <c r="C445" s="278">
        <v>4197</v>
      </c>
      <c r="D445" s="214">
        <v>0</v>
      </c>
      <c r="E445" s="279"/>
    </row>
    <row r="446" s="218" customFormat="1" ht="18" customHeight="1" spans="1:5">
      <c r="A446" s="133">
        <v>2130205</v>
      </c>
      <c r="B446" s="133" t="s">
        <v>452</v>
      </c>
      <c r="C446" s="215">
        <v>524</v>
      </c>
      <c r="D446" s="215">
        <v>385</v>
      </c>
      <c r="E446" s="279">
        <f t="shared" si="14"/>
        <v>136.103896103896</v>
      </c>
    </row>
    <row r="447" s="218" customFormat="1" ht="18" customHeight="1" spans="1:5">
      <c r="A447" s="133">
        <v>2130209</v>
      </c>
      <c r="B447" s="133" t="s">
        <v>453</v>
      </c>
      <c r="C447" s="215">
        <v>267</v>
      </c>
      <c r="D447" s="215">
        <v>1654</v>
      </c>
      <c r="E447" s="279">
        <f t="shared" si="14"/>
        <v>16.142684401451</v>
      </c>
    </row>
    <row r="448" s="218" customFormat="1" ht="18" customHeight="1" spans="1:5">
      <c r="A448" s="133">
        <v>2130211</v>
      </c>
      <c r="B448" s="133" t="s">
        <v>454</v>
      </c>
      <c r="C448" s="278">
        <v>53</v>
      </c>
      <c r="D448" s="214">
        <v>2</v>
      </c>
      <c r="E448" s="279">
        <f t="shared" si="14"/>
        <v>2650</v>
      </c>
    </row>
    <row r="449" s="218" customFormat="1" ht="18" customHeight="1" spans="1:5">
      <c r="A449" s="133">
        <v>2130213</v>
      </c>
      <c r="B449" s="133" t="s">
        <v>455</v>
      </c>
      <c r="C449" s="215">
        <v>0</v>
      </c>
      <c r="D449" s="215">
        <v>77</v>
      </c>
      <c r="E449" s="279">
        <f t="shared" si="14"/>
        <v>0</v>
      </c>
    </row>
    <row r="450" s="218" customFormat="1" ht="18" customHeight="1" spans="1:5">
      <c r="A450" s="133">
        <v>2130221</v>
      </c>
      <c r="B450" s="133" t="s">
        <v>456</v>
      </c>
      <c r="C450" s="215">
        <v>16</v>
      </c>
      <c r="D450" s="215">
        <v>0</v>
      </c>
      <c r="E450" s="279"/>
    </row>
    <row r="451" s="218" customFormat="1" ht="18" customHeight="1" spans="1:5">
      <c r="A451" s="133">
        <v>2130234</v>
      </c>
      <c r="B451" s="133" t="s">
        <v>457</v>
      </c>
      <c r="C451" s="278">
        <v>394</v>
      </c>
      <c r="D451" s="214">
        <v>332</v>
      </c>
      <c r="E451" s="279">
        <f t="shared" si="14"/>
        <v>118.674698795181</v>
      </c>
    </row>
    <row r="452" s="218" customFormat="1" ht="18" customHeight="1" spans="1:5">
      <c r="A452" s="133">
        <v>2130236</v>
      </c>
      <c r="B452" s="133" t="s">
        <v>458</v>
      </c>
      <c r="C452" s="215">
        <v>353</v>
      </c>
      <c r="D452" s="215">
        <v>50</v>
      </c>
      <c r="E452" s="279">
        <f t="shared" si="14"/>
        <v>706</v>
      </c>
    </row>
    <row r="453" s="218" customFormat="1" ht="18" customHeight="1" spans="1:5">
      <c r="A453" s="133">
        <v>2130238</v>
      </c>
      <c r="B453" s="133" t="s">
        <v>459</v>
      </c>
      <c r="C453" s="215">
        <v>105</v>
      </c>
      <c r="D453" s="215">
        <v>0</v>
      </c>
      <c r="E453" s="279"/>
    </row>
    <row r="454" s="218" customFormat="1" ht="18" customHeight="1" spans="1:5">
      <c r="A454" s="133">
        <v>2130299</v>
      </c>
      <c r="B454" s="133" t="s">
        <v>460</v>
      </c>
      <c r="C454" s="215">
        <v>1660</v>
      </c>
      <c r="D454" s="215">
        <v>1284</v>
      </c>
      <c r="E454" s="279">
        <f t="shared" si="14"/>
        <v>129.283489096573</v>
      </c>
    </row>
    <row r="455" s="218" customFormat="1" ht="18" customHeight="1" spans="1:5">
      <c r="A455" s="133">
        <v>21303</v>
      </c>
      <c r="B455" s="135" t="s">
        <v>461</v>
      </c>
      <c r="C455" s="215">
        <v>2914</v>
      </c>
      <c r="D455" s="215">
        <f>SUM(D456:D467)</f>
        <v>2987</v>
      </c>
      <c r="E455" s="279">
        <f t="shared" si="14"/>
        <v>97.5560763307666</v>
      </c>
    </row>
    <row r="456" s="218" customFormat="1" ht="18" customHeight="1" spans="1:5">
      <c r="A456" s="133">
        <v>2130301</v>
      </c>
      <c r="B456" s="133" t="s">
        <v>94</v>
      </c>
      <c r="C456" s="278">
        <v>2</v>
      </c>
      <c r="D456" s="214">
        <v>31</v>
      </c>
      <c r="E456" s="279">
        <f t="shared" si="14"/>
        <v>6.45161290322581</v>
      </c>
    </row>
    <row r="457" s="218" customFormat="1" ht="18" customHeight="1" spans="1:5">
      <c r="A457" s="133">
        <v>2130304</v>
      </c>
      <c r="B457" s="133" t="s">
        <v>462</v>
      </c>
      <c r="C457" s="215">
        <v>0</v>
      </c>
      <c r="D457" s="215">
        <v>5</v>
      </c>
      <c r="E457" s="279">
        <f t="shared" si="14"/>
        <v>0</v>
      </c>
    </row>
    <row r="458" s="218" customFormat="1" ht="18" customHeight="1" spans="1:5">
      <c r="A458" s="133">
        <v>2130305</v>
      </c>
      <c r="B458" s="133" t="s">
        <v>463</v>
      </c>
      <c r="C458" s="215">
        <v>607</v>
      </c>
      <c r="D458" s="215">
        <v>597</v>
      </c>
      <c r="E458" s="279">
        <f t="shared" si="14"/>
        <v>101.675041876047</v>
      </c>
    </row>
    <row r="459" s="218" customFormat="1" ht="18" customHeight="1" spans="1:5">
      <c r="A459" s="133">
        <v>2130306</v>
      </c>
      <c r="B459" s="133" t="s">
        <v>464</v>
      </c>
      <c r="C459" s="278">
        <v>241</v>
      </c>
      <c r="D459" s="214">
        <v>50</v>
      </c>
      <c r="E459" s="279">
        <f t="shared" si="14"/>
        <v>482</v>
      </c>
    </row>
    <row r="460" s="218" customFormat="1" ht="18" customHeight="1" spans="1:5">
      <c r="A460" s="133">
        <v>2130311</v>
      </c>
      <c r="B460" s="133" t="s">
        <v>465</v>
      </c>
      <c r="C460" s="215">
        <v>0</v>
      </c>
      <c r="D460" s="215">
        <v>7</v>
      </c>
      <c r="E460" s="279">
        <f t="shared" si="14"/>
        <v>0</v>
      </c>
    </row>
    <row r="461" s="218" customFormat="1" ht="18" customHeight="1" spans="1:5">
      <c r="A461" s="133">
        <v>2130314</v>
      </c>
      <c r="B461" s="133" t="s">
        <v>466</v>
      </c>
      <c r="C461" s="215">
        <v>27</v>
      </c>
      <c r="D461" s="215">
        <v>134</v>
      </c>
      <c r="E461" s="279">
        <f t="shared" si="14"/>
        <v>20.1492537313433</v>
      </c>
    </row>
    <row r="462" s="218" customFormat="1" ht="18" customHeight="1" spans="1:5">
      <c r="A462" s="133">
        <v>2130315</v>
      </c>
      <c r="B462" s="133" t="s">
        <v>467</v>
      </c>
      <c r="C462" s="215">
        <v>102</v>
      </c>
      <c r="D462" s="215">
        <v>386</v>
      </c>
      <c r="E462" s="279">
        <f t="shared" si="14"/>
        <v>26.4248704663212</v>
      </c>
    </row>
    <row r="463" s="218" customFormat="1" ht="18" customHeight="1" spans="1:5">
      <c r="A463" s="133">
        <v>2130316</v>
      </c>
      <c r="B463" s="133" t="s">
        <v>468</v>
      </c>
      <c r="C463" s="278">
        <v>184</v>
      </c>
      <c r="D463" s="214">
        <v>8</v>
      </c>
      <c r="E463" s="279">
        <f t="shared" si="14"/>
        <v>2300</v>
      </c>
    </row>
    <row r="464" s="218" customFormat="1" ht="18" customHeight="1" spans="1:5">
      <c r="A464" s="133">
        <v>2130319</v>
      </c>
      <c r="B464" s="133" t="s">
        <v>469</v>
      </c>
      <c r="C464" s="215">
        <v>779</v>
      </c>
      <c r="D464" s="215">
        <v>1240</v>
      </c>
      <c r="E464" s="279">
        <f t="shared" si="14"/>
        <v>62.8225806451613</v>
      </c>
    </row>
    <row r="465" s="218" customFormat="1" ht="18" customHeight="1" spans="1:5">
      <c r="A465" s="133">
        <v>2130321</v>
      </c>
      <c r="B465" s="133" t="s">
        <v>470</v>
      </c>
      <c r="C465" s="215">
        <v>801</v>
      </c>
      <c r="D465" s="215">
        <v>144</v>
      </c>
      <c r="E465" s="279">
        <f t="shared" si="14"/>
        <v>556.25</v>
      </c>
    </row>
    <row r="466" s="218" customFormat="1" ht="18" customHeight="1" spans="1:5">
      <c r="A466" s="133">
        <v>2130335</v>
      </c>
      <c r="B466" s="133" t="s">
        <v>471</v>
      </c>
      <c r="C466" s="278">
        <v>0</v>
      </c>
      <c r="D466" s="214">
        <v>58</v>
      </c>
      <c r="E466" s="279">
        <f t="shared" si="14"/>
        <v>0</v>
      </c>
    </row>
    <row r="467" s="218" customFormat="1" ht="18" customHeight="1" spans="1:5">
      <c r="A467" s="133">
        <v>2130399</v>
      </c>
      <c r="B467" s="133" t="s">
        <v>472</v>
      </c>
      <c r="C467" s="215">
        <v>171</v>
      </c>
      <c r="D467" s="215">
        <v>327</v>
      </c>
      <c r="E467" s="279">
        <f t="shared" si="14"/>
        <v>52.2935779816514</v>
      </c>
    </row>
    <row r="468" s="218" customFormat="1" ht="18" customHeight="1" spans="1:5">
      <c r="A468" s="133">
        <v>21305</v>
      </c>
      <c r="B468" s="135" t="s">
        <v>473</v>
      </c>
      <c r="C468" s="215">
        <v>15269</v>
      </c>
      <c r="D468" s="215">
        <f>SUM(D469:D474)</f>
        <v>17751</v>
      </c>
      <c r="E468" s="279">
        <f t="shared" ref="E468:E507" si="16">C468/D468*100</f>
        <v>86.0176891442736</v>
      </c>
    </row>
    <row r="469" s="218" customFormat="1" ht="18" customHeight="1" spans="1:5">
      <c r="A469" s="133">
        <v>2130501</v>
      </c>
      <c r="B469" s="133" t="s">
        <v>94</v>
      </c>
      <c r="C469" s="215">
        <v>277</v>
      </c>
      <c r="D469" s="215">
        <v>321</v>
      </c>
      <c r="E469" s="279">
        <f t="shared" si="16"/>
        <v>86.2928348909657</v>
      </c>
    </row>
    <row r="470" s="218" customFormat="1" ht="18" customHeight="1" spans="1:5">
      <c r="A470" s="133">
        <v>2130502</v>
      </c>
      <c r="B470" s="133" t="s">
        <v>95</v>
      </c>
      <c r="C470" s="278">
        <v>5</v>
      </c>
      <c r="D470" s="214">
        <v>15</v>
      </c>
      <c r="E470" s="279">
        <f t="shared" si="16"/>
        <v>33.3333333333333</v>
      </c>
    </row>
    <row r="471" s="218" customFormat="1" ht="18" customHeight="1" spans="1:5">
      <c r="A471" s="133">
        <v>2130504</v>
      </c>
      <c r="B471" s="133" t="s">
        <v>474</v>
      </c>
      <c r="C471" s="215">
        <v>2433</v>
      </c>
      <c r="D471" s="215">
        <v>1838</v>
      </c>
      <c r="E471" s="279">
        <f t="shared" si="16"/>
        <v>132.372143634385</v>
      </c>
    </row>
    <row r="472" s="218" customFormat="1" ht="18" customHeight="1" spans="1:5">
      <c r="A472" s="133">
        <v>2130505</v>
      </c>
      <c r="B472" s="133" t="s">
        <v>475</v>
      </c>
      <c r="C472" s="215">
        <v>246</v>
      </c>
      <c r="D472" s="215">
        <v>135</v>
      </c>
      <c r="E472" s="279">
        <f t="shared" si="16"/>
        <v>182.222222222222</v>
      </c>
    </row>
    <row r="473" s="218" customFormat="1" ht="18" customHeight="1" spans="1:5">
      <c r="A473" s="133">
        <v>2130506</v>
      </c>
      <c r="B473" s="133" t="s">
        <v>476</v>
      </c>
      <c r="C473" s="278">
        <v>7</v>
      </c>
      <c r="D473" s="214">
        <v>0</v>
      </c>
      <c r="E473" s="279"/>
    </row>
    <row r="474" s="218" customFormat="1" ht="18" customHeight="1" spans="1:5">
      <c r="A474" s="133">
        <v>2130599</v>
      </c>
      <c r="B474" s="133" t="s">
        <v>477</v>
      </c>
      <c r="C474" s="278">
        <v>12270</v>
      </c>
      <c r="D474" s="214">
        <v>15442</v>
      </c>
      <c r="E474" s="279">
        <f t="shared" si="16"/>
        <v>79.4586193498252</v>
      </c>
    </row>
    <row r="475" s="218" customFormat="1" ht="18" customHeight="1" spans="1:5">
      <c r="A475" s="133">
        <v>21307</v>
      </c>
      <c r="B475" s="135" t="s">
        <v>478</v>
      </c>
      <c r="C475" s="215">
        <v>5400</v>
      </c>
      <c r="D475" s="215">
        <f>SUM(D476:D480)</f>
        <v>3661</v>
      </c>
      <c r="E475" s="279">
        <f t="shared" si="16"/>
        <v>147.500682873532</v>
      </c>
    </row>
    <row r="476" s="218" customFormat="1" ht="18" customHeight="1" spans="1:5">
      <c r="A476" s="133">
        <v>2130701</v>
      </c>
      <c r="B476" s="133" t="s">
        <v>479</v>
      </c>
      <c r="C476" s="215">
        <v>608</v>
      </c>
      <c r="D476" s="215">
        <v>198</v>
      </c>
      <c r="E476" s="279">
        <f t="shared" si="16"/>
        <v>307.070707070707</v>
      </c>
    </row>
    <row r="477" s="218" customFormat="1" ht="18" customHeight="1" spans="1:5">
      <c r="A477" s="133">
        <v>2130705</v>
      </c>
      <c r="B477" s="133" t="s">
        <v>480</v>
      </c>
      <c r="C477" s="215">
        <v>4306</v>
      </c>
      <c r="D477" s="215">
        <v>3327</v>
      </c>
      <c r="E477" s="279">
        <f t="shared" si="16"/>
        <v>129.425909227532</v>
      </c>
    </row>
    <row r="478" s="218" customFormat="1" ht="18" customHeight="1" spans="1:5">
      <c r="A478" s="133">
        <v>2130706</v>
      </c>
      <c r="B478" s="133" t="s">
        <v>481</v>
      </c>
      <c r="C478" s="278">
        <v>315</v>
      </c>
      <c r="D478" s="214">
        <v>105</v>
      </c>
      <c r="E478" s="279">
        <f t="shared" si="16"/>
        <v>300</v>
      </c>
    </row>
    <row r="479" s="218" customFormat="1" ht="18" customHeight="1" spans="1:5">
      <c r="A479" s="133">
        <v>2130707</v>
      </c>
      <c r="B479" s="133" t="s">
        <v>482</v>
      </c>
      <c r="C479" s="215">
        <v>151</v>
      </c>
      <c r="D479" s="215">
        <v>0</v>
      </c>
      <c r="E479" s="279"/>
    </row>
    <row r="480" s="218" customFormat="1" ht="18" customHeight="1" spans="1:5">
      <c r="A480" s="133">
        <v>2130799</v>
      </c>
      <c r="B480" s="133" t="s">
        <v>483</v>
      </c>
      <c r="C480" s="215">
        <v>20</v>
      </c>
      <c r="D480" s="215">
        <v>31</v>
      </c>
      <c r="E480" s="279">
        <f t="shared" si="16"/>
        <v>64.5161290322581</v>
      </c>
    </row>
    <row r="481" s="218" customFormat="1" ht="18" customHeight="1" spans="1:5">
      <c r="A481" s="133">
        <v>21308</v>
      </c>
      <c r="B481" s="135" t="s">
        <v>484</v>
      </c>
      <c r="C481" s="278">
        <v>452</v>
      </c>
      <c r="D481" s="214">
        <f>SUM(D482:D483)</f>
        <v>1072</v>
      </c>
      <c r="E481" s="279">
        <f t="shared" si="16"/>
        <v>42.1641791044776</v>
      </c>
    </row>
    <row r="482" s="218" customFormat="1" ht="18" customHeight="1" spans="1:5">
      <c r="A482" s="133">
        <v>2130803</v>
      </c>
      <c r="B482" s="133" t="s">
        <v>485</v>
      </c>
      <c r="C482" s="215">
        <v>100</v>
      </c>
      <c r="D482" s="215">
        <v>847</v>
      </c>
      <c r="E482" s="279">
        <f t="shared" si="16"/>
        <v>11.8063754427391</v>
      </c>
    </row>
    <row r="483" s="218" customFormat="1" ht="18" customHeight="1" spans="1:5">
      <c r="A483" s="133">
        <v>2130804</v>
      </c>
      <c r="B483" s="133" t="s">
        <v>486</v>
      </c>
      <c r="C483" s="215">
        <v>335</v>
      </c>
      <c r="D483" s="215">
        <v>225</v>
      </c>
      <c r="E483" s="279">
        <f t="shared" si="16"/>
        <v>148.888888888889</v>
      </c>
    </row>
    <row r="484" s="218" customFormat="1" ht="18" customHeight="1" spans="1:5">
      <c r="A484" s="133">
        <v>2130899</v>
      </c>
      <c r="B484" s="133" t="s">
        <v>487</v>
      </c>
      <c r="C484" s="215">
        <v>17</v>
      </c>
      <c r="D484" s="215">
        <v>0</v>
      </c>
      <c r="E484" s="279"/>
    </row>
    <row r="485" s="218" customFormat="1" ht="18" customHeight="1" spans="1:5">
      <c r="A485" s="133">
        <v>21309</v>
      </c>
      <c r="B485" s="135" t="s">
        <v>488</v>
      </c>
      <c r="C485" s="278">
        <v>482</v>
      </c>
      <c r="D485" s="214">
        <f>SUM(D486:D486)</f>
        <v>572</v>
      </c>
      <c r="E485" s="279">
        <f t="shared" si="16"/>
        <v>84.2657342657343</v>
      </c>
    </row>
    <row r="486" s="218" customFormat="1" ht="18" customHeight="1" spans="1:5">
      <c r="A486" s="133">
        <v>2130999</v>
      </c>
      <c r="B486" s="133" t="s">
        <v>489</v>
      </c>
      <c r="C486" s="215">
        <v>482</v>
      </c>
      <c r="D486" s="215">
        <v>572</v>
      </c>
      <c r="E486" s="279">
        <f t="shared" si="16"/>
        <v>84.2657342657343</v>
      </c>
    </row>
    <row r="487" s="218" customFormat="1" ht="18" customHeight="1" spans="1:5">
      <c r="A487" s="133">
        <v>21399</v>
      </c>
      <c r="B487" s="135" t="s">
        <v>490</v>
      </c>
      <c r="C487" s="215">
        <v>1833</v>
      </c>
      <c r="D487" s="215">
        <f>D488</f>
        <v>189</v>
      </c>
      <c r="E487" s="279">
        <f t="shared" si="16"/>
        <v>969.84126984127</v>
      </c>
    </row>
    <row r="488" s="218" customFormat="1" ht="18" customHeight="1" spans="1:5">
      <c r="A488" s="133">
        <v>2139999</v>
      </c>
      <c r="B488" s="133" t="s">
        <v>491</v>
      </c>
      <c r="C488" s="278">
        <v>1833</v>
      </c>
      <c r="D488" s="214">
        <v>189</v>
      </c>
      <c r="E488" s="279">
        <f t="shared" si="16"/>
        <v>969.84126984127</v>
      </c>
    </row>
    <row r="489" s="218" customFormat="1" ht="18" customHeight="1" spans="1:5">
      <c r="A489" s="133">
        <v>214</v>
      </c>
      <c r="B489" s="135" t="s">
        <v>492</v>
      </c>
      <c r="C489" s="215">
        <v>8157</v>
      </c>
      <c r="D489" s="215">
        <f>SUM(D490,D498,D500,D504)</f>
        <v>14593</v>
      </c>
      <c r="E489" s="279">
        <f t="shared" si="16"/>
        <v>55.8966627835264</v>
      </c>
    </row>
    <row r="490" s="218" customFormat="1" ht="18" customHeight="1" spans="1:5">
      <c r="A490" s="133">
        <v>21401</v>
      </c>
      <c r="B490" s="135" t="s">
        <v>493</v>
      </c>
      <c r="C490" s="215">
        <v>6578</v>
      </c>
      <c r="D490" s="215">
        <f>SUM(D491:D497)</f>
        <v>8895</v>
      </c>
      <c r="E490" s="279">
        <f t="shared" si="16"/>
        <v>73.9516582349635</v>
      </c>
    </row>
    <row r="491" s="218" customFormat="1" ht="18" customHeight="1" spans="1:5">
      <c r="A491" s="133">
        <v>2140101</v>
      </c>
      <c r="B491" s="133" t="s">
        <v>94</v>
      </c>
      <c r="C491" s="215">
        <v>1948</v>
      </c>
      <c r="D491" s="215">
        <v>1943</v>
      </c>
      <c r="E491" s="279">
        <f t="shared" si="16"/>
        <v>100.257334019557</v>
      </c>
    </row>
    <row r="492" s="218" customFormat="1" ht="18" customHeight="1" spans="1:5">
      <c r="A492" s="133">
        <v>2140102</v>
      </c>
      <c r="B492" s="133" t="s">
        <v>95</v>
      </c>
      <c r="C492" s="278">
        <v>17</v>
      </c>
      <c r="D492" s="214">
        <v>0</v>
      </c>
      <c r="E492" s="279"/>
    </row>
    <row r="493" s="218" customFormat="1" ht="18" customHeight="1" spans="1:5">
      <c r="A493" s="133">
        <v>2140104</v>
      </c>
      <c r="B493" s="133" t="s">
        <v>494</v>
      </c>
      <c r="C493" s="278">
        <v>1027</v>
      </c>
      <c r="D493" s="214">
        <v>3480</v>
      </c>
      <c r="E493" s="279">
        <f t="shared" si="16"/>
        <v>29.5114942528736</v>
      </c>
    </row>
    <row r="494" s="218" customFormat="1" ht="18" customHeight="1" spans="1:5">
      <c r="A494" s="133">
        <v>2140106</v>
      </c>
      <c r="B494" s="133" t="s">
        <v>495</v>
      </c>
      <c r="C494" s="215">
        <v>2532</v>
      </c>
      <c r="D494" s="215">
        <v>2216</v>
      </c>
      <c r="E494" s="279">
        <f t="shared" si="16"/>
        <v>114.259927797834</v>
      </c>
    </row>
    <row r="495" s="218" customFormat="1" ht="18" customHeight="1" spans="1:5">
      <c r="A495" s="133">
        <v>2140110</v>
      </c>
      <c r="B495" s="133" t="s">
        <v>496</v>
      </c>
      <c r="C495" s="215">
        <v>77</v>
      </c>
      <c r="D495" s="215">
        <v>3</v>
      </c>
      <c r="E495" s="279">
        <f t="shared" si="16"/>
        <v>2566.66666666667</v>
      </c>
    </row>
    <row r="496" s="218" customFormat="1" ht="18" customHeight="1" spans="1:5">
      <c r="A496" s="133">
        <v>2140112</v>
      </c>
      <c r="B496" s="133" t="s">
        <v>497</v>
      </c>
      <c r="C496" s="278">
        <v>157</v>
      </c>
      <c r="D496" s="214">
        <v>66</v>
      </c>
      <c r="E496" s="279">
        <f t="shared" si="16"/>
        <v>237.878787878788</v>
      </c>
    </row>
    <row r="497" s="218" customFormat="1" ht="18" customHeight="1" spans="1:5">
      <c r="A497" s="133">
        <v>2140199</v>
      </c>
      <c r="B497" s="133" t="s">
        <v>498</v>
      </c>
      <c r="C497" s="215">
        <v>820</v>
      </c>
      <c r="D497" s="215">
        <v>1187</v>
      </c>
      <c r="E497" s="279">
        <f t="shared" si="16"/>
        <v>69.0817186183656</v>
      </c>
    </row>
    <row r="498" s="218" customFormat="1" ht="18" customHeight="1" spans="1:5">
      <c r="A498" s="133">
        <v>21402</v>
      </c>
      <c r="B498" s="135" t="s">
        <v>499</v>
      </c>
      <c r="C498" s="215">
        <v>1</v>
      </c>
      <c r="D498" s="215">
        <f>SUM(D499:D499)</f>
        <v>15</v>
      </c>
      <c r="E498" s="279">
        <f t="shared" si="16"/>
        <v>6.66666666666667</v>
      </c>
    </row>
    <row r="499" s="218" customFormat="1" ht="18" customHeight="1" spans="1:5">
      <c r="A499" s="133">
        <v>2140201</v>
      </c>
      <c r="B499" s="133" t="s">
        <v>94</v>
      </c>
      <c r="C499" s="278">
        <v>1</v>
      </c>
      <c r="D499" s="214">
        <v>15</v>
      </c>
      <c r="E499" s="279">
        <f t="shared" si="16"/>
        <v>6.66666666666667</v>
      </c>
    </row>
    <row r="500" s="218" customFormat="1" ht="18" customHeight="1" spans="1:5">
      <c r="A500" s="133">
        <v>21406</v>
      </c>
      <c r="B500" s="135" t="s">
        <v>500</v>
      </c>
      <c r="C500" s="215">
        <v>0</v>
      </c>
      <c r="D500" s="215">
        <f>SUM(D501:D503)</f>
        <v>5263</v>
      </c>
      <c r="E500" s="279">
        <f t="shared" si="16"/>
        <v>0</v>
      </c>
    </row>
    <row r="501" s="218" customFormat="1" ht="18" customHeight="1" spans="1:5">
      <c r="A501" s="133">
        <v>2140601</v>
      </c>
      <c r="B501" s="133" t="s">
        <v>501</v>
      </c>
      <c r="C501" s="215">
        <v>0</v>
      </c>
      <c r="D501" s="215">
        <v>739</v>
      </c>
      <c r="E501" s="279">
        <f t="shared" si="16"/>
        <v>0</v>
      </c>
    </row>
    <row r="502" s="218" customFormat="1" ht="18" customHeight="1" spans="1:5">
      <c r="A502" s="133">
        <v>2140602</v>
      </c>
      <c r="B502" s="133" t="s">
        <v>502</v>
      </c>
      <c r="C502" s="278">
        <v>0</v>
      </c>
      <c r="D502" s="214">
        <v>3652</v>
      </c>
      <c r="E502" s="279">
        <f t="shared" si="16"/>
        <v>0</v>
      </c>
    </row>
    <row r="503" s="218" customFormat="1" ht="18" customHeight="1" spans="1:5">
      <c r="A503" s="133">
        <v>2140699</v>
      </c>
      <c r="B503" s="133" t="s">
        <v>503</v>
      </c>
      <c r="C503" s="215">
        <v>0</v>
      </c>
      <c r="D503" s="215">
        <v>872</v>
      </c>
      <c r="E503" s="279">
        <f t="shared" si="16"/>
        <v>0</v>
      </c>
    </row>
    <row r="504" s="218" customFormat="1" ht="18" customHeight="1" spans="1:5">
      <c r="A504" s="133">
        <v>21499</v>
      </c>
      <c r="B504" s="135" t="s">
        <v>504</v>
      </c>
      <c r="C504" s="215">
        <v>1578</v>
      </c>
      <c r="D504" s="215">
        <f>SUM(D505:D506)</f>
        <v>420</v>
      </c>
      <c r="E504" s="279">
        <f t="shared" si="16"/>
        <v>375.714285714286</v>
      </c>
    </row>
    <row r="505" s="218" customFormat="1" ht="18" customHeight="1" spans="1:5">
      <c r="A505" s="133">
        <v>2149901</v>
      </c>
      <c r="B505" s="133" t="s">
        <v>505</v>
      </c>
      <c r="C505" s="215">
        <v>21</v>
      </c>
      <c r="D505" s="215">
        <v>250</v>
      </c>
      <c r="E505" s="279">
        <f t="shared" si="16"/>
        <v>8.4</v>
      </c>
    </row>
    <row r="506" s="218" customFormat="1" ht="18" customHeight="1" spans="1:5">
      <c r="A506" s="133">
        <v>2149999</v>
      </c>
      <c r="B506" s="133" t="s">
        <v>506</v>
      </c>
      <c r="C506" s="278">
        <v>1557</v>
      </c>
      <c r="D506" s="214">
        <v>170</v>
      </c>
      <c r="E506" s="279">
        <f t="shared" si="16"/>
        <v>915.882352941176</v>
      </c>
    </row>
    <row r="507" s="218" customFormat="1" ht="18" customHeight="1" spans="1:5">
      <c r="A507" s="133">
        <v>215</v>
      </c>
      <c r="B507" s="135" t="s">
        <v>507</v>
      </c>
      <c r="C507" s="215">
        <v>314</v>
      </c>
      <c r="D507" s="215">
        <f>SUM(D511,D513,D516,D519)</f>
        <v>690</v>
      </c>
      <c r="E507" s="279">
        <f t="shared" si="16"/>
        <v>45.5072463768116</v>
      </c>
    </row>
    <row r="508" s="268" customFormat="1" ht="18" customHeight="1" spans="1:5">
      <c r="A508" s="133">
        <v>21501</v>
      </c>
      <c r="B508" s="135" t="s">
        <v>508</v>
      </c>
      <c r="C508" s="215">
        <v>65</v>
      </c>
      <c r="D508" s="215">
        <v>0</v>
      </c>
      <c r="E508" s="279"/>
    </row>
    <row r="509" s="268" customFormat="1" ht="18" customHeight="1" spans="1:5">
      <c r="A509" s="133">
        <v>2150101</v>
      </c>
      <c r="B509" s="133" t="s">
        <v>94</v>
      </c>
      <c r="C509" s="215">
        <v>62</v>
      </c>
      <c r="D509" s="215">
        <v>0</v>
      </c>
      <c r="E509" s="279"/>
    </row>
    <row r="510" s="268" customFormat="1" ht="18" customHeight="1" spans="1:5">
      <c r="A510" s="133">
        <v>2150199</v>
      </c>
      <c r="B510" s="133" t="s">
        <v>509</v>
      </c>
      <c r="C510" s="215">
        <v>3</v>
      </c>
      <c r="D510" s="215">
        <v>0</v>
      </c>
      <c r="E510" s="279"/>
    </row>
    <row r="511" s="218" customFormat="1" ht="18" customHeight="1" spans="1:5">
      <c r="A511" s="133">
        <v>21502</v>
      </c>
      <c r="B511" s="135" t="s">
        <v>510</v>
      </c>
      <c r="C511" s="215">
        <v>60</v>
      </c>
      <c r="D511" s="215">
        <f>SUM(D512:D512)</f>
        <v>105</v>
      </c>
      <c r="E511" s="279">
        <f t="shared" ref="E511:E577" si="17">C511/D511*100</f>
        <v>57.1428571428571</v>
      </c>
    </row>
    <row r="512" s="218" customFormat="1" ht="18" customHeight="1" spans="1:5">
      <c r="A512" s="133">
        <v>2150299</v>
      </c>
      <c r="B512" s="133" t="s">
        <v>511</v>
      </c>
      <c r="C512" s="215">
        <v>60</v>
      </c>
      <c r="D512" s="215">
        <v>105</v>
      </c>
      <c r="E512" s="279">
        <f t="shared" si="17"/>
        <v>57.1428571428571</v>
      </c>
    </row>
    <row r="513" s="218" customFormat="1" ht="18" customHeight="1" spans="1:5">
      <c r="A513" s="133">
        <v>21505</v>
      </c>
      <c r="B513" s="135" t="s">
        <v>512</v>
      </c>
      <c r="C513" s="215">
        <v>21</v>
      </c>
      <c r="D513" s="215">
        <f>SUM(D515:D515)</f>
        <v>0</v>
      </c>
      <c r="E513" s="279"/>
    </row>
    <row r="514" s="218" customFormat="1" ht="18" customHeight="1" spans="1:5">
      <c r="A514" s="133">
        <v>2150501</v>
      </c>
      <c r="B514" s="133" t="s">
        <v>94</v>
      </c>
      <c r="C514" s="215">
        <v>6</v>
      </c>
      <c r="D514" s="215">
        <v>0</v>
      </c>
      <c r="E514" s="279"/>
    </row>
    <row r="515" s="218" customFormat="1" ht="18" customHeight="1" spans="1:5">
      <c r="A515" s="133">
        <v>2150599</v>
      </c>
      <c r="B515" s="133" t="s">
        <v>513</v>
      </c>
      <c r="C515" s="215">
        <v>15</v>
      </c>
      <c r="D515" s="215">
        <v>0</v>
      </c>
      <c r="E515" s="279"/>
    </row>
    <row r="516" s="218" customFormat="1" ht="18" customHeight="1" spans="1:5">
      <c r="A516" s="133">
        <v>21508</v>
      </c>
      <c r="B516" s="135" t="s">
        <v>514</v>
      </c>
      <c r="C516" s="278">
        <v>53</v>
      </c>
      <c r="D516" s="214">
        <f>SUM(D517:D518)</f>
        <v>91</v>
      </c>
      <c r="E516" s="279">
        <f t="shared" si="17"/>
        <v>58.2417582417582</v>
      </c>
    </row>
    <row r="517" s="218" customFormat="1" ht="18" customHeight="1" spans="1:5">
      <c r="A517" s="133">
        <v>2150804</v>
      </c>
      <c r="B517" s="133" t="s">
        <v>515</v>
      </c>
      <c r="C517" s="215">
        <v>18</v>
      </c>
      <c r="D517" s="215">
        <v>66</v>
      </c>
      <c r="E517" s="279">
        <f t="shared" si="17"/>
        <v>27.2727272727273</v>
      </c>
    </row>
    <row r="518" s="218" customFormat="1" ht="18" customHeight="1" spans="1:5">
      <c r="A518" s="133">
        <v>2150805</v>
      </c>
      <c r="B518" s="133" t="s">
        <v>516</v>
      </c>
      <c r="C518" s="215">
        <v>35</v>
      </c>
      <c r="D518" s="215">
        <v>25</v>
      </c>
      <c r="E518" s="279">
        <f t="shared" si="17"/>
        <v>140</v>
      </c>
    </row>
    <row r="519" s="218" customFormat="1" ht="18" customHeight="1" spans="1:5">
      <c r="A519" s="133">
        <v>21599</v>
      </c>
      <c r="B519" s="135" t="s">
        <v>517</v>
      </c>
      <c r="C519" s="215">
        <v>115</v>
      </c>
      <c r="D519" s="215">
        <f>SUM(D520:D520)</f>
        <v>494</v>
      </c>
      <c r="E519" s="279">
        <f t="shared" si="17"/>
        <v>23.2793522267206</v>
      </c>
    </row>
    <row r="520" s="218" customFormat="1" ht="18" customHeight="1" spans="1:5">
      <c r="A520" s="133">
        <v>2159999</v>
      </c>
      <c r="B520" s="133" t="s">
        <v>518</v>
      </c>
      <c r="C520" s="215">
        <v>115</v>
      </c>
      <c r="D520" s="215">
        <v>494</v>
      </c>
      <c r="E520" s="279">
        <f t="shared" si="17"/>
        <v>23.2793522267206</v>
      </c>
    </row>
    <row r="521" s="218" customFormat="1" ht="18" customHeight="1" spans="1:5">
      <c r="A521" s="133">
        <v>216</v>
      </c>
      <c r="B521" s="135" t="s">
        <v>519</v>
      </c>
      <c r="C521" s="215">
        <v>921</v>
      </c>
      <c r="D521" s="215">
        <v>1373</v>
      </c>
      <c r="E521" s="279">
        <f t="shared" si="17"/>
        <v>67.0793882010197</v>
      </c>
    </row>
    <row r="522" s="218" customFormat="1" ht="18" customHeight="1" spans="1:5">
      <c r="A522" s="133">
        <v>21602</v>
      </c>
      <c r="B522" s="135" t="s">
        <v>520</v>
      </c>
      <c r="C522" s="278">
        <v>876</v>
      </c>
      <c r="D522" s="214">
        <f>SUM(D523:D526)</f>
        <v>1350</v>
      </c>
      <c r="E522" s="279">
        <f t="shared" si="17"/>
        <v>64.8888888888889</v>
      </c>
    </row>
    <row r="523" s="218" customFormat="1" ht="18" customHeight="1" spans="1:5">
      <c r="A523" s="133">
        <v>2160201</v>
      </c>
      <c r="B523" s="133" t="s">
        <v>94</v>
      </c>
      <c r="C523" s="215">
        <v>339</v>
      </c>
      <c r="D523" s="215">
        <v>340</v>
      </c>
      <c r="E523" s="279">
        <f t="shared" si="17"/>
        <v>99.7058823529412</v>
      </c>
    </row>
    <row r="524" s="218" customFormat="1" ht="18" customHeight="1" spans="1:5">
      <c r="A524" s="133">
        <v>2160217</v>
      </c>
      <c r="B524" s="133" t="s">
        <v>521</v>
      </c>
      <c r="C524" s="215">
        <v>4</v>
      </c>
      <c r="D524" s="215">
        <v>0</v>
      </c>
      <c r="E524" s="279"/>
    </row>
    <row r="525" s="218" customFormat="1" ht="18" customHeight="1" spans="1:5">
      <c r="A525" s="133">
        <v>2160219</v>
      </c>
      <c r="B525" s="133" t="s">
        <v>522</v>
      </c>
      <c r="C525" s="215">
        <v>370</v>
      </c>
      <c r="D525" s="215">
        <v>300</v>
      </c>
      <c r="E525" s="279">
        <f t="shared" si="17"/>
        <v>123.333333333333</v>
      </c>
    </row>
    <row r="526" s="218" customFormat="1" ht="18" customHeight="1" spans="1:5">
      <c r="A526" s="133">
        <v>2160299</v>
      </c>
      <c r="B526" s="133" t="s">
        <v>523</v>
      </c>
      <c r="C526" s="278">
        <v>183</v>
      </c>
      <c r="D526" s="214">
        <v>710</v>
      </c>
      <c r="E526" s="279">
        <f t="shared" si="17"/>
        <v>25.7746478873239</v>
      </c>
    </row>
    <row r="527" s="218" customFormat="1" ht="18" customHeight="1" spans="1:5">
      <c r="A527" s="133">
        <v>21606</v>
      </c>
      <c r="B527" s="135" t="s">
        <v>524</v>
      </c>
      <c r="C527" s="215">
        <v>25</v>
      </c>
      <c r="D527" s="215">
        <f t="shared" ref="D527:D532" si="18">SUM(D528:D528)</f>
        <v>23</v>
      </c>
      <c r="E527" s="279">
        <f t="shared" si="17"/>
        <v>108.695652173913</v>
      </c>
    </row>
    <row r="528" s="218" customFormat="1" ht="18" customHeight="1" spans="1:5">
      <c r="A528" s="133">
        <v>2160699</v>
      </c>
      <c r="B528" s="133" t="s">
        <v>525</v>
      </c>
      <c r="C528" s="215">
        <v>25</v>
      </c>
      <c r="D528" s="215">
        <v>23</v>
      </c>
      <c r="E528" s="279">
        <f t="shared" si="17"/>
        <v>108.695652173913</v>
      </c>
    </row>
    <row r="529" s="218" customFormat="1" ht="18" customHeight="1" spans="1:5">
      <c r="A529" s="133">
        <v>217</v>
      </c>
      <c r="B529" s="135" t="s">
        <v>526</v>
      </c>
      <c r="C529" s="215">
        <v>9</v>
      </c>
      <c r="D529" s="215">
        <v>108</v>
      </c>
      <c r="E529" s="279">
        <f t="shared" si="17"/>
        <v>8.33333333333333</v>
      </c>
    </row>
    <row r="530" s="218" customFormat="1" ht="18" customHeight="1" spans="1:5">
      <c r="A530" s="133">
        <v>21701</v>
      </c>
      <c r="B530" s="135" t="s">
        <v>527</v>
      </c>
      <c r="C530" s="215">
        <v>0</v>
      </c>
      <c r="D530" s="215">
        <f t="shared" si="18"/>
        <v>38</v>
      </c>
      <c r="E530" s="279">
        <f t="shared" si="17"/>
        <v>0</v>
      </c>
    </row>
    <row r="531" s="218" customFormat="1" ht="18" customHeight="1" spans="1:5">
      <c r="A531" s="133">
        <v>2170199</v>
      </c>
      <c r="B531" s="133" t="s">
        <v>528</v>
      </c>
      <c r="C531" s="278">
        <v>0</v>
      </c>
      <c r="D531" s="214">
        <v>38</v>
      </c>
      <c r="E531" s="279">
        <f t="shared" si="17"/>
        <v>0</v>
      </c>
    </row>
    <row r="532" s="218" customFormat="1" ht="18" customHeight="1" spans="1:5">
      <c r="A532" s="133">
        <v>21702</v>
      </c>
      <c r="B532" s="135" t="s">
        <v>529</v>
      </c>
      <c r="C532" s="278">
        <v>0</v>
      </c>
      <c r="D532" s="215">
        <f t="shared" si="18"/>
        <v>61</v>
      </c>
      <c r="E532" s="279">
        <f t="shared" si="17"/>
        <v>0</v>
      </c>
    </row>
    <row r="533" s="218" customFormat="1" ht="18" customHeight="1" spans="1:5">
      <c r="A533" s="133">
        <v>2170299</v>
      </c>
      <c r="B533" s="133" t="s">
        <v>530</v>
      </c>
      <c r="C533" s="278">
        <v>0</v>
      </c>
      <c r="D533" s="215">
        <v>61</v>
      </c>
      <c r="E533" s="279">
        <f t="shared" si="17"/>
        <v>0</v>
      </c>
    </row>
    <row r="534" s="218" customFormat="1" ht="18" customHeight="1" spans="1:5">
      <c r="A534" s="133">
        <v>21703</v>
      </c>
      <c r="B534" s="135" t="s">
        <v>531</v>
      </c>
      <c r="C534" s="215">
        <v>9</v>
      </c>
      <c r="D534" s="215">
        <f>SUM(D535:D536)</f>
        <v>9</v>
      </c>
      <c r="E534" s="279">
        <f t="shared" si="17"/>
        <v>100</v>
      </c>
    </row>
    <row r="535" s="218" customFormat="1" ht="18" customHeight="1" spans="1:5">
      <c r="A535" s="133">
        <v>2170302</v>
      </c>
      <c r="B535" s="133" t="s">
        <v>532</v>
      </c>
      <c r="C535" s="278">
        <v>9</v>
      </c>
      <c r="D535" s="214">
        <v>0</v>
      </c>
      <c r="E535" s="279"/>
    </row>
    <row r="536" s="218" customFormat="1" ht="18" customHeight="1" spans="1:5">
      <c r="A536" s="133">
        <v>2170399</v>
      </c>
      <c r="B536" s="133" t="s">
        <v>533</v>
      </c>
      <c r="C536" s="215">
        <v>0</v>
      </c>
      <c r="D536" s="215">
        <v>9</v>
      </c>
      <c r="E536" s="279">
        <f t="shared" si="17"/>
        <v>0</v>
      </c>
    </row>
    <row r="537" s="218" customFormat="1" ht="18" customHeight="1" spans="1:5">
      <c r="A537" s="133">
        <v>220</v>
      </c>
      <c r="B537" s="135" t="s">
        <v>534</v>
      </c>
      <c r="C537" s="215">
        <v>1926</v>
      </c>
      <c r="D537" s="215">
        <f>SUM(D538,D545)</f>
        <v>2100</v>
      </c>
      <c r="E537" s="279">
        <f t="shared" si="17"/>
        <v>91.7142857142857</v>
      </c>
    </row>
    <row r="538" s="218" customFormat="1" ht="18" customHeight="1" spans="1:5">
      <c r="A538" s="133">
        <v>22001</v>
      </c>
      <c r="B538" s="135" t="s">
        <v>535</v>
      </c>
      <c r="C538" s="215">
        <v>1751</v>
      </c>
      <c r="D538" s="215">
        <f>SUM(D539:D544)</f>
        <v>1914</v>
      </c>
      <c r="E538" s="279">
        <f t="shared" si="17"/>
        <v>91.4838035527691</v>
      </c>
    </row>
    <row r="539" s="218" customFormat="1" ht="18" customHeight="1" spans="1:5">
      <c r="A539" s="133">
        <v>2200101</v>
      </c>
      <c r="B539" s="133" t="s">
        <v>94</v>
      </c>
      <c r="C539" s="215">
        <v>501</v>
      </c>
      <c r="D539" s="215">
        <v>889</v>
      </c>
      <c r="E539" s="279">
        <f t="shared" si="17"/>
        <v>56.355455568054</v>
      </c>
    </row>
    <row r="540" s="218" customFormat="1" ht="18" customHeight="1" spans="1:5">
      <c r="A540" s="133">
        <v>2200104</v>
      </c>
      <c r="B540" s="133" t="s">
        <v>536</v>
      </c>
      <c r="C540" s="278">
        <v>0</v>
      </c>
      <c r="D540" s="214">
        <v>30</v>
      </c>
      <c r="E540" s="279">
        <f t="shared" si="17"/>
        <v>0</v>
      </c>
    </row>
    <row r="541" s="218" customFormat="1" ht="18" customHeight="1" spans="1:5">
      <c r="A541" s="133">
        <v>2200106</v>
      </c>
      <c r="B541" s="133" t="s">
        <v>537</v>
      </c>
      <c r="C541" s="215">
        <v>113</v>
      </c>
      <c r="D541" s="215">
        <v>257</v>
      </c>
      <c r="E541" s="279">
        <f t="shared" si="17"/>
        <v>43.9688715953307</v>
      </c>
    </row>
    <row r="542" s="218" customFormat="1" ht="18" customHeight="1" spans="1:5">
      <c r="A542" s="133">
        <v>2200109</v>
      </c>
      <c r="B542" s="133" t="s">
        <v>538</v>
      </c>
      <c r="C542" s="215">
        <v>23</v>
      </c>
      <c r="D542" s="215">
        <v>0</v>
      </c>
      <c r="E542" s="279"/>
    </row>
    <row r="543" s="218" customFormat="1" ht="18" customHeight="1" spans="1:5">
      <c r="A543" s="133">
        <v>2200150</v>
      </c>
      <c r="B543" s="133" t="s">
        <v>101</v>
      </c>
      <c r="C543" s="215">
        <v>590</v>
      </c>
      <c r="D543" s="215">
        <v>0</v>
      </c>
      <c r="E543" s="279"/>
    </row>
    <row r="544" s="218" customFormat="1" ht="18" customHeight="1" spans="1:5">
      <c r="A544" s="133">
        <v>2200199</v>
      </c>
      <c r="B544" s="133" t="s">
        <v>539</v>
      </c>
      <c r="C544" s="278">
        <v>524</v>
      </c>
      <c r="D544" s="214">
        <v>738</v>
      </c>
      <c r="E544" s="279">
        <f t="shared" si="17"/>
        <v>71.0027100271003</v>
      </c>
    </row>
    <row r="545" s="218" customFormat="1" ht="18" customHeight="1" spans="1:5">
      <c r="A545" s="133">
        <v>22005</v>
      </c>
      <c r="B545" s="135" t="s">
        <v>540</v>
      </c>
      <c r="C545" s="215">
        <v>175</v>
      </c>
      <c r="D545" s="215">
        <f>SUM(D547:D548)</f>
        <v>186</v>
      </c>
      <c r="E545" s="279">
        <f t="shared" si="17"/>
        <v>94.0860215053764</v>
      </c>
    </row>
    <row r="546" s="218" customFormat="1" ht="18" customHeight="1" spans="1:5">
      <c r="A546" s="133">
        <v>2200501</v>
      </c>
      <c r="B546" s="133" t="s">
        <v>94</v>
      </c>
      <c r="C546" s="215">
        <v>155</v>
      </c>
      <c r="D546" s="215">
        <v>0</v>
      </c>
      <c r="E546" s="279"/>
    </row>
    <row r="547" s="218" customFormat="1" ht="18" customHeight="1" spans="1:5">
      <c r="A547" s="133">
        <v>2200509</v>
      </c>
      <c r="B547" s="133" t="s">
        <v>541</v>
      </c>
      <c r="C547" s="215">
        <v>20</v>
      </c>
      <c r="D547" s="215">
        <v>0</v>
      </c>
      <c r="E547" s="279"/>
    </row>
    <row r="548" s="218" customFormat="1" ht="18" customHeight="1" spans="1:5">
      <c r="A548" s="133">
        <v>2200599</v>
      </c>
      <c r="B548" s="133" t="s">
        <v>542</v>
      </c>
      <c r="C548" s="278">
        <v>0</v>
      </c>
      <c r="D548" s="214">
        <v>186</v>
      </c>
      <c r="E548" s="279">
        <f t="shared" si="17"/>
        <v>0</v>
      </c>
    </row>
    <row r="549" s="218" customFormat="1" ht="18" customHeight="1" spans="1:5">
      <c r="A549" s="133">
        <v>221</v>
      </c>
      <c r="B549" s="135" t="s">
        <v>543</v>
      </c>
      <c r="C549" s="215">
        <v>9268</v>
      </c>
      <c r="D549" s="215">
        <f>SUM(D550,D556,D558)</f>
        <v>8302</v>
      </c>
      <c r="E549" s="279">
        <f t="shared" si="17"/>
        <v>111.635750421585</v>
      </c>
    </row>
    <row r="550" s="218" customFormat="1" ht="18" customHeight="1" spans="1:5">
      <c r="A550" s="133">
        <v>22101</v>
      </c>
      <c r="B550" s="135" t="s">
        <v>544</v>
      </c>
      <c r="C550" s="215">
        <v>4770</v>
      </c>
      <c r="D550" s="215">
        <f>SUM(D551:D555)</f>
        <v>4640</v>
      </c>
      <c r="E550" s="279">
        <f t="shared" si="17"/>
        <v>102.801724137931</v>
      </c>
    </row>
    <row r="551" s="218" customFormat="1" ht="18" customHeight="1" spans="1:5">
      <c r="A551" s="133">
        <v>2210103</v>
      </c>
      <c r="B551" s="133" t="s">
        <v>545</v>
      </c>
      <c r="C551" s="278">
        <v>1471</v>
      </c>
      <c r="D551" s="214">
        <v>3401</v>
      </c>
      <c r="E551" s="279">
        <f t="shared" si="17"/>
        <v>43.2519847103793</v>
      </c>
    </row>
    <row r="552" s="218" customFormat="1" ht="18" customHeight="1" spans="1:5">
      <c r="A552" s="133">
        <v>2210105</v>
      </c>
      <c r="B552" s="133" t="s">
        <v>546</v>
      </c>
      <c r="C552" s="215">
        <v>120</v>
      </c>
      <c r="D552" s="215">
        <v>134</v>
      </c>
      <c r="E552" s="279">
        <f t="shared" si="17"/>
        <v>89.5522388059701</v>
      </c>
    </row>
    <row r="553" s="218" customFormat="1" ht="18" customHeight="1" spans="1:5">
      <c r="A553" s="133">
        <v>2210108</v>
      </c>
      <c r="B553" s="133" t="s">
        <v>547</v>
      </c>
      <c r="C553" s="215">
        <v>1258</v>
      </c>
      <c r="D553" s="215">
        <v>1050</v>
      </c>
      <c r="E553" s="279">
        <f t="shared" si="17"/>
        <v>119.809523809524</v>
      </c>
    </row>
    <row r="554" s="218" customFormat="1" ht="18" customHeight="1" spans="1:5">
      <c r="A554" s="133">
        <v>2210110</v>
      </c>
      <c r="B554" s="133" t="s">
        <v>548</v>
      </c>
      <c r="C554" s="278">
        <v>136</v>
      </c>
      <c r="D554" s="214">
        <v>55</v>
      </c>
      <c r="E554" s="279">
        <f t="shared" si="17"/>
        <v>247.272727272727</v>
      </c>
    </row>
    <row r="555" s="218" customFormat="1" ht="18" customHeight="1" spans="1:5">
      <c r="A555" s="133">
        <v>2210199</v>
      </c>
      <c r="B555" s="133" t="s">
        <v>549</v>
      </c>
      <c r="C555" s="215">
        <v>1785</v>
      </c>
      <c r="D555" s="215">
        <v>0</v>
      </c>
      <c r="E555" s="279"/>
    </row>
    <row r="556" s="218" customFormat="1" ht="18" customHeight="1" spans="1:5">
      <c r="A556" s="133">
        <v>22102</v>
      </c>
      <c r="B556" s="135" t="s">
        <v>550</v>
      </c>
      <c r="C556" s="215">
        <v>3535</v>
      </c>
      <c r="D556" s="215">
        <f>SUM(D557:D557)</f>
        <v>0</v>
      </c>
      <c r="E556" s="279"/>
    </row>
    <row r="557" s="218" customFormat="1" ht="18" customHeight="1" spans="1:5">
      <c r="A557" s="133">
        <v>2210201</v>
      </c>
      <c r="B557" s="133" t="s">
        <v>551</v>
      </c>
      <c r="C557" s="278">
        <v>3535</v>
      </c>
      <c r="D557" s="214">
        <v>0</v>
      </c>
      <c r="E557" s="279"/>
    </row>
    <row r="558" s="218" customFormat="1" ht="18" customHeight="1" spans="1:5">
      <c r="A558" s="133">
        <v>22103</v>
      </c>
      <c r="B558" s="135" t="s">
        <v>552</v>
      </c>
      <c r="C558" s="215">
        <v>963</v>
      </c>
      <c r="D558" s="215">
        <f>SUM(D560:D561)</f>
        <v>3662</v>
      </c>
      <c r="E558" s="279">
        <f t="shared" si="17"/>
        <v>26.2971054068815</v>
      </c>
    </row>
    <row r="559" s="218" customFormat="1" ht="18" customHeight="1" spans="1:5">
      <c r="A559" s="133">
        <v>2210301</v>
      </c>
      <c r="B559" s="133" t="s">
        <v>553</v>
      </c>
      <c r="C559" s="215">
        <v>11</v>
      </c>
      <c r="D559" s="215">
        <v>0</v>
      </c>
      <c r="E559" s="279"/>
    </row>
    <row r="560" s="218" customFormat="1" ht="18" customHeight="1" spans="1:5">
      <c r="A560" s="133">
        <v>2210302</v>
      </c>
      <c r="B560" s="133" t="s">
        <v>554</v>
      </c>
      <c r="C560" s="215">
        <v>800</v>
      </c>
      <c r="D560" s="215">
        <v>2000</v>
      </c>
      <c r="E560" s="279">
        <f t="shared" si="17"/>
        <v>40</v>
      </c>
    </row>
    <row r="561" s="218" customFormat="1" ht="18" customHeight="1" spans="1:5">
      <c r="A561" s="133">
        <v>2210399</v>
      </c>
      <c r="B561" s="133" t="s">
        <v>555</v>
      </c>
      <c r="C561" s="215">
        <v>152</v>
      </c>
      <c r="D561" s="215">
        <v>1662</v>
      </c>
      <c r="E561" s="279">
        <f t="shared" si="17"/>
        <v>9.14560770156438</v>
      </c>
    </row>
    <row r="562" s="218" customFormat="1" ht="18" customHeight="1" spans="1:5">
      <c r="A562" s="133">
        <v>222</v>
      </c>
      <c r="B562" s="135" t="s">
        <v>556</v>
      </c>
      <c r="C562" s="278">
        <v>130</v>
      </c>
      <c r="D562" s="214">
        <v>709</v>
      </c>
      <c r="E562" s="279">
        <f t="shared" si="17"/>
        <v>18.3356840620592</v>
      </c>
    </row>
    <row r="563" s="218" customFormat="1" ht="18" customHeight="1" spans="1:5">
      <c r="A563" s="133">
        <v>22201</v>
      </c>
      <c r="B563" s="135" t="s">
        <v>557</v>
      </c>
      <c r="C563" s="215">
        <v>130</v>
      </c>
      <c r="D563" s="215">
        <f>SUM(D564:D568)</f>
        <v>709</v>
      </c>
      <c r="E563" s="279">
        <f t="shared" si="17"/>
        <v>18.3356840620592</v>
      </c>
    </row>
    <row r="564" s="218" customFormat="1" ht="18" customHeight="1" spans="1:5">
      <c r="A564" s="133">
        <v>2220106</v>
      </c>
      <c r="B564" s="133" t="s">
        <v>558</v>
      </c>
      <c r="C564" s="215">
        <v>0</v>
      </c>
      <c r="D564" s="215">
        <v>3</v>
      </c>
      <c r="E564" s="279">
        <f t="shared" si="17"/>
        <v>0</v>
      </c>
    </row>
    <row r="565" s="218" customFormat="1" ht="18" customHeight="1" spans="1:5">
      <c r="A565" s="133">
        <v>2220112</v>
      </c>
      <c r="B565" s="133" t="s">
        <v>559</v>
      </c>
      <c r="C565" s="278">
        <v>85</v>
      </c>
      <c r="D565" s="214">
        <v>82</v>
      </c>
      <c r="E565" s="279">
        <f t="shared" si="17"/>
        <v>103.658536585366</v>
      </c>
    </row>
    <row r="566" s="218" customFormat="1" spans="1:5">
      <c r="A566" s="133">
        <v>2220115</v>
      </c>
      <c r="B566" s="133" t="s">
        <v>560</v>
      </c>
      <c r="C566" s="215">
        <v>35</v>
      </c>
      <c r="D566" s="215">
        <v>180</v>
      </c>
      <c r="E566" s="279">
        <f t="shared" si="17"/>
        <v>19.4444444444444</v>
      </c>
    </row>
    <row r="567" s="218" customFormat="1" ht="18" customHeight="1" spans="1:5">
      <c r="A567" s="133">
        <v>2220120</v>
      </c>
      <c r="B567" s="133" t="s">
        <v>561</v>
      </c>
      <c r="C567" s="215">
        <v>0</v>
      </c>
      <c r="D567" s="215">
        <v>50</v>
      </c>
      <c r="E567" s="279">
        <f t="shared" si="17"/>
        <v>0</v>
      </c>
    </row>
    <row r="568" s="218" customFormat="1" ht="18" customHeight="1" spans="1:5">
      <c r="A568" s="133">
        <v>2220199</v>
      </c>
      <c r="B568" s="133" t="s">
        <v>562</v>
      </c>
      <c r="C568" s="215">
        <v>10</v>
      </c>
      <c r="D568" s="215">
        <v>394</v>
      </c>
      <c r="E568" s="279">
        <f t="shared" si="17"/>
        <v>2.53807106598985</v>
      </c>
    </row>
    <row r="569" s="218" customFormat="1" ht="17" customHeight="1" spans="1:5">
      <c r="A569" s="133">
        <v>224</v>
      </c>
      <c r="B569" s="135" t="s">
        <v>563</v>
      </c>
      <c r="C569" s="215">
        <v>2443</v>
      </c>
      <c r="D569" s="215">
        <f>SUM(D570,D578,D581,D584,D588,D591)</f>
        <v>4737</v>
      </c>
      <c r="E569" s="279">
        <f t="shared" si="17"/>
        <v>51.5727253535993</v>
      </c>
    </row>
    <row r="570" s="218" customFormat="1" ht="18" customHeight="1" spans="1:5">
      <c r="A570" s="133">
        <v>22401</v>
      </c>
      <c r="B570" s="135" t="s">
        <v>564</v>
      </c>
      <c r="C570" s="278">
        <v>969</v>
      </c>
      <c r="D570" s="214">
        <f>SUM(D571:D577)</f>
        <v>2691</v>
      </c>
      <c r="E570" s="279">
        <f t="shared" si="17"/>
        <v>36.0089186176143</v>
      </c>
    </row>
    <row r="571" s="218" customFormat="1" ht="18" customHeight="1" spans="1:5">
      <c r="A571" s="133">
        <v>2240101</v>
      </c>
      <c r="B571" s="133" t="s">
        <v>94</v>
      </c>
      <c r="C571" s="215">
        <v>444</v>
      </c>
      <c r="D571" s="215">
        <v>488</v>
      </c>
      <c r="E571" s="279">
        <f t="shared" si="17"/>
        <v>90.983606557377</v>
      </c>
    </row>
    <row r="572" s="218" customFormat="1" ht="18" customHeight="1" spans="1:5">
      <c r="A572" s="133">
        <v>2240104</v>
      </c>
      <c r="B572" s="133" t="s">
        <v>565</v>
      </c>
      <c r="C572" s="215">
        <v>23</v>
      </c>
      <c r="D572" s="215">
        <v>0</v>
      </c>
      <c r="E572" s="279"/>
    </row>
    <row r="573" s="218" customFormat="1" ht="18" customHeight="1" spans="1:5">
      <c r="A573" s="133">
        <v>2240106</v>
      </c>
      <c r="B573" s="133" t="s">
        <v>566</v>
      </c>
      <c r="C573" s="215">
        <v>55</v>
      </c>
      <c r="D573" s="215">
        <v>62</v>
      </c>
      <c r="E573" s="279">
        <f t="shared" si="17"/>
        <v>88.7096774193548</v>
      </c>
    </row>
    <row r="574" s="218" customFormat="1" ht="18" customHeight="1" spans="1:5">
      <c r="A574" s="133">
        <v>2240108</v>
      </c>
      <c r="B574" s="133" t="s">
        <v>567</v>
      </c>
      <c r="C574" s="215">
        <v>64</v>
      </c>
      <c r="D574" s="215">
        <v>0</v>
      </c>
      <c r="E574" s="279"/>
    </row>
    <row r="575" s="218" customFormat="1" ht="18" customHeight="1" spans="1:5">
      <c r="A575" s="133">
        <v>2240109</v>
      </c>
      <c r="B575" s="133" t="s">
        <v>568</v>
      </c>
      <c r="C575" s="215">
        <v>5</v>
      </c>
      <c r="D575" s="215">
        <v>20</v>
      </c>
      <c r="E575" s="279">
        <f t="shared" si="17"/>
        <v>25</v>
      </c>
    </row>
    <row r="576" s="218" customFormat="1" ht="18" customHeight="1" spans="1:5">
      <c r="A576" s="133">
        <v>2240150</v>
      </c>
      <c r="B576" s="133" t="s">
        <v>101</v>
      </c>
      <c r="C576" s="278">
        <v>168</v>
      </c>
      <c r="D576" s="214">
        <v>0</v>
      </c>
      <c r="E576" s="279"/>
    </row>
    <row r="577" s="218" customFormat="1" ht="18" customHeight="1" spans="1:5">
      <c r="A577" s="133">
        <v>2240199</v>
      </c>
      <c r="B577" s="133" t="s">
        <v>569</v>
      </c>
      <c r="C577" s="278">
        <v>210</v>
      </c>
      <c r="D577" s="214">
        <v>2121</v>
      </c>
      <c r="E577" s="279">
        <f t="shared" si="17"/>
        <v>9.9009900990099</v>
      </c>
    </row>
    <row r="578" s="218" customFormat="1" ht="18" customHeight="1" spans="1:5">
      <c r="A578" s="133">
        <v>22402</v>
      </c>
      <c r="B578" s="135" t="s">
        <v>570</v>
      </c>
      <c r="C578" s="215">
        <v>1035</v>
      </c>
      <c r="D578" s="215">
        <f>SUM(D579:D580)</f>
        <v>1015</v>
      </c>
      <c r="E578" s="279">
        <f t="shared" ref="E578:E599" si="19">C578/D578*100</f>
        <v>101.970443349754</v>
      </c>
    </row>
    <row r="579" s="218" customFormat="1" ht="18" customHeight="1" spans="1:5">
      <c r="A579" s="133">
        <v>2240201</v>
      </c>
      <c r="B579" s="133" t="s">
        <v>94</v>
      </c>
      <c r="C579" s="215">
        <v>0</v>
      </c>
      <c r="D579" s="215">
        <v>815</v>
      </c>
      <c r="E579" s="279">
        <f t="shared" si="19"/>
        <v>0</v>
      </c>
    </row>
    <row r="580" s="218" customFormat="1" ht="18" customHeight="1" spans="1:5">
      <c r="A580" s="133">
        <v>2240204</v>
      </c>
      <c r="B580" s="133" t="s">
        <v>571</v>
      </c>
      <c r="C580" s="278">
        <v>1030</v>
      </c>
      <c r="D580" s="214">
        <v>200</v>
      </c>
      <c r="E580" s="279">
        <f t="shared" si="19"/>
        <v>515</v>
      </c>
    </row>
    <row r="581" s="218" customFormat="1" ht="18" customHeight="1" spans="1:5">
      <c r="A581" s="133">
        <v>22405</v>
      </c>
      <c r="B581" s="135" t="s">
        <v>572</v>
      </c>
      <c r="C581" s="215">
        <v>6</v>
      </c>
      <c r="D581" s="215">
        <f>SUM(D582:D582)</f>
        <v>0</v>
      </c>
      <c r="E581" s="279"/>
    </row>
    <row r="582" s="218" customFormat="1" ht="18" customHeight="1" spans="1:5">
      <c r="A582" s="133">
        <v>2240504</v>
      </c>
      <c r="B582" s="133" t="s">
        <v>573</v>
      </c>
      <c r="C582" s="215">
        <v>1</v>
      </c>
      <c r="D582" s="215">
        <v>0</v>
      </c>
      <c r="E582" s="279"/>
    </row>
    <row r="583" s="218" customFormat="1" ht="18" customHeight="1" spans="1:5">
      <c r="A583" s="133">
        <v>2240599</v>
      </c>
      <c r="B583" s="133" t="s">
        <v>574</v>
      </c>
      <c r="C583" s="278">
        <v>5</v>
      </c>
      <c r="D583" s="215">
        <v>0</v>
      </c>
      <c r="E583" s="279"/>
    </row>
    <row r="584" s="218" customFormat="1" ht="18" customHeight="1" spans="1:5">
      <c r="A584" s="133">
        <v>22406</v>
      </c>
      <c r="B584" s="135" t="s">
        <v>575</v>
      </c>
      <c r="C584" s="278">
        <v>116</v>
      </c>
      <c r="D584" s="214">
        <f>SUM(D585:D587)</f>
        <v>146</v>
      </c>
      <c r="E584" s="279">
        <f t="shared" si="19"/>
        <v>79.4520547945205</v>
      </c>
    </row>
    <row r="585" s="218" customFormat="1" ht="18" customHeight="1" spans="1:5">
      <c r="A585" s="133">
        <v>2240601</v>
      </c>
      <c r="B585" s="133" t="s">
        <v>576</v>
      </c>
      <c r="C585" s="215">
        <v>48</v>
      </c>
      <c r="D585" s="215">
        <v>110</v>
      </c>
      <c r="E585" s="279">
        <f t="shared" si="19"/>
        <v>43.6363636363636</v>
      </c>
    </row>
    <row r="586" s="218" customFormat="1" ht="18" customHeight="1" spans="1:5">
      <c r="A586" s="133">
        <v>2240602</v>
      </c>
      <c r="B586" s="133" t="s">
        <v>577</v>
      </c>
      <c r="C586" s="215">
        <v>50</v>
      </c>
      <c r="D586" s="215">
        <v>16</v>
      </c>
      <c r="E586" s="279">
        <f t="shared" si="19"/>
        <v>312.5</v>
      </c>
    </row>
    <row r="587" s="218" customFormat="1" ht="18" customHeight="1" spans="1:5">
      <c r="A587" s="133">
        <v>2240699</v>
      </c>
      <c r="B587" s="133" t="s">
        <v>578</v>
      </c>
      <c r="C587" s="278">
        <v>18</v>
      </c>
      <c r="D587" s="214">
        <v>20</v>
      </c>
      <c r="E587" s="279">
        <f t="shared" si="19"/>
        <v>90</v>
      </c>
    </row>
    <row r="588" s="218" customFormat="1" ht="18" customHeight="1" spans="1:5">
      <c r="A588" s="133">
        <v>22407</v>
      </c>
      <c r="B588" s="135" t="s">
        <v>579</v>
      </c>
      <c r="C588" s="215">
        <v>312</v>
      </c>
      <c r="D588" s="215">
        <f>SUM(D589:D590)</f>
        <v>759</v>
      </c>
      <c r="E588" s="279">
        <f t="shared" si="19"/>
        <v>41.1067193675889</v>
      </c>
    </row>
    <row r="589" s="218" customFormat="1" ht="18" customHeight="1" spans="1:5">
      <c r="A589" s="133">
        <v>2240703</v>
      </c>
      <c r="B589" s="133" t="s">
        <v>580</v>
      </c>
      <c r="C589" s="215">
        <v>258</v>
      </c>
      <c r="D589" s="215">
        <v>704</v>
      </c>
      <c r="E589" s="279">
        <f t="shared" si="19"/>
        <v>36.6477272727273</v>
      </c>
    </row>
    <row r="590" s="218" customFormat="1" ht="18" customHeight="1" spans="1:5">
      <c r="A590" s="133">
        <v>2240799</v>
      </c>
      <c r="B590" s="133" t="s">
        <v>581</v>
      </c>
      <c r="C590" s="215">
        <v>54</v>
      </c>
      <c r="D590" s="215">
        <v>55</v>
      </c>
      <c r="E590" s="279">
        <f t="shared" si="19"/>
        <v>98.1818181818182</v>
      </c>
    </row>
    <row r="591" s="218" customFormat="1" ht="18" customHeight="1" spans="1:5">
      <c r="A591" s="133">
        <v>22499</v>
      </c>
      <c r="B591" s="135" t="s">
        <v>582</v>
      </c>
      <c r="C591" s="278">
        <v>5</v>
      </c>
      <c r="D591" s="214">
        <f t="shared" ref="D591:D594" si="20">D592</f>
        <v>126</v>
      </c>
      <c r="E591" s="279">
        <f t="shared" si="19"/>
        <v>3.96825396825397</v>
      </c>
    </row>
    <row r="592" s="218" customFormat="1" ht="18" customHeight="1" spans="1:5">
      <c r="A592" s="133">
        <v>2249999</v>
      </c>
      <c r="B592" s="133" t="s">
        <v>583</v>
      </c>
      <c r="C592" s="215">
        <v>5</v>
      </c>
      <c r="D592" s="215">
        <v>126</v>
      </c>
      <c r="E592" s="279">
        <f t="shared" si="19"/>
        <v>3.96825396825397</v>
      </c>
    </row>
    <row r="593" s="218" customFormat="1" ht="18" customHeight="1" spans="1:5">
      <c r="A593" s="133">
        <v>229</v>
      </c>
      <c r="B593" s="135" t="s">
        <v>584</v>
      </c>
      <c r="C593" s="215">
        <v>486</v>
      </c>
      <c r="D593" s="215">
        <f t="shared" si="20"/>
        <v>87</v>
      </c>
      <c r="E593" s="279">
        <f t="shared" si="19"/>
        <v>558.620689655172</v>
      </c>
    </row>
    <row r="594" s="218" customFormat="1" ht="18" customHeight="1" spans="1:5">
      <c r="A594" s="133">
        <v>22999</v>
      </c>
      <c r="B594" s="135" t="s">
        <v>585</v>
      </c>
      <c r="C594" s="278">
        <v>486</v>
      </c>
      <c r="D594" s="214">
        <f t="shared" si="20"/>
        <v>87</v>
      </c>
      <c r="E594" s="279">
        <f t="shared" si="19"/>
        <v>558.620689655172</v>
      </c>
    </row>
    <row r="595" s="218" customFormat="1" ht="18" customHeight="1" spans="1:5">
      <c r="A595" s="133">
        <v>2299999</v>
      </c>
      <c r="B595" s="133" t="s">
        <v>586</v>
      </c>
      <c r="C595" s="215">
        <v>486</v>
      </c>
      <c r="D595" s="215">
        <v>87</v>
      </c>
      <c r="E595" s="279">
        <f t="shared" si="19"/>
        <v>558.620689655172</v>
      </c>
    </row>
    <row r="596" s="218" customFormat="1" ht="18" customHeight="1" spans="1:5">
      <c r="A596" s="133">
        <v>232</v>
      </c>
      <c r="B596" s="135" t="s">
        <v>587</v>
      </c>
      <c r="C596" s="215">
        <v>6180</v>
      </c>
      <c r="D596" s="215">
        <f>SUM(D597)</f>
        <v>6299</v>
      </c>
      <c r="E596" s="279">
        <f t="shared" si="19"/>
        <v>98.1108112398794</v>
      </c>
    </row>
    <row r="597" s="218" customFormat="1" ht="18" customHeight="1" spans="1:5">
      <c r="A597" s="133">
        <v>23203</v>
      </c>
      <c r="B597" s="135" t="s">
        <v>588</v>
      </c>
      <c r="C597" s="215">
        <v>6180</v>
      </c>
      <c r="D597" s="215">
        <f>SUM(D598:D598)</f>
        <v>6299</v>
      </c>
      <c r="E597" s="279">
        <f>C597/D597*100</f>
        <v>98.1108112398794</v>
      </c>
    </row>
    <row r="598" s="218" customFormat="1" ht="18" customHeight="1" spans="1:5">
      <c r="A598" s="133">
        <v>2320301</v>
      </c>
      <c r="B598" s="133" t="s">
        <v>589</v>
      </c>
      <c r="C598" s="278">
        <v>6180</v>
      </c>
      <c r="D598" s="214">
        <v>6299</v>
      </c>
      <c r="E598" s="279">
        <f>C598/D598*100</f>
        <v>98.1108112398794</v>
      </c>
    </row>
    <row r="599" s="218" customFormat="1" ht="18" customHeight="1" spans="3:5">
      <c r="C599" s="269"/>
      <c r="D599" s="218"/>
      <c r="E599" s="270"/>
    </row>
    <row r="600" s="218" customFormat="1" ht="18" customHeight="1" spans="3:5">
      <c r="C600" s="269"/>
      <c r="D600" s="218"/>
      <c r="E600" s="270"/>
    </row>
    <row r="601" s="218" customFormat="1" ht="18" customHeight="1" spans="3:5">
      <c r="C601" s="269"/>
      <c r="D601" s="218"/>
      <c r="E601" s="270"/>
    </row>
    <row r="602" s="218" customFormat="1" ht="18" customHeight="1" spans="3:5">
      <c r="C602" s="269"/>
      <c r="D602" s="218"/>
      <c r="E602" s="270"/>
    </row>
    <row r="603" s="218" customFormat="1" ht="18" customHeight="1" spans="3:5">
      <c r="C603" s="269"/>
      <c r="D603" s="218"/>
      <c r="E603" s="270"/>
    </row>
    <row r="604" s="218" customFormat="1" spans="3:5">
      <c r="C604" s="269"/>
      <c r="D604" s="218"/>
      <c r="E604" s="270"/>
    </row>
    <row r="605" s="218" customFormat="1" spans="3:5">
      <c r="C605" s="269"/>
      <c r="D605" s="218"/>
      <c r="E605" s="270"/>
    </row>
    <row r="606" s="218" customFormat="1" spans="3:5">
      <c r="C606" s="269"/>
      <c r="D606" s="218"/>
      <c r="E606" s="270"/>
    </row>
  </sheetData>
  <mergeCells count="1">
    <mergeCell ref="A2:E2"/>
  </mergeCells>
  <dataValidations count="1">
    <dataValidation type="decimal" operator="between" allowBlank="1" showInputMessage="1" showErrorMessage="1" sqref="C52 C71 C80 C98 C107 C114 C118:D118 C122 C132 C149:D149 C165 C230 C235 C295 C319 C430 C432 C484 C524 C546 C62:C66 C82:C83 C92:C93 C102:C103 C124:C130 C180:C186 C322:C323 C373:C374 C400:C403">
      <formula1>-99999999999999</formula1>
      <formula2>99999999999999</formula2>
    </dataValidation>
  </dataValidations>
  <pageMargins left="0.748031496062992" right="0.748031496062992" top="0.984251968503937" bottom="0.984251968503937" header="0.511811023622047" footer="0.511811023622047"/>
  <pageSetup paperSize="9" scale="55" fitToHeight="0" orientation="portrait" horizontalDpi="600" verticalDpi="600"/>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E4" sqref="E3:E4"/>
    </sheetView>
  </sheetViews>
  <sheetFormatPr defaultColWidth="9" defaultRowHeight="15.6" outlineLevelCol="1"/>
  <cols>
    <col min="1" max="1" width="39.125" style="219" customWidth="1"/>
    <col min="2" max="2" width="41.75" style="219" customWidth="1"/>
    <col min="3" max="16384" width="9" style="219"/>
  </cols>
  <sheetData>
    <row r="1" s="219" customFormat="1" ht="26.25" customHeight="1" spans="1:1">
      <c r="A1" s="284" t="s">
        <v>590</v>
      </c>
    </row>
    <row r="2" s="219" customFormat="1" ht="40.5" customHeight="1" spans="1:2">
      <c r="A2" s="317" t="s">
        <v>591</v>
      </c>
      <c r="B2" s="317"/>
    </row>
    <row r="3" s="219" customFormat="1" ht="48" customHeight="1" spans="2:2">
      <c r="B3" s="318" t="s">
        <v>2</v>
      </c>
    </row>
    <row r="4" s="219" customFormat="1" ht="24.95" customHeight="1" spans="1:2">
      <c r="A4" s="198" t="s">
        <v>3</v>
      </c>
      <c r="B4" s="198" t="s">
        <v>4</v>
      </c>
    </row>
    <row r="5" s="219" customFormat="1" ht="24.95" customHeight="1" spans="1:2">
      <c r="A5" s="137" t="s">
        <v>5</v>
      </c>
      <c r="B5" s="319">
        <v>34071</v>
      </c>
    </row>
    <row r="6" s="219" customFormat="1" ht="24.95" customHeight="1" spans="1:2">
      <c r="A6" s="137" t="s">
        <v>6</v>
      </c>
      <c r="B6" s="319">
        <v>251686</v>
      </c>
    </row>
    <row r="7" s="219" customFormat="1" ht="24.95" customHeight="1" spans="1:2">
      <c r="A7" s="137" t="s">
        <v>7</v>
      </c>
      <c r="B7" s="319">
        <v>3792</v>
      </c>
    </row>
    <row r="8" s="219" customFormat="1" ht="24.95" customHeight="1" spans="1:2">
      <c r="A8" s="137" t="s">
        <v>8</v>
      </c>
      <c r="B8" s="319">
        <v>201668</v>
      </c>
    </row>
    <row r="9" s="219" customFormat="1" ht="24.95" customHeight="1" spans="1:2">
      <c r="A9" s="137" t="s">
        <v>9</v>
      </c>
      <c r="B9" s="319">
        <v>46226</v>
      </c>
    </row>
    <row r="10" s="219" customFormat="1" ht="24.95" customHeight="1" spans="1:2">
      <c r="A10" s="137" t="s">
        <v>10</v>
      </c>
      <c r="B10" s="319">
        <v>2217</v>
      </c>
    </row>
    <row r="11" s="219" customFormat="1" ht="24.95" customHeight="1" spans="1:2">
      <c r="A11" s="137" t="s">
        <v>11</v>
      </c>
      <c r="B11" s="319">
        <v>25602</v>
      </c>
    </row>
    <row r="12" s="219" customFormat="1" ht="24.95" customHeight="1" spans="1:2">
      <c r="A12" s="137" t="s">
        <v>12</v>
      </c>
      <c r="B12" s="319">
        <v>80436</v>
      </c>
    </row>
    <row r="13" s="219" customFormat="1" ht="24.95" customHeight="1" spans="1:2">
      <c r="A13" s="137" t="s">
        <v>13</v>
      </c>
      <c r="B13" s="319">
        <v>255</v>
      </c>
    </row>
    <row r="14" s="219" customFormat="1" ht="24.95" customHeight="1" spans="1:2">
      <c r="A14" s="202" t="s">
        <v>14</v>
      </c>
      <c r="B14" s="319">
        <f>B5+B6+B10+B11+B12+B13</f>
        <v>394267</v>
      </c>
    </row>
  </sheetData>
  <mergeCells count="1">
    <mergeCell ref="A2:B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workbookViewId="0">
      <selection activeCell="E45" sqref="E45"/>
    </sheetView>
  </sheetViews>
  <sheetFormatPr defaultColWidth="9" defaultRowHeight="15.6" outlineLevelCol="4"/>
  <cols>
    <col min="1" max="1" width="22.5" style="293" customWidth="1"/>
    <col min="2" max="4" width="15.125" style="295" customWidth="1"/>
    <col min="5" max="5" width="23.7" style="295" customWidth="1"/>
    <col min="6" max="16384" width="9" style="293"/>
  </cols>
  <sheetData>
    <row r="1" s="293" customFormat="1" spans="1:5">
      <c r="A1" s="293" t="s">
        <v>592</v>
      </c>
      <c r="B1" s="295"/>
      <c r="C1" s="295"/>
      <c r="D1" s="295"/>
      <c r="E1" s="295"/>
    </row>
    <row r="2" s="293" customFormat="1" ht="37.5" customHeight="1" spans="1:5">
      <c r="A2" s="296" t="s">
        <v>593</v>
      </c>
      <c r="B2" s="297"/>
      <c r="C2" s="297"/>
      <c r="D2" s="297"/>
      <c r="E2" s="297"/>
    </row>
    <row r="3" s="293" customFormat="1" ht="47.25" customHeight="1" spans="2:5">
      <c r="B3" s="295"/>
      <c r="C3" s="295"/>
      <c r="D3" s="295"/>
      <c r="E3" s="298" t="s">
        <v>2</v>
      </c>
    </row>
    <row r="4" s="293" customFormat="1" ht="18.75" customHeight="1" spans="1:5">
      <c r="A4" s="299" t="s">
        <v>17</v>
      </c>
      <c r="B4" s="300" t="s">
        <v>18</v>
      </c>
      <c r="C4" s="300" t="s">
        <v>19</v>
      </c>
      <c r="D4" s="301" t="s">
        <v>20</v>
      </c>
      <c r="E4" s="302" t="s">
        <v>21</v>
      </c>
    </row>
    <row r="5" s="293" customFormat="1" ht="18.75" customHeight="1" spans="1:5">
      <c r="A5" s="299"/>
      <c r="B5" s="303"/>
      <c r="C5" s="303"/>
      <c r="D5" s="301"/>
      <c r="E5" s="302"/>
    </row>
    <row r="6" s="294" customFormat="1" ht="18.75" customHeight="1" spans="1:5">
      <c r="A6" s="304" t="s">
        <v>22</v>
      </c>
      <c r="B6" s="305">
        <f>B7+B8+B9+B12+B13+B14+B15+B16+B17+B18+B19+B22+B23+B24+B25+B26</f>
        <v>22107</v>
      </c>
      <c r="C6" s="305">
        <f>C7+C8+C9+C12+C13+C14+C15+C16+C17+C18+C19+C22+C23+C24+C25+C26</f>
        <v>21259</v>
      </c>
      <c r="D6" s="306">
        <f t="shared" ref="D6:D23" si="0">C6/B6*100</f>
        <v>96.1641109150948</v>
      </c>
      <c r="E6" s="307">
        <v>102.700483091787</v>
      </c>
    </row>
    <row r="7" s="293" customFormat="1" ht="18.75" customHeight="1" spans="1:5">
      <c r="A7" s="308" t="s">
        <v>23</v>
      </c>
      <c r="B7" s="305">
        <v>6548</v>
      </c>
      <c r="C7" s="305">
        <v>4432</v>
      </c>
      <c r="D7" s="306">
        <f t="shared" si="0"/>
        <v>67.6847892486255</v>
      </c>
      <c r="E7" s="307">
        <v>74.6379252273493</v>
      </c>
    </row>
    <row r="8" s="293" customFormat="1" ht="18.75" customHeight="1" spans="1:5">
      <c r="A8" s="308" t="s">
        <v>24</v>
      </c>
      <c r="B8" s="305">
        <v>0</v>
      </c>
      <c r="C8" s="305"/>
      <c r="D8" s="306"/>
      <c r="E8" s="307"/>
    </row>
    <row r="9" s="293" customFormat="1" ht="18.75" customHeight="1" spans="1:5">
      <c r="A9" s="299" t="s">
        <v>25</v>
      </c>
      <c r="B9" s="309">
        <v>350</v>
      </c>
      <c r="C9" s="309">
        <v>412</v>
      </c>
      <c r="D9" s="306">
        <f t="shared" si="0"/>
        <v>117.714285714286</v>
      </c>
      <c r="E9" s="307">
        <v>130.793650793651</v>
      </c>
    </row>
    <row r="10" s="293" customFormat="1" ht="18.75" hidden="1" customHeight="1" spans="1:5">
      <c r="A10" s="299" t="s">
        <v>26</v>
      </c>
      <c r="B10" s="310"/>
      <c r="C10" s="310"/>
      <c r="D10" s="306" t="e">
        <f t="shared" si="0"/>
        <v>#DIV/0!</v>
      </c>
      <c r="E10" s="307"/>
    </row>
    <row r="11" s="293" customFormat="1" ht="18.75" hidden="1" customHeight="1" spans="1:5">
      <c r="A11" s="299" t="s">
        <v>27</v>
      </c>
      <c r="B11" s="305"/>
      <c r="C11" s="305"/>
      <c r="D11" s="306" t="e">
        <f t="shared" si="0"/>
        <v>#DIV/0!</v>
      </c>
      <c r="E11" s="307"/>
    </row>
    <row r="12" s="293" customFormat="1" ht="18.75" customHeight="1" spans="1:5">
      <c r="A12" s="299" t="s">
        <v>28</v>
      </c>
      <c r="B12" s="305">
        <v>740</v>
      </c>
      <c r="C12" s="305">
        <v>540</v>
      </c>
      <c r="D12" s="306">
        <f t="shared" si="0"/>
        <v>72.972972972973</v>
      </c>
      <c r="E12" s="307">
        <v>74.4827586206897</v>
      </c>
    </row>
    <row r="13" s="293" customFormat="1" ht="18.75" customHeight="1" spans="1:5">
      <c r="A13" s="299" t="s">
        <v>29</v>
      </c>
      <c r="B13" s="305">
        <v>500</v>
      </c>
      <c r="C13" s="305">
        <v>322</v>
      </c>
      <c r="D13" s="306">
        <f t="shared" si="0"/>
        <v>64.4</v>
      </c>
      <c r="E13" s="307">
        <v>72.3595505617977</v>
      </c>
    </row>
    <row r="14" s="293" customFormat="1" ht="18.75" customHeight="1" spans="1:5">
      <c r="A14" s="299" t="s">
        <v>30</v>
      </c>
      <c r="B14" s="305">
        <v>3881</v>
      </c>
      <c r="C14" s="305">
        <v>10974</v>
      </c>
      <c r="D14" s="306">
        <f t="shared" si="0"/>
        <v>282.762174697243</v>
      </c>
      <c r="E14" s="307">
        <v>356.878048780488</v>
      </c>
    </row>
    <row r="15" s="293" customFormat="1" ht="18.75" customHeight="1" spans="1:5">
      <c r="A15" s="308" t="s">
        <v>31</v>
      </c>
      <c r="B15" s="305">
        <v>50</v>
      </c>
      <c r="C15" s="305">
        <v>17</v>
      </c>
      <c r="D15" s="306">
        <f t="shared" si="0"/>
        <v>34</v>
      </c>
      <c r="E15" s="307">
        <v>34.6938775510204</v>
      </c>
    </row>
    <row r="16" s="293" customFormat="1" ht="18.75" customHeight="1" spans="1:5">
      <c r="A16" s="299" t="s">
        <v>32</v>
      </c>
      <c r="B16" s="305">
        <v>521</v>
      </c>
      <c r="C16" s="305">
        <v>571</v>
      </c>
      <c r="D16" s="306">
        <f t="shared" si="0"/>
        <v>109.596928982726</v>
      </c>
      <c r="E16" s="307">
        <v>113.972055888224</v>
      </c>
    </row>
    <row r="17" s="293" customFormat="1" ht="18.75" customHeight="1" spans="1:5">
      <c r="A17" s="299" t="s">
        <v>33</v>
      </c>
      <c r="B17" s="305">
        <v>830</v>
      </c>
      <c r="C17" s="305">
        <v>287</v>
      </c>
      <c r="D17" s="306">
        <f t="shared" si="0"/>
        <v>34.578313253012</v>
      </c>
      <c r="E17" s="307">
        <v>15.6830601092896</v>
      </c>
    </row>
    <row r="18" s="293" customFormat="1" ht="18.75" customHeight="1" spans="1:5">
      <c r="A18" s="299" t="s">
        <v>34</v>
      </c>
      <c r="B18" s="305">
        <v>2268</v>
      </c>
      <c r="C18" s="305">
        <v>1433</v>
      </c>
      <c r="D18" s="306">
        <f t="shared" si="0"/>
        <v>63.1834215167548</v>
      </c>
      <c r="E18" s="307">
        <v>72.191435768262</v>
      </c>
    </row>
    <row r="19" s="293" customFormat="1" ht="18.75" customHeight="1" spans="1:5">
      <c r="A19" s="299" t="s">
        <v>35</v>
      </c>
      <c r="B19" s="311">
        <v>1940</v>
      </c>
      <c r="C19" s="311">
        <v>1434</v>
      </c>
      <c r="D19" s="306">
        <f t="shared" si="0"/>
        <v>73.9175257731959</v>
      </c>
      <c r="E19" s="307">
        <v>82.5086306098964</v>
      </c>
    </row>
    <row r="20" s="293" customFormat="1" ht="18.75" hidden="1" customHeight="1" spans="1:5">
      <c r="A20" s="299" t="s">
        <v>26</v>
      </c>
      <c r="B20" s="310"/>
      <c r="C20" s="310"/>
      <c r="D20" s="306" t="e">
        <f t="shared" si="0"/>
        <v>#DIV/0!</v>
      </c>
      <c r="E20" s="307"/>
    </row>
    <row r="21" s="293" customFormat="1" ht="18.75" hidden="1" customHeight="1" spans="1:5">
      <c r="A21" s="299" t="s">
        <v>27</v>
      </c>
      <c r="B21" s="305"/>
      <c r="C21" s="305"/>
      <c r="D21" s="306" t="e">
        <f t="shared" si="0"/>
        <v>#DIV/0!</v>
      </c>
      <c r="E21" s="307"/>
    </row>
    <row r="22" s="293" customFormat="1" ht="18.75" customHeight="1" spans="1:5">
      <c r="A22" s="308" t="s">
        <v>36</v>
      </c>
      <c r="B22" s="305">
        <v>2155</v>
      </c>
      <c r="C22" s="305">
        <v>88</v>
      </c>
      <c r="D22" s="306">
        <f t="shared" si="0"/>
        <v>4.08352668213457</v>
      </c>
      <c r="E22" s="307">
        <v>4.94104435710275</v>
      </c>
    </row>
    <row r="23" s="293" customFormat="1" ht="18.75" customHeight="1" spans="1:5">
      <c r="A23" s="299" t="s">
        <v>37</v>
      </c>
      <c r="B23" s="305">
        <v>2288</v>
      </c>
      <c r="C23" s="305">
        <v>711</v>
      </c>
      <c r="D23" s="306">
        <f t="shared" si="0"/>
        <v>31.0751748251748</v>
      </c>
      <c r="E23" s="307">
        <v>31.1568799298861</v>
      </c>
    </row>
    <row r="24" s="293" customFormat="1" ht="18.75" customHeight="1" spans="1:5">
      <c r="A24" s="299" t="s">
        <v>38</v>
      </c>
      <c r="B24" s="305"/>
      <c r="C24" s="305"/>
      <c r="D24" s="306"/>
      <c r="E24" s="307"/>
    </row>
    <row r="25" s="293" customFormat="1" ht="18.75" customHeight="1" spans="1:5">
      <c r="A25" s="299" t="s">
        <v>39</v>
      </c>
      <c r="B25" s="305">
        <v>36</v>
      </c>
      <c r="C25" s="305">
        <v>38</v>
      </c>
      <c r="D25" s="306">
        <f t="shared" ref="D25:D31" si="1">C25/B25*100</f>
        <v>105.555555555556</v>
      </c>
      <c r="E25" s="307">
        <v>105.555555555556</v>
      </c>
    </row>
    <row r="26" s="293" customFormat="1" ht="18.75" customHeight="1" spans="1:5">
      <c r="A26" s="299" t="s">
        <v>40</v>
      </c>
      <c r="B26" s="305"/>
      <c r="C26" s="305"/>
      <c r="D26" s="306"/>
      <c r="E26" s="307"/>
    </row>
    <row r="27" s="293" customFormat="1" ht="18.75" customHeight="1" spans="1:5">
      <c r="A27" s="312" t="s">
        <v>41</v>
      </c>
      <c r="B27" s="305">
        <f>SUM(B28:B34)</f>
        <v>13264</v>
      </c>
      <c r="C27" s="305">
        <f>SUM(C28:C34)</f>
        <v>12812</v>
      </c>
      <c r="D27" s="306">
        <f t="shared" si="1"/>
        <v>96.5922798552473</v>
      </c>
      <c r="E27" s="307">
        <v>101.128739442734</v>
      </c>
    </row>
    <row r="28" s="293" customFormat="1" ht="18.75" customHeight="1" spans="1:5">
      <c r="A28" s="198" t="s">
        <v>42</v>
      </c>
      <c r="B28" s="305">
        <v>2070</v>
      </c>
      <c r="C28" s="305">
        <v>1776</v>
      </c>
      <c r="D28" s="306">
        <f t="shared" si="1"/>
        <v>85.7971014492754</v>
      </c>
      <c r="E28" s="307">
        <v>85.261641862698</v>
      </c>
    </row>
    <row r="29" s="293" customFormat="1" ht="18.75" customHeight="1" spans="1:5">
      <c r="A29" s="198" t="s">
        <v>43</v>
      </c>
      <c r="B29" s="305">
        <v>550</v>
      </c>
      <c r="C29" s="305">
        <v>538</v>
      </c>
      <c r="D29" s="306">
        <f t="shared" si="1"/>
        <v>97.8181818181818</v>
      </c>
      <c r="E29" s="307">
        <v>83.9313572542902</v>
      </c>
    </row>
    <row r="30" s="293" customFormat="1" ht="18.75" customHeight="1" spans="1:5">
      <c r="A30" s="313" t="s">
        <v>44</v>
      </c>
      <c r="B30" s="314">
        <v>4828</v>
      </c>
      <c r="C30" s="314">
        <v>3841</v>
      </c>
      <c r="D30" s="306">
        <f t="shared" si="1"/>
        <v>79.5567522783761</v>
      </c>
      <c r="E30" s="307">
        <v>65.804351550454</v>
      </c>
    </row>
    <row r="31" s="293" customFormat="1" ht="18.75" customHeight="1" spans="1:5">
      <c r="A31" s="315" t="s">
        <v>45</v>
      </c>
      <c r="B31" s="316">
        <v>5516</v>
      </c>
      <c r="C31" s="316">
        <v>6224</v>
      </c>
      <c r="D31" s="306">
        <f t="shared" si="1"/>
        <v>112.835387962292</v>
      </c>
      <c r="E31" s="307">
        <v>170.895112575508</v>
      </c>
    </row>
    <row r="32" s="293" customFormat="1" ht="18.75" customHeight="1" spans="1:5">
      <c r="A32" s="315" t="s">
        <v>46</v>
      </c>
      <c r="B32" s="316"/>
      <c r="C32" s="316"/>
      <c r="D32" s="306"/>
      <c r="E32" s="307"/>
    </row>
    <row r="33" s="293" customFormat="1" ht="18.75" customHeight="1" spans="1:5">
      <c r="A33" s="315" t="s">
        <v>47</v>
      </c>
      <c r="B33" s="316">
        <v>85</v>
      </c>
      <c r="C33" s="316">
        <v>85</v>
      </c>
      <c r="D33" s="306">
        <f t="shared" ref="D33:D35" si="2">C33/B33*100</f>
        <v>100</v>
      </c>
      <c r="E33" s="307">
        <v>101.190476190476</v>
      </c>
    </row>
    <row r="34" s="293" customFormat="1" ht="18.75" customHeight="1" spans="1:5">
      <c r="A34" s="198" t="s">
        <v>48</v>
      </c>
      <c r="B34" s="310">
        <v>215</v>
      </c>
      <c r="C34" s="310">
        <v>348</v>
      </c>
      <c r="D34" s="306">
        <f t="shared" si="2"/>
        <v>161.860465116279</v>
      </c>
      <c r="E34" s="307">
        <v>91.0994764397906</v>
      </c>
    </row>
    <row r="35" s="293" customFormat="1" ht="38.25" customHeight="1" spans="1:5">
      <c r="A35" s="213" t="s">
        <v>49</v>
      </c>
      <c r="B35" s="310">
        <f>B6+B27</f>
        <v>35371</v>
      </c>
      <c r="C35" s="310">
        <f>C6+C27</f>
        <v>34071</v>
      </c>
      <c r="D35" s="306">
        <f t="shared" si="2"/>
        <v>96.3246727545164</v>
      </c>
      <c r="E35" s="307">
        <v>102.103748988582</v>
      </c>
    </row>
    <row r="36" s="293" customFormat="1" ht="25.5" customHeight="1" spans="2:5">
      <c r="B36" s="295"/>
      <c r="C36" s="295"/>
      <c r="D36" s="295"/>
      <c r="E36" s="295"/>
    </row>
    <row r="37" s="293" customFormat="1" spans="2:5">
      <c r="B37" s="295"/>
      <c r="C37" s="295"/>
      <c r="D37" s="295"/>
      <c r="E37" s="295"/>
    </row>
    <row r="38" s="293" customFormat="1" spans="2:5">
      <c r="B38" s="295"/>
      <c r="C38" s="295"/>
      <c r="D38" s="295"/>
      <c r="E38" s="295"/>
    </row>
    <row r="39" s="293" customFormat="1" spans="2:5">
      <c r="B39" s="295"/>
      <c r="C39" s="295"/>
      <c r="D39" s="295"/>
      <c r="E39" s="295"/>
    </row>
    <row r="40" s="293" customFormat="1" spans="2:5">
      <c r="B40" s="295"/>
      <c r="C40" s="295"/>
      <c r="D40" s="295"/>
      <c r="E40" s="295"/>
    </row>
    <row r="41" s="293" customFormat="1" spans="2:5">
      <c r="B41" s="295"/>
      <c r="C41" s="295"/>
      <c r="D41" s="295"/>
      <c r="E41" s="295"/>
    </row>
    <row r="42" s="293" customFormat="1" spans="2:5">
      <c r="B42" s="295"/>
      <c r="C42" s="295"/>
      <c r="D42" s="295"/>
      <c r="E42" s="295"/>
    </row>
    <row r="43" s="293" customFormat="1" spans="2:5">
      <c r="B43" s="295"/>
      <c r="C43" s="295"/>
      <c r="D43" s="295"/>
      <c r="E43" s="295"/>
    </row>
    <row r="44" s="293" customFormat="1" spans="2:5">
      <c r="B44" s="295"/>
      <c r="C44" s="295"/>
      <c r="D44" s="295"/>
      <c r="E44" s="295"/>
    </row>
    <row r="45" s="293" customFormat="1" spans="2:5">
      <c r="B45" s="295"/>
      <c r="C45" s="295"/>
      <c r="D45" s="295"/>
      <c r="E45" s="295"/>
    </row>
    <row r="46" s="293" customFormat="1" spans="2:5">
      <c r="B46" s="295"/>
      <c r="C46" s="295"/>
      <c r="D46" s="295"/>
      <c r="E46" s="295"/>
    </row>
  </sheetData>
  <mergeCells count="6">
    <mergeCell ref="A2:E2"/>
    <mergeCell ref="A4:A5"/>
    <mergeCell ref="B4:B5"/>
    <mergeCell ref="C4:C5"/>
    <mergeCell ref="D4:D5"/>
    <mergeCell ref="E4:E5"/>
  </mergeCells>
  <pageMargins left="0.75" right="0.75" top="1" bottom="1" header="0.5" footer="0.5"/>
  <pageSetup paperSize="9" scale="98"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workbookViewId="0">
      <selection activeCell="G21" sqref="G21"/>
    </sheetView>
  </sheetViews>
  <sheetFormatPr defaultColWidth="9" defaultRowHeight="15.6" outlineLevelCol="1"/>
  <cols>
    <col min="1" max="1" width="48.4" style="219" customWidth="1"/>
    <col min="2" max="2" width="39.3" style="285" customWidth="1"/>
    <col min="3" max="16384" width="9" style="219"/>
  </cols>
  <sheetData>
    <row r="1" s="219" customFormat="1" ht="30" customHeight="1" spans="1:2">
      <c r="A1" s="284" t="s">
        <v>594</v>
      </c>
      <c r="B1" s="285"/>
    </row>
    <row r="2" s="219" customFormat="1" ht="56.25" customHeight="1" spans="1:2">
      <c r="A2" s="286" t="s">
        <v>595</v>
      </c>
      <c r="B2" s="287"/>
    </row>
    <row r="3" s="219" customFormat="1" ht="45.75" customHeight="1" spans="2:2">
      <c r="B3" s="288" t="s">
        <v>2</v>
      </c>
    </row>
    <row r="4" s="284" customFormat="1" ht="30" customHeight="1" spans="1:2">
      <c r="A4" s="289" t="s">
        <v>596</v>
      </c>
      <c r="B4" s="290" t="s">
        <v>4</v>
      </c>
    </row>
    <row r="5" s="284" customFormat="1" ht="30" customHeight="1" spans="1:2">
      <c r="A5" s="137" t="s">
        <v>52</v>
      </c>
      <c r="B5" s="291">
        <f>SUM(B6:B26)</f>
        <v>305486</v>
      </c>
    </row>
    <row r="6" s="284" customFormat="1" ht="30" customHeight="1" spans="1:2">
      <c r="A6" s="188" t="s">
        <v>53</v>
      </c>
      <c r="B6" s="291">
        <v>34894</v>
      </c>
    </row>
    <row r="7" s="284" customFormat="1" ht="30" customHeight="1" spans="1:2">
      <c r="A7" s="188" t="s">
        <v>54</v>
      </c>
      <c r="B7" s="291">
        <v>199</v>
      </c>
    </row>
    <row r="8" s="284" customFormat="1" ht="30" customHeight="1" spans="1:2">
      <c r="A8" s="188" t="s">
        <v>55</v>
      </c>
      <c r="B8" s="291">
        <v>11038</v>
      </c>
    </row>
    <row r="9" s="284" customFormat="1" ht="30" customHeight="1" spans="1:2">
      <c r="A9" s="188" t="s">
        <v>56</v>
      </c>
      <c r="B9" s="291">
        <v>59164</v>
      </c>
    </row>
    <row r="10" s="284" customFormat="1" ht="30" customHeight="1" spans="1:2">
      <c r="A10" s="188" t="s">
        <v>57</v>
      </c>
      <c r="B10" s="291">
        <v>6644</v>
      </c>
    </row>
    <row r="11" s="284" customFormat="1" ht="30" customHeight="1" spans="1:2">
      <c r="A11" s="188" t="s">
        <v>58</v>
      </c>
      <c r="B11" s="291">
        <v>4891</v>
      </c>
    </row>
    <row r="12" s="284" customFormat="1" ht="30" customHeight="1" spans="1:2">
      <c r="A12" s="188" t="s">
        <v>59</v>
      </c>
      <c r="B12" s="291">
        <v>51629</v>
      </c>
    </row>
    <row r="13" s="284" customFormat="1" ht="30" customHeight="1" spans="1:2">
      <c r="A13" s="188" t="s">
        <v>60</v>
      </c>
      <c r="B13" s="291">
        <v>19109</v>
      </c>
    </row>
    <row r="14" s="284" customFormat="1" ht="30" customHeight="1" spans="1:2">
      <c r="A14" s="188" t="s">
        <v>61</v>
      </c>
      <c r="B14" s="291">
        <v>14329</v>
      </c>
    </row>
    <row r="15" s="284" customFormat="1" ht="30" customHeight="1" spans="1:2">
      <c r="A15" s="188" t="s">
        <v>62</v>
      </c>
      <c r="B15" s="291">
        <v>14448</v>
      </c>
    </row>
    <row r="16" s="284" customFormat="1" ht="30" customHeight="1" spans="1:2">
      <c r="A16" s="188" t="s">
        <v>63</v>
      </c>
      <c r="B16" s="291">
        <v>59307</v>
      </c>
    </row>
    <row r="17" s="284" customFormat="1" ht="30" customHeight="1" spans="1:2">
      <c r="A17" s="188" t="s">
        <v>64</v>
      </c>
      <c r="B17" s="291">
        <v>8157</v>
      </c>
    </row>
    <row r="18" s="284" customFormat="1" ht="30" customHeight="1" spans="1:2">
      <c r="A18" s="188" t="s">
        <v>65</v>
      </c>
      <c r="B18" s="291">
        <v>314</v>
      </c>
    </row>
    <row r="19" s="284" customFormat="1" ht="30" customHeight="1" spans="1:2">
      <c r="A19" s="188" t="s">
        <v>66</v>
      </c>
      <c r="B19" s="291">
        <v>921</v>
      </c>
    </row>
    <row r="20" s="284" customFormat="1" ht="30" customHeight="1" spans="1:2">
      <c r="A20" s="188" t="s">
        <v>67</v>
      </c>
      <c r="B20" s="291">
        <v>9</v>
      </c>
    </row>
    <row r="21" s="284" customFormat="1" ht="30" customHeight="1" spans="1:2">
      <c r="A21" s="188" t="s">
        <v>68</v>
      </c>
      <c r="B21" s="291">
        <v>1926</v>
      </c>
    </row>
    <row r="22" s="284" customFormat="1" ht="30" customHeight="1" spans="1:2">
      <c r="A22" s="188" t="s">
        <v>69</v>
      </c>
      <c r="B22" s="291">
        <v>9268</v>
      </c>
    </row>
    <row r="23" s="284" customFormat="1" ht="30" customHeight="1" spans="1:2">
      <c r="A23" s="188" t="s">
        <v>70</v>
      </c>
      <c r="B23" s="291">
        <v>130</v>
      </c>
    </row>
    <row r="24" s="284" customFormat="1" ht="30" customHeight="1" spans="1:2">
      <c r="A24" s="188" t="s">
        <v>71</v>
      </c>
      <c r="B24" s="291">
        <v>2443</v>
      </c>
    </row>
    <row r="25" s="284" customFormat="1" ht="30" customHeight="1" spans="1:2">
      <c r="A25" s="188" t="s">
        <v>72</v>
      </c>
      <c r="B25" s="291">
        <v>486</v>
      </c>
    </row>
    <row r="26" s="284" customFormat="1" ht="30" customHeight="1" spans="1:2">
      <c r="A26" t="s">
        <v>73</v>
      </c>
      <c r="B26" s="292">
        <v>6180</v>
      </c>
    </row>
    <row r="27" s="284" customFormat="1" ht="30" customHeight="1" spans="1:2">
      <c r="A27" s="137" t="s">
        <v>74</v>
      </c>
      <c r="B27" s="291">
        <v>5086</v>
      </c>
    </row>
    <row r="28" s="284" customFormat="1" ht="30" customHeight="1" spans="1:2">
      <c r="A28" s="137" t="s">
        <v>75</v>
      </c>
      <c r="B28" s="291">
        <v>0</v>
      </c>
    </row>
    <row r="29" s="284" customFormat="1" ht="30" customHeight="1" spans="1:2">
      <c r="A29" s="137" t="s">
        <v>76</v>
      </c>
      <c r="B29" s="291">
        <v>5086</v>
      </c>
    </row>
    <row r="30" s="284" customFormat="1" ht="30" customHeight="1" spans="1:2">
      <c r="A30" s="137" t="s">
        <v>77</v>
      </c>
      <c r="B30" s="291">
        <v>12488</v>
      </c>
    </row>
    <row r="31" s="284" customFormat="1" ht="30" customHeight="1" spans="1:2">
      <c r="A31" s="137" t="s">
        <v>78</v>
      </c>
      <c r="B31" s="291">
        <v>68236</v>
      </c>
    </row>
    <row r="32" s="284" customFormat="1" ht="30" customHeight="1" spans="1:2">
      <c r="A32" s="137" t="s">
        <v>79</v>
      </c>
      <c r="B32" s="291"/>
    </row>
    <row r="33" s="284" customFormat="1" ht="30" customHeight="1" spans="1:2">
      <c r="A33" s="137" t="s">
        <v>80</v>
      </c>
      <c r="B33" s="291">
        <v>2971</v>
      </c>
    </row>
    <row r="34" s="284" customFormat="1" ht="30" customHeight="1" spans="1:2">
      <c r="A34" s="132" t="s">
        <v>81</v>
      </c>
      <c r="B34" s="291">
        <f>B5+B27+B30+B31+B32+B33</f>
        <v>394267</v>
      </c>
    </row>
    <row r="35" s="219" customFormat="1" spans="2:2">
      <c r="B35" s="285"/>
    </row>
    <row r="36" s="219" customFormat="1" spans="1:2">
      <c r="A36" s="219" t="s">
        <v>82</v>
      </c>
      <c r="B36" s="285"/>
    </row>
    <row r="37" s="219" customFormat="1" spans="1:2">
      <c r="A37" s="219" t="s">
        <v>83</v>
      </c>
      <c r="B37" s="285"/>
    </row>
  </sheetData>
  <mergeCells count="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06"/>
  <sheetViews>
    <sheetView tabSelected="1" workbookViewId="0">
      <selection activeCell="A2" sqref="A2:E2"/>
    </sheetView>
  </sheetViews>
  <sheetFormatPr defaultColWidth="9" defaultRowHeight="15.6" outlineLevelCol="6"/>
  <cols>
    <col min="1" max="1" width="13.5" style="218" customWidth="1"/>
    <col min="2" max="2" width="37" style="218" customWidth="1"/>
    <col min="3" max="3" width="16.3" style="269" customWidth="1"/>
    <col min="4" max="4" width="16.3" style="218" customWidth="1"/>
    <col min="5" max="5" width="23.3" style="270" customWidth="1"/>
    <col min="6" max="16384" width="9" style="218"/>
  </cols>
  <sheetData>
    <row r="1" s="218" customFormat="1" ht="22.5" customHeight="1" spans="1:5">
      <c r="A1" s="218" t="s">
        <v>597</v>
      </c>
      <c r="C1" s="269"/>
      <c r="E1" s="270"/>
    </row>
    <row r="2" s="267" customFormat="1" ht="50.25" customHeight="1" spans="1:5">
      <c r="A2" s="271" t="s">
        <v>598</v>
      </c>
      <c r="B2" s="271"/>
      <c r="C2" s="272"/>
      <c r="D2" s="271"/>
      <c r="E2" s="271"/>
    </row>
    <row r="3" s="267" customFormat="1" ht="25.5" customHeight="1" spans="3:5">
      <c r="C3" s="273"/>
      <c r="E3" s="274" t="s">
        <v>2</v>
      </c>
    </row>
    <row r="4" s="218" customFormat="1" ht="32.25" customHeight="1" spans="1:5">
      <c r="A4" s="135" t="s">
        <v>86</v>
      </c>
      <c r="B4" s="132" t="s">
        <v>87</v>
      </c>
      <c r="C4" s="275" t="s">
        <v>88</v>
      </c>
      <c r="D4" s="276" t="s">
        <v>89</v>
      </c>
      <c r="E4" s="277" t="s">
        <v>90</v>
      </c>
    </row>
    <row r="5" s="218" customFormat="1" ht="34.5" customHeight="1" spans="1:5">
      <c r="A5" s="133"/>
      <c r="B5" s="132" t="s">
        <v>91</v>
      </c>
      <c r="C5" s="278">
        <v>305486</v>
      </c>
      <c r="D5" s="214">
        <v>285252</v>
      </c>
      <c r="E5" s="279">
        <f t="shared" ref="E5:E9" si="0">C5/D5*100</f>
        <v>107.093377084122</v>
      </c>
    </row>
    <row r="6" s="218" customFormat="1" ht="18" customHeight="1" spans="1:5">
      <c r="A6" s="133">
        <v>201</v>
      </c>
      <c r="B6" s="135" t="s">
        <v>92</v>
      </c>
      <c r="C6" s="215">
        <v>34894</v>
      </c>
      <c r="D6" s="215">
        <v>32077</v>
      </c>
      <c r="E6" s="279">
        <f t="shared" si="0"/>
        <v>108.781993328553</v>
      </c>
    </row>
    <row r="7" s="218" customFormat="1" ht="18" customHeight="1" spans="1:5">
      <c r="A7" s="133">
        <v>20101</v>
      </c>
      <c r="B7" s="135" t="s">
        <v>93</v>
      </c>
      <c r="C7" s="215">
        <v>911</v>
      </c>
      <c r="D7" s="215">
        <f>SUM(D8:D16)</f>
        <v>1138</v>
      </c>
      <c r="E7" s="279">
        <f t="shared" si="0"/>
        <v>80.0527240773286</v>
      </c>
    </row>
    <row r="8" s="218" customFormat="1" ht="18" customHeight="1" spans="1:5">
      <c r="A8" s="133">
        <v>2010101</v>
      </c>
      <c r="B8" s="133" t="s">
        <v>94</v>
      </c>
      <c r="C8" s="215">
        <v>664</v>
      </c>
      <c r="D8" s="215">
        <v>965</v>
      </c>
      <c r="E8" s="279">
        <f t="shared" si="0"/>
        <v>68.8082901554404</v>
      </c>
    </row>
    <row r="9" s="218" customFormat="1" ht="18" customHeight="1" spans="1:5">
      <c r="A9" s="133">
        <v>2010102</v>
      </c>
      <c r="B9" s="133" t="s">
        <v>95</v>
      </c>
      <c r="C9" s="215">
        <v>28</v>
      </c>
      <c r="D9" s="215">
        <v>64</v>
      </c>
      <c r="E9" s="279">
        <f t="shared" si="0"/>
        <v>43.75</v>
      </c>
    </row>
    <row r="10" s="218" customFormat="1" ht="18" customHeight="1" spans="1:5">
      <c r="A10" s="133">
        <v>2010104</v>
      </c>
      <c r="B10" s="133" t="s">
        <v>96</v>
      </c>
      <c r="C10" s="215">
        <v>61</v>
      </c>
      <c r="D10" s="215">
        <v>0</v>
      </c>
      <c r="E10" s="279"/>
    </row>
    <row r="11" s="218" customFormat="1" ht="18" customHeight="1" spans="1:5">
      <c r="A11" s="133">
        <v>2010105</v>
      </c>
      <c r="B11" s="133" t="s">
        <v>97</v>
      </c>
      <c r="C11" s="278">
        <v>15</v>
      </c>
      <c r="D11" s="214">
        <v>38</v>
      </c>
      <c r="E11" s="279">
        <f t="shared" ref="E11:E14" si="1">C11/D11*100</f>
        <v>39.4736842105263</v>
      </c>
    </row>
    <row r="12" s="218" customFormat="1" ht="18" customHeight="1" spans="1:5">
      <c r="A12" s="133">
        <v>2010106</v>
      </c>
      <c r="B12" s="133" t="s">
        <v>98</v>
      </c>
      <c r="C12" s="278">
        <v>38</v>
      </c>
      <c r="D12" s="214">
        <v>0</v>
      </c>
      <c r="E12" s="279"/>
    </row>
    <row r="13" s="218" customFormat="1" ht="18" customHeight="1" spans="1:5">
      <c r="A13" s="133">
        <v>2010107</v>
      </c>
      <c r="B13" s="133" t="s">
        <v>99</v>
      </c>
      <c r="C13" s="215">
        <v>37</v>
      </c>
      <c r="D13" s="215">
        <v>30</v>
      </c>
      <c r="E13" s="279">
        <f t="shared" si="1"/>
        <v>123.333333333333</v>
      </c>
    </row>
    <row r="14" s="218" customFormat="1" ht="18" customHeight="1" spans="1:5">
      <c r="A14" s="133">
        <v>2010108</v>
      </c>
      <c r="B14" s="133" t="s">
        <v>100</v>
      </c>
      <c r="C14" s="215">
        <v>45</v>
      </c>
      <c r="D14" s="215">
        <v>13</v>
      </c>
      <c r="E14" s="279">
        <f t="shared" si="1"/>
        <v>346.153846153846</v>
      </c>
    </row>
    <row r="15" s="218" customFormat="1" ht="18" customHeight="1" spans="1:5">
      <c r="A15" s="133">
        <v>2010150</v>
      </c>
      <c r="B15" s="133" t="s">
        <v>101</v>
      </c>
      <c r="C15" s="215">
        <v>13</v>
      </c>
      <c r="D15" s="215">
        <v>0</v>
      </c>
      <c r="E15" s="279"/>
    </row>
    <row r="16" s="218" customFormat="1" ht="18" customHeight="1" spans="1:5">
      <c r="A16" s="133">
        <v>2010199</v>
      </c>
      <c r="B16" s="133" t="s">
        <v>102</v>
      </c>
      <c r="C16" s="215">
        <v>10</v>
      </c>
      <c r="D16" s="215">
        <v>28</v>
      </c>
      <c r="E16" s="279">
        <f t="shared" ref="E16:E18" si="2">C16/D16*100</f>
        <v>35.7142857142857</v>
      </c>
    </row>
    <row r="17" s="218" customFormat="1" ht="18" customHeight="1" spans="1:5">
      <c r="A17" s="133">
        <v>20102</v>
      </c>
      <c r="B17" s="135" t="s">
        <v>103</v>
      </c>
      <c r="C17" s="215">
        <v>632</v>
      </c>
      <c r="D17" s="215">
        <f>SUM(D18:D21)</f>
        <v>709</v>
      </c>
      <c r="E17" s="279">
        <f t="shared" si="2"/>
        <v>89.1396332863188</v>
      </c>
    </row>
    <row r="18" s="218" customFormat="1" ht="18" customHeight="1" spans="1:5">
      <c r="A18" s="133">
        <v>2010201</v>
      </c>
      <c r="B18" s="133" t="s">
        <v>94</v>
      </c>
      <c r="C18" s="215">
        <v>557</v>
      </c>
      <c r="D18" s="215">
        <v>706</v>
      </c>
      <c r="E18" s="279">
        <f t="shared" si="2"/>
        <v>78.8951841359773</v>
      </c>
    </row>
    <row r="19" s="218" customFormat="1" ht="18" customHeight="1" spans="1:5">
      <c r="A19" s="133">
        <v>2010204</v>
      </c>
      <c r="B19" s="133" t="s">
        <v>104</v>
      </c>
      <c r="C19" s="278">
        <v>55</v>
      </c>
      <c r="D19" s="214">
        <v>0</v>
      </c>
      <c r="E19" s="279"/>
    </row>
    <row r="20" s="218" customFormat="1" ht="18" customHeight="1" spans="1:5">
      <c r="A20" s="133">
        <v>2010250</v>
      </c>
      <c r="B20" s="133" t="s">
        <v>101</v>
      </c>
      <c r="C20" s="215">
        <v>20</v>
      </c>
      <c r="D20" s="215">
        <v>0</v>
      </c>
      <c r="E20" s="279"/>
    </row>
    <row r="21" s="218" customFormat="1" ht="18" customHeight="1" spans="1:5">
      <c r="A21" s="133">
        <v>2010299</v>
      </c>
      <c r="B21" s="133" t="s">
        <v>105</v>
      </c>
      <c r="C21" s="215">
        <v>0</v>
      </c>
      <c r="D21" s="215">
        <v>3</v>
      </c>
      <c r="E21" s="279">
        <f t="shared" ref="E21:E24" si="3">C21/D21*100</f>
        <v>0</v>
      </c>
    </row>
    <row r="22" s="218" customFormat="1" ht="18" customHeight="1" spans="1:5">
      <c r="A22" s="133">
        <v>20103</v>
      </c>
      <c r="B22" s="135" t="s">
        <v>106</v>
      </c>
      <c r="C22" s="215">
        <v>11302</v>
      </c>
      <c r="D22" s="215">
        <f>SUM(D23:D30)</f>
        <v>12320</v>
      </c>
      <c r="E22" s="279">
        <f t="shared" si="3"/>
        <v>91.737012987013</v>
      </c>
    </row>
    <row r="23" s="218" customFormat="1" ht="18" customHeight="1" spans="1:5">
      <c r="A23" s="133">
        <v>2010301</v>
      </c>
      <c r="B23" s="133" t="s">
        <v>94</v>
      </c>
      <c r="C23" s="215">
        <v>9249</v>
      </c>
      <c r="D23" s="215">
        <v>9079</v>
      </c>
      <c r="E23" s="279">
        <f t="shared" si="3"/>
        <v>101.872452913316</v>
      </c>
    </row>
    <row r="24" s="218" customFormat="1" ht="18" customHeight="1" spans="1:5">
      <c r="A24" s="133">
        <v>2010302</v>
      </c>
      <c r="B24" s="133" t="s">
        <v>95</v>
      </c>
      <c r="C24" s="278">
        <v>138</v>
      </c>
      <c r="D24" s="214">
        <v>109</v>
      </c>
      <c r="E24" s="279">
        <f t="shared" si="3"/>
        <v>126.605504587156</v>
      </c>
    </row>
    <row r="25" s="218" customFormat="1" ht="18" customHeight="1" spans="1:5">
      <c r="A25" s="133">
        <v>2010305</v>
      </c>
      <c r="B25" s="133" t="s">
        <v>107</v>
      </c>
      <c r="C25" s="215">
        <v>9</v>
      </c>
      <c r="D25" s="215">
        <v>0</v>
      </c>
      <c r="E25" s="279"/>
    </row>
    <row r="26" s="218" customFormat="1" ht="18" customHeight="1" spans="1:5">
      <c r="A26" s="133">
        <v>2010306</v>
      </c>
      <c r="B26" s="133" t="s">
        <v>108</v>
      </c>
      <c r="C26" s="215">
        <v>32</v>
      </c>
      <c r="D26" s="215">
        <v>0</v>
      </c>
      <c r="E26" s="279"/>
    </row>
    <row r="27" s="218" customFormat="1" ht="18" customHeight="1" spans="1:5">
      <c r="A27" s="133">
        <v>2010308</v>
      </c>
      <c r="B27" s="133" t="s">
        <v>109</v>
      </c>
      <c r="C27" s="215">
        <v>0</v>
      </c>
      <c r="D27" s="215">
        <v>387</v>
      </c>
      <c r="E27" s="279">
        <f t="shared" ref="E27:E37" si="4">C27/D27*100</f>
        <v>0</v>
      </c>
    </row>
    <row r="28" s="218" customFormat="1" ht="18" customHeight="1" spans="1:5">
      <c r="A28" s="133">
        <v>2010309</v>
      </c>
      <c r="B28" s="133" t="s">
        <v>110</v>
      </c>
      <c r="C28" s="215">
        <v>19</v>
      </c>
      <c r="D28" s="215">
        <v>0</v>
      </c>
      <c r="E28" s="279"/>
    </row>
    <row r="29" s="218" customFormat="1" ht="18" customHeight="1" spans="1:5">
      <c r="A29" s="133">
        <v>2010350</v>
      </c>
      <c r="B29" s="133" t="s">
        <v>101</v>
      </c>
      <c r="C29" s="215">
        <v>365</v>
      </c>
      <c r="D29" s="215">
        <v>275</v>
      </c>
      <c r="E29" s="279">
        <f t="shared" si="4"/>
        <v>132.727272727273</v>
      </c>
    </row>
    <row r="30" s="218" customFormat="1" ht="18" customHeight="1" spans="1:5">
      <c r="A30" s="133">
        <v>2010399</v>
      </c>
      <c r="B30" s="133" t="s">
        <v>111</v>
      </c>
      <c r="C30" s="215">
        <v>1490</v>
      </c>
      <c r="D30" s="215">
        <v>2470</v>
      </c>
      <c r="E30" s="279">
        <f t="shared" si="4"/>
        <v>60.3238866396761</v>
      </c>
    </row>
    <row r="31" s="218" customFormat="1" ht="18" customHeight="1" spans="1:5">
      <c r="A31" s="133">
        <v>20104</v>
      </c>
      <c r="B31" s="135" t="s">
        <v>112</v>
      </c>
      <c r="C31" s="215">
        <v>1077</v>
      </c>
      <c r="D31" s="215">
        <f>SUM(D32:D34)</f>
        <v>1088</v>
      </c>
      <c r="E31" s="279">
        <f t="shared" si="4"/>
        <v>98.9889705882353</v>
      </c>
    </row>
    <row r="32" s="218" customFormat="1" ht="18" customHeight="1" spans="1:5">
      <c r="A32" s="133">
        <v>2010401</v>
      </c>
      <c r="B32" s="133" t="s">
        <v>94</v>
      </c>
      <c r="C32" s="215">
        <v>959</v>
      </c>
      <c r="D32" s="215">
        <v>1077</v>
      </c>
      <c r="E32" s="279">
        <f t="shared" si="4"/>
        <v>89.0436397400186</v>
      </c>
    </row>
    <row r="33" s="218" customFormat="1" ht="18" customHeight="1" spans="1:5">
      <c r="A33" s="133">
        <v>2010450</v>
      </c>
      <c r="B33" s="133" t="s">
        <v>101</v>
      </c>
      <c r="C33" s="215">
        <v>2</v>
      </c>
      <c r="D33" s="215">
        <v>8</v>
      </c>
      <c r="E33" s="279">
        <f t="shared" si="4"/>
        <v>25</v>
      </c>
    </row>
    <row r="34" s="218" customFormat="1" ht="18" customHeight="1" spans="1:5">
      <c r="A34" s="133">
        <v>2010499</v>
      </c>
      <c r="B34" s="133" t="s">
        <v>113</v>
      </c>
      <c r="C34" s="215">
        <v>116</v>
      </c>
      <c r="D34" s="215">
        <v>3</v>
      </c>
      <c r="E34" s="279">
        <f t="shared" si="4"/>
        <v>3866.66666666667</v>
      </c>
    </row>
    <row r="35" s="218" customFormat="1" ht="18" customHeight="1" spans="1:5">
      <c r="A35" s="133">
        <v>20105</v>
      </c>
      <c r="B35" s="135" t="s">
        <v>114</v>
      </c>
      <c r="C35" s="215">
        <v>325</v>
      </c>
      <c r="D35" s="215">
        <f>SUM(D36:D41)</f>
        <v>322</v>
      </c>
      <c r="E35" s="279">
        <f t="shared" si="4"/>
        <v>100.931677018634</v>
      </c>
    </row>
    <row r="36" s="218" customFormat="1" ht="18" customHeight="1" spans="1:5">
      <c r="A36" s="133">
        <v>2010501</v>
      </c>
      <c r="B36" s="133" t="s">
        <v>94</v>
      </c>
      <c r="C36" s="215">
        <v>207</v>
      </c>
      <c r="D36" s="215">
        <v>281</v>
      </c>
      <c r="E36" s="279">
        <f t="shared" si="4"/>
        <v>73.6654804270463</v>
      </c>
    </row>
    <row r="37" s="218" customFormat="1" ht="18" customHeight="1" spans="1:5">
      <c r="A37" s="133">
        <v>2010502</v>
      </c>
      <c r="B37" s="133" t="s">
        <v>95</v>
      </c>
      <c r="C37" s="215">
        <v>16</v>
      </c>
      <c r="D37" s="215">
        <v>9</v>
      </c>
      <c r="E37" s="279">
        <f t="shared" si="4"/>
        <v>177.777777777778</v>
      </c>
    </row>
    <row r="38" s="218" customFormat="1" ht="18" customHeight="1" spans="1:5">
      <c r="A38" s="133">
        <v>2010507</v>
      </c>
      <c r="B38" s="133" t="s">
        <v>115</v>
      </c>
      <c r="C38" s="278">
        <v>39</v>
      </c>
      <c r="D38" s="214">
        <v>0</v>
      </c>
      <c r="E38" s="279"/>
    </row>
    <row r="39" s="218" customFormat="1" ht="18" customHeight="1" spans="1:5">
      <c r="A39" s="133">
        <v>2010508</v>
      </c>
      <c r="B39" s="133" t="s">
        <v>116</v>
      </c>
      <c r="C39" s="215">
        <v>7</v>
      </c>
      <c r="D39" s="215">
        <v>19</v>
      </c>
      <c r="E39" s="279">
        <f t="shared" ref="E39:E44" si="5">C39/D39*100</f>
        <v>36.8421052631579</v>
      </c>
    </row>
    <row r="40" s="218" customFormat="1" ht="18" customHeight="1" spans="1:5">
      <c r="A40" s="133">
        <v>2010550</v>
      </c>
      <c r="B40" s="133" t="s">
        <v>101</v>
      </c>
      <c r="C40" s="215">
        <v>53</v>
      </c>
      <c r="D40" s="215">
        <v>0</v>
      </c>
      <c r="E40" s="279"/>
    </row>
    <row r="41" s="218" customFormat="1" ht="18" customHeight="1" spans="1:5">
      <c r="A41" s="133">
        <v>2010599</v>
      </c>
      <c r="B41" s="133" t="s">
        <v>117</v>
      </c>
      <c r="C41" s="215">
        <v>3</v>
      </c>
      <c r="D41" s="215">
        <v>13</v>
      </c>
      <c r="E41" s="279">
        <f t="shared" si="5"/>
        <v>23.0769230769231</v>
      </c>
    </row>
    <row r="42" s="218" customFormat="1" ht="18" customHeight="1" spans="1:5">
      <c r="A42" s="133">
        <v>20106</v>
      </c>
      <c r="B42" s="135" t="s">
        <v>118</v>
      </c>
      <c r="C42" s="215">
        <v>2978</v>
      </c>
      <c r="D42" s="215">
        <f>SUM(D43:D49)</f>
        <v>3416</v>
      </c>
      <c r="E42" s="279">
        <f t="shared" si="5"/>
        <v>87.1779859484778</v>
      </c>
    </row>
    <row r="43" s="218" customFormat="1" ht="18" customHeight="1" spans="1:5">
      <c r="A43" s="133">
        <v>2010601</v>
      </c>
      <c r="B43" s="133" t="s">
        <v>94</v>
      </c>
      <c r="C43" s="215">
        <v>1492</v>
      </c>
      <c r="D43" s="215">
        <v>1576</v>
      </c>
      <c r="E43" s="279">
        <f t="shared" si="5"/>
        <v>94.6700507614213</v>
      </c>
    </row>
    <row r="44" s="218" customFormat="1" ht="18" customHeight="1" spans="1:5">
      <c r="A44" s="133">
        <v>2010602</v>
      </c>
      <c r="B44" s="133" t="s">
        <v>95</v>
      </c>
      <c r="C44" s="215">
        <v>57</v>
      </c>
      <c r="D44" s="215">
        <v>52</v>
      </c>
      <c r="E44" s="279">
        <f t="shared" si="5"/>
        <v>109.615384615385</v>
      </c>
    </row>
    <row r="45" s="218" customFormat="1" ht="18" customHeight="1" spans="1:5">
      <c r="A45" s="133">
        <v>2010605</v>
      </c>
      <c r="B45" s="133" t="s">
        <v>119</v>
      </c>
      <c r="C45" s="278">
        <v>15</v>
      </c>
      <c r="D45" s="214">
        <v>0</v>
      </c>
      <c r="E45" s="279"/>
    </row>
    <row r="46" s="218" customFormat="1" ht="18" customHeight="1" spans="1:5">
      <c r="A46" s="133">
        <v>2010607</v>
      </c>
      <c r="B46" s="133" t="s">
        <v>120</v>
      </c>
      <c r="C46" s="278">
        <v>36</v>
      </c>
      <c r="D46" s="214">
        <v>0</v>
      </c>
      <c r="E46" s="279"/>
    </row>
    <row r="47" s="218" customFormat="1" ht="18" customHeight="1" spans="1:5">
      <c r="A47" s="133">
        <v>2010608</v>
      </c>
      <c r="B47" s="133" t="s">
        <v>121</v>
      </c>
      <c r="C47" s="278">
        <v>34</v>
      </c>
      <c r="D47" s="214">
        <v>0</v>
      </c>
      <c r="E47" s="279"/>
    </row>
    <row r="48" s="218" customFormat="1" ht="18" customHeight="1" spans="1:5">
      <c r="A48" s="133">
        <v>2010650</v>
      </c>
      <c r="B48" s="133" t="s">
        <v>101</v>
      </c>
      <c r="C48" s="278">
        <v>94</v>
      </c>
      <c r="D48" s="214">
        <v>0</v>
      </c>
      <c r="E48" s="279"/>
    </row>
    <row r="49" s="218" customFormat="1" ht="18" customHeight="1" spans="1:5">
      <c r="A49" s="133">
        <v>2010699</v>
      </c>
      <c r="B49" s="133" t="s">
        <v>122</v>
      </c>
      <c r="C49" s="278">
        <v>1250</v>
      </c>
      <c r="D49" s="214">
        <v>1788</v>
      </c>
      <c r="E49" s="279">
        <f t="shared" ref="E49:E51" si="6">C49/D49*100</f>
        <v>69.910514541387</v>
      </c>
    </row>
    <row r="50" s="218" customFormat="1" ht="18" customHeight="1" spans="1:5">
      <c r="A50" s="133">
        <v>20107</v>
      </c>
      <c r="B50" s="135" t="s">
        <v>123</v>
      </c>
      <c r="C50" s="215">
        <v>2269</v>
      </c>
      <c r="D50" s="215">
        <f>SUM(D51:D53)</f>
        <v>1805</v>
      </c>
      <c r="E50" s="279">
        <f t="shared" si="6"/>
        <v>125.706371191136</v>
      </c>
    </row>
    <row r="51" s="218" customFormat="1" ht="18" customHeight="1" spans="1:5">
      <c r="A51" s="133">
        <v>2010701</v>
      </c>
      <c r="B51" s="133" t="s">
        <v>94</v>
      </c>
      <c r="C51" s="215">
        <v>929</v>
      </c>
      <c r="D51" s="215">
        <v>1754</v>
      </c>
      <c r="E51" s="279">
        <f t="shared" si="6"/>
        <v>52.9646522234892</v>
      </c>
    </row>
    <row r="52" s="218" customFormat="1" ht="18" customHeight="1" spans="1:5">
      <c r="A52" s="280">
        <v>2010710</v>
      </c>
      <c r="B52" s="280" t="s">
        <v>124</v>
      </c>
      <c r="C52" s="215">
        <v>1307</v>
      </c>
      <c r="D52" s="215">
        <v>0</v>
      </c>
      <c r="E52" s="279"/>
    </row>
    <row r="53" s="218" customFormat="1" ht="18" customHeight="1" spans="1:5">
      <c r="A53" s="133">
        <v>2010799</v>
      </c>
      <c r="B53" s="133" t="s">
        <v>125</v>
      </c>
      <c r="C53" s="215">
        <v>33</v>
      </c>
      <c r="D53" s="215">
        <v>51</v>
      </c>
      <c r="E53" s="279">
        <f t="shared" ref="E53:E56" si="7">C53/D53*100</f>
        <v>64.7058823529412</v>
      </c>
    </row>
    <row r="54" s="218" customFormat="1" ht="18" customHeight="1" spans="1:5">
      <c r="A54" s="133">
        <v>20108</v>
      </c>
      <c r="B54" s="135" t="s">
        <v>126</v>
      </c>
      <c r="C54" s="215">
        <v>348</v>
      </c>
      <c r="D54" s="215">
        <f>SUM(D55:D59)</f>
        <v>349</v>
      </c>
      <c r="E54" s="279">
        <f t="shared" si="7"/>
        <v>99.7134670487106</v>
      </c>
    </row>
    <row r="55" s="218" customFormat="1" ht="18" customHeight="1" spans="1:5">
      <c r="A55" s="133">
        <v>2010801</v>
      </c>
      <c r="B55" s="133" t="s">
        <v>94</v>
      </c>
      <c r="C55" s="215">
        <v>227</v>
      </c>
      <c r="D55" s="215">
        <v>344</v>
      </c>
      <c r="E55" s="279">
        <f t="shared" si="7"/>
        <v>65.9883720930232</v>
      </c>
    </row>
    <row r="56" s="218" customFormat="1" ht="18" customHeight="1" spans="1:5">
      <c r="A56" s="133">
        <v>2010802</v>
      </c>
      <c r="B56" s="133" t="s">
        <v>95</v>
      </c>
      <c r="C56" s="278">
        <v>0</v>
      </c>
      <c r="D56" s="214">
        <v>3</v>
      </c>
      <c r="E56" s="279">
        <f t="shared" si="7"/>
        <v>0</v>
      </c>
    </row>
    <row r="57" s="218" customFormat="1" ht="18" customHeight="1" spans="1:5">
      <c r="A57" s="133">
        <v>2010804</v>
      </c>
      <c r="B57" s="133" t="s">
        <v>127</v>
      </c>
      <c r="C57" s="215">
        <v>25</v>
      </c>
      <c r="D57" s="215">
        <v>0</v>
      </c>
      <c r="E57" s="279"/>
    </row>
    <row r="58" s="218" customFormat="1" ht="18" customHeight="1" spans="1:5">
      <c r="A58" s="133">
        <v>2010850</v>
      </c>
      <c r="B58" s="133" t="s">
        <v>101</v>
      </c>
      <c r="C58" s="215">
        <v>91</v>
      </c>
      <c r="D58" s="215">
        <v>0</v>
      </c>
      <c r="E58" s="279"/>
    </row>
    <row r="59" s="218" customFormat="1" ht="18" customHeight="1" spans="1:5">
      <c r="A59" s="133">
        <v>2010899</v>
      </c>
      <c r="B59" s="133" t="s">
        <v>128</v>
      </c>
      <c r="C59" s="215">
        <v>5</v>
      </c>
      <c r="D59" s="215">
        <v>2</v>
      </c>
      <c r="E59" s="279">
        <f t="shared" ref="E59:E61" si="8">C59/D59*100</f>
        <v>250</v>
      </c>
    </row>
    <row r="60" s="218" customFormat="1" ht="18" customHeight="1" spans="1:5">
      <c r="A60" s="133">
        <v>20111</v>
      </c>
      <c r="B60" s="135" t="s">
        <v>129</v>
      </c>
      <c r="C60" s="215">
        <v>2055</v>
      </c>
      <c r="D60" s="215">
        <f>SUM(D61:D67)</f>
        <v>2009</v>
      </c>
      <c r="E60" s="279">
        <f t="shared" si="8"/>
        <v>102.289696366351</v>
      </c>
    </row>
    <row r="61" s="218" customFormat="1" ht="18" customHeight="1" spans="1:5">
      <c r="A61" s="133">
        <v>2011101</v>
      </c>
      <c r="B61" s="133" t="s">
        <v>94</v>
      </c>
      <c r="C61" s="215">
        <v>1784</v>
      </c>
      <c r="D61" s="215">
        <v>1995</v>
      </c>
      <c r="E61" s="279">
        <f t="shared" si="8"/>
        <v>89.4235588972431</v>
      </c>
    </row>
    <row r="62" s="218" customFormat="1" ht="18" customHeight="1" spans="1:5">
      <c r="A62" s="133">
        <v>2011102</v>
      </c>
      <c r="B62" s="133" t="s">
        <v>95</v>
      </c>
      <c r="C62" s="215">
        <v>15</v>
      </c>
      <c r="D62" s="215">
        <v>0</v>
      </c>
      <c r="E62" s="279"/>
    </row>
    <row r="63" s="218" customFormat="1" ht="18" customHeight="1" spans="1:5">
      <c r="A63" s="133">
        <v>2011104</v>
      </c>
      <c r="B63" s="133" t="s">
        <v>130</v>
      </c>
      <c r="C63" s="215">
        <v>11</v>
      </c>
      <c r="D63" s="215">
        <v>0</v>
      </c>
      <c r="E63" s="279"/>
    </row>
    <row r="64" s="218" customFormat="1" ht="18" customHeight="1" spans="1:5">
      <c r="A64" s="133">
        <v>2011105</v>
      </c>
      <c r="B64" s="133" t="s">
        <v>131</v>
      </c>
      <c r="C64" s="215">
        <v>49</v>
      </c>
      <c r="D64" s="215">
        <v>0</v>
      </c>
      <c r="E64" s="279"/>
    </row>
    <row r="65" s="218" customFormat="1" ht="18" customHeight="1" spans="1:5">
      <c r="A65" s="133">
        <v>2011106</v>
      </c>
      <c r="B65" s="133" t="s">
        <v>132</v>
      </c>
      <c r="C65" s="215">
        <v>97</v>
      </c>
      <c r="D65" s="215">
        <v>0</v>
      </c>
      <c r="E65" s="279"/>
    </row>
    <row r="66" s="218" customFormat="1" ht="18" customHeight="1" spans="1:5">
      <c r="A66" s="133">
        <v>2011150</v>
      </c>
      <c r="B66" s="133" t="s">
        <v>101</v>
      </c>
      <c r="C66" s="215">
        <v>73</v>
      </c>
      <c r="D66" s="215">
        <v>0</v>
      </c>
      <c r="E66" s="279"/>
    </row>
    <row r="67" s="218" customFormat="1" ht="18" customHeight="1" spans="1:5">
      <c r="A67" s="133">
        <v>2011199</v>
      </c>
      <c r="B67" s="133" t="s">
        <v>133</v>
      </c>
      <c r="C67" s="215">
        <v>26</v>
      </c>
      <c r="D67" s="215">
        <v>14</v>
      </c>
      <c r="E67" s="279">
        <f t="shared" ref="E67:E70" si="9">C67/D67*100</f>
        <v>185.714285714286</v>
      </c>
    </row>
    <row r="68" s="218" customFormat="1" ht="18" customHeight="1" spans="1:5">
      <c r="A68" s="133">
        <v>20113</v>
      </c>
      <c r="B68" s="135" t="s">
        <v>134</v>
      </c>
      <c r="C68" s="278">
        <v>367</v>
      </c>
      <c r="D68" s="214">
        <f>SUM(D69:D71)</f>
        <v>403</v>
      </c>
      <c r="E68" s="279">
        <f t="shared" si="9"/>
        <v>91.0669975186104</v>
      </c>
    </row>
    <row r="69" s="218" customFormat="1" spans="1:5">
      <c r="A69" s="133">
        <v>2011301</v>
      </c>
      <c r="B69" s="133" t="s">
        <v>94</v>
      </c>
      <c r="C69" s="215">
        <v>220</v>
      </c>
      <c r="D69" s="215">
        <v>357</v>
      </c>
      <c r="E69" s="279">
        <f t="shared" si="9"/>
        <v>61.624649859944</v>
      </c>
    </row>
    <row r="70" s="218" customFormat="1" ht="18" customHeight="1" spans="1:5">
      <c r="A70" s="133">
        <v>2011308</v>
      </c>
      <c r="B70" s="133" t="s">
        <v>135</v>
      </c>
      <c r="C70" s="215">
        <v>97</v>
      </c>
      <c r="D70" s="215">
        <v>46</v>
      </c>
      <c r="E70" s="279">
        <f t="shared" si="9"/>
        <v>210.869565217391</v>
      </c>
    </row>
    <row r="71" s="218" customFormat="1" ht="18" customHeight="1" spans="1:5">
      <c r="A71" s="280">
        <v>2011350</v>
      </c>
      <c r="B71" s="280" t="s">
        <v>101</v>
      </c>
      <c r="C71" s="215">
        <v>50</v>
      </c>
      <c r="D71" s="215">
        <v>0</v>
      </c>
      <c r="E71" s="279"/>
    </row>
    <row r="72" s="218" customFormat="1" spans="1:5">
      <c r="A72" s="133">
        <v>20114</v>
      </c>
      <c r="B72" s="135" t="s">
        <v>136</v>
      </c>
      <c r="C72" s="215">
        <v>25</v>
      </c>
      <c r="D72" s="215">
        <v>0</v>
      </c>
      <c r="E72" s="279"/>
    </row>
    <row r="73" s="218" customFormat="1" ht="18" customHeight="1" spans="1:5">
      <c r="A73" s="133">
        <v>2011401</v>
      </c>
      <c r="B73" s="133" t="s">
        <v>94</v>
      </c>
      <c r="C73" s="215">
        <v>25</v>
      </c>
      <c r="D73" s="215">
        <v>0</v>
      </c>
      <c r="E73" s="279"/>
    </row>
    <row r="74" s="218" customFormat="1" ht="18" customHeight="1" spans="1:5">
      <c r="A74" s="133">
        <v>20123</v>
      </c>
      <c r="B74" s="135" t="s">
        <v>137</v>
      </c>
      <c r="C74" s="278">
        <v>258</v>
      </c>
      <c r="D74" s="214">
        <f>SUM(D75:D77)</f>
        <v>245</v>
      </c>
      <c r="E74" s="279">
        <f t="shared" ref="E74:E79" si="10">C74/D74*100</f>
        <v>105.30612244898</v>
      </c>
    </row>
    <row r="75" s="218" customFormat="1" ht="18" customHeight="1" spans="1:5">
      <c r="A75" s="133">
        <v>2012301</v>
      </c>
      <c r="B75" s="133" t="s">
        <v>94</v>
      </c>
      <c r="C75" s="215">
        <v>0</v>
      </c>
      <c r="D75" s="215">
        <v>2</v>
      </c>
      <c r="E75" s="279">
        <f t="shared" si="10"/>
        <v>0</v>
      </c>
    </row>
    <row r="76" s="218" customFormat="1" ht="18" customHeight="1" spans="1:5">
      <c r="A76" s="133">
        <v>2012304</v>
      </c>
      <c r="B76" s="133" t="s">
        <v>138</v>
      </c>
      <c r="C76" s="215">
        <v>159</v>
      </c>
      <c r="D76" s="215">
        <v>220</v>
      </c>
      <c r="E76" s="279">
        <f t="shared" si="10"/>
        <v>72.2727272727273</v>
      </c>
    </row>
    <row r="77" s="218" customFormat="1" ht="18" customHeight="1" spans="1:5">
      <c r="A77" s="133">
        <v>2012399</v>
      </c>
      <c r="B77" s="133" t="s">
        <v>139</v>
      </c>
      <c r="C77" s="215">
        <v>99</v>
      </c>
      <c r="D77" s="215">
        <v>23</v>
      </c>
      <c r="E77" s="279">
        <f t="shared" si="10"/>
        <v>430.434782608696</v>
      </c>
    </row>
    <row r="78" s="218" customFormat="1" ht="18" customHeight="1" spans="1:5">
      <c r="A78" s="133">
        <v>20126</v>
      </c>
      <c r="B78" s="135" t="s">
        <v>140</v>
      </c>
      <c r="C78" s="215">
        <v>172</v>
      </c>
      <c r="D78" s="215">
        <f>SUM(D79:D81)</f>
        <v>178</v>
      </c>
      <c r="E78" s="279">
        <f t="shared" si="10"/>
        <v>96.6292134831461</v>
      </c>
    </row>
    <row r="79" s="218" customFormat="1" ht="18" customHeight="1" spans="1:5">
      <c r="A79" s="133">
        <v>2012601</v>
      </c>
      <c r="B79" s="133" t="s">
        <v>94</v>
      </c>
      <c r="C79" s="215">
        <v>79</v>
      </c>
      <c r="D79" s="215">
        <v>110</v>
      </c>
      <c r="E79" s="279">
        <f t="shared" si="10"/>
        <v>71.8181818181818</v>
      </c>
    </row>
    <row r="80" s="218" customFormat="1" ht="18" customHeight="1" spans="1:5">
      <c r="A80" s="133">
        <v>2012603</v>
      </c>
      <c r="B80" s="133" t="s">
        <v>141</v>
      </c>
      <c r="C80" s="215">
        <v>7</v>
      </c>
      <c r="D80" s="215">
        <v>0</v>
      </c>
      <c r="E80" s="279"/>
    </row>
    <row r="81" s="218" customFormat="1" ht="18" customHeight="1" spans="1:5">
      <c r="A81" s="133">
        <v>2012604</v>
      </c>
      <c r="B81" s="133" t="s">
        <v>142</v>
      </c>
      <c r="C81" s="278">
        <v>86</v>
      </c>
      <c r="D81" s="214">
        <v>68</v>
      </c>
      <c r="E81" s="279">
        <f t="shared" ref="E81:E91" si="11">C81/D81*100</f>
        <v>126.470588235294</v>
      </c>
    </row>
    <row r="82" s="218" customFormat="1" ht="18" customHeight="1" spans="1:5">
      <c r="A82" s="133">
        <v>20128</v>
      </c>
      <c r="B82" s="135" t="s">
        <v>143</v>
      </c>
      <c r="C82" s="278">
        <f>SUM(C83:C83)</f>
        <v>2</v>
      </c>
      <c r="D82" s="215">
        <v>0</v>
      </c>
      <c r="E82" s="279"/>
    </row>
    <row r="83" s="218" customFormat="1" ht="18" customHeight="1" spans="1:5">
      <c r="A83" s="133">
        <v>2012899</v>
      </c>
      <c r="B83" s="133" t="s">
        <v>144</v>
      </c>
      <c r="C83" s="278">
        <v>2</v>
      </c>
      <c r="D83" s="215">
        <v>0</v>
      </c>
      <c r="E83" s="279"/>
    </row>
    <row r="84" s="218" customFormat="1" ht="18" customHeight="1" spans="1:5">
      <c r="A84" s="133">
        <v>20129</v>
      </c>
      <c r="B84" s="135" t="s">
        <v>145</v>
      </c>
      <c r="C84" s="215">
        <v>448</v>
      </c>
      <c r="D84" s="215">
        <f>SUM(D85:D88)</f>
        <v>314</v>
      </c>
      <c r="E84" s="279">
        <f t="shared" si="11"/>
        <v>142.675159235669</v>
      </c>
    </row>
    <row r="85" s="218" customFormat="1" ht="18" customHeight="1" spans="1:5">
      <c r="A85" s="133">
        <v>2012901</v>
      </c>
      <c r="B85" s="133" t="s">
        <v>94</v>
      </c>
      <c r="C85" s="215">
        <v>207</v>
      </c>
      <c r="D85" s="215">
        <v>202</v>
      </c>
      <c r="E85" s="279">
        <f t="shared" si="11"/>
        <v>102.475247524752</v>
      </c>
    </row>
    <row r="86" s="218" customFormat="1" ht="18" customHeight="1" spans="1:5">
      <c r="A86" s="133">
        <v>2012902</v>
      </c>
      <c r="B86" s="133" t="s">
        <v>95</v>
      </c>
      <c r="C86" s="278">
        <v>0</v>
      </c>
      <c r="D86" s="214">
        <v>2</v>
      </c>
      <c r="E86" s="279">
        <f t="shared" si="11"/>
        <v>0</v>
      </c>
    </row>
    <row r="87" s="218" customFormat="1" ht="18" customHeight="1" spans="1:5">
      <c r="A87" s="133">
        <v>2012906</v>
      </c>
      <c r="B87" s="133" t="s">
        <v>146</v>
      </c>
      <c r="C87" s="215">
        <v>223</v>
      </c>
      <c r="D87" s="215">
        <v>105</v>
      </c>
      <c r="E87" s="279">
        <f t="shared" si="11"/>
        <v>212.380952380952</v>
      </c>
    </row>
    <row r="88" s="218" customFormat="1" ht="18" customHeight="1" spans="1:5">
      <c r="A88" s="133">
        <v>2012999</v>
      </c>
      <c r="B88" s="133" t="s">
        <v>147</v>
      </c>
      <c r="C88" s="215">
        <v>18</v>
      </c>
      <c r="D88" s="215">
        <v>5</v>
      </c>
      <c r="E88" s="279">
        <f t="shared" si="11"/>
        <v>360</v>
      </c>
    </row>
    <row r="89" s="218" customFormat="1" ht="18" customHeight="1" spans="1:5">
      <c r="A89" s="133">
        <v>20131</v>
      </c>
      <c r="B89" s="135" t="s">
        <v>148</v>
      </c>
      <c r="C89" s="215">
        <v>2056</v>
      </c>
      <c r="D89" s="215">
        <f>SUM(D90:D94)</f>
        <v>2137</v>
      </c>
      <c r="E89" s="279">
        <f t="shared" si="11"/>
        <v>96.2096396817969</v>
      </c>
    </row>
    <row r="90" s="218" customFormat="1" ht="18" customHeight="1" spans="1:5">
      <c r="A90" s="133">
        <v>2013101</v>
      </c>
      <c r="B90" s="133" t="s">
        <v>94</v>
      </c>
      <c r="C90" s="278">
        <v>1534</v>
      </c>
      <c r="D90" s="214">
        <v>2079</v>
      </c>
      <c r="E90" s="279">
        <f t="shared" si="11"/>
        <v>73.7854737854738</v>
      </c>
    </row>
    <row r="91" s="218" customFormat="1" ht="18" customHeight="1" spans="1:5">
      <c r="A91" s="133">
        <v>2013102</v>
      </c>
      <c r="B91" s="133" t="s">
        <v>95</v>
      </c>
      <c r="C91" s="215">
        <v>21</v>
      </c>
      <c r="D91" s="215">
        <v>2</v>
      </c>
      <c r="E91" s="279">
        <f t="shared" si="11"/>
        <v>1050</v>
      </c>
    </row>
    <row r="92" s="218" customFormat="1" ht="18" customHeight="1" spans="1:5">
      <c r="A92" s="133">
        <v>2013105</v>
      </c>
      <c r="B92" s="133" t="s">
        <v>149</v>
      </c>
      <c r="C92" s="278">
        <v>3</v>
      </c>
      <c r="D92" s="215">
        <v>0</v>
      </c>
      <c r="E92" s="279"/>
    </row>
    <row r="93" s="218" customFormat="1" ht="18" customHeight="1" spans="1:5">
      <c r="A93" s="133">
        <v>2013150</v>
      </c>
      <c r="B93" s="133" t="s">
        <v>101</v>
      </c>
      <c r="C93" s="278">
        <v>439</v>
      </c>
      <c r="D93" s="215">
        <v>0</v>
      </c>
      <c r="E93" s="279"/>
    </row>
    <row r="94" s="218" customFormat="1" ht="18" customHeight="1" spans="1:5">
      <c r="A94" s="133">
        <v>2013199</v>
      </c>
      <c r="B94" s="133" t="s">
        <v>150</v>
      </c>
      <c r="C94" s="215">
        <v>59</v>
      </c>
      <c r="D94" s="215">
        <v>56</v>
      </c>
      <c r="E94" s="279">
        <f t="shared" ref="E94:E97" si="12">C94/D94*100</f>
        <v>105.357142857143</v>
      </c>
    </row>
    <row r="95" s="218" customFormat="1" ht="18" customHeight="1" spans="1:5">
      <c r="A95" s="133">
        <v>20132</v>
      </c>
      <c r="B95" s="135" t="s">
        <v>151</v>
      </c>
      <c r="C95" s="215">
        <v>858</v>
      </c>
      <c r="D95" s="215">
        <f>SUM(D96:D99)</f>
        <v>830</v>
      </c>
      <c r="E95" s="279">
        <f t="shared" si="12"/>
        <v>103.373493975904</v>
      </c>
    </row>
    <row r="96" s="218" customFormat="1" ht="18" customHeight="1" spans="1:5">
      <c r="A96" s="133">
        <v>2013201</v>
      </c>
      <c r="B96" s="133" t="s">
        <v>94</v>
      </c>
      <c r="C96" s="278">
        <v>673</v>
      </c>
      <c r="D96" s="214">
        <v>756</v>
      </c>
      <c r="E96" s="279">
        <f t="shared" si="12"/>
        <v>89.021164021164</v>
      </c>
    </row>
    <row r="97" s="218" customFormat="1" ht="18" customHeight="1" spans="1:5">
      <c r="A97" s="133">
        <v>2013204</v>
      </c>
      <c r="B97" s="133" t="s">
        <v>152</v>
      </c>
      <c r="C97" s="215">
        <v>77</v>
      </c>
      <c r="D97" s="215">
        <v>70</v>
      </c>
      <c r="E97" s="279">
        <f t="shared" si="12"/>
        <v>110</v>
      </c>
    </row>
    <row r="98" s="218" customFormat="1" ht="18" customHeight="1" spans="1:5">
      <c r="A98" s="133">
        <v>2013250</v>
      </c>
      <c r="B98" s="133" t="s">
        <v>101</v>
      </c>
      <c r="C98" s="215">
        <v>72</v>
      </c>
      <c r="D98" s="215">
        <v>0</v>
      </c>
      <c r="E98" s="279"/>
    </row>
    <row r="99" s="218" customFormat="1" ht="18" customHeight="1" spans="1:5">
      <c r="A99" s="133">
        <v>2013299</v>
      </c>
      <c r="B99" s="133" t="s">
        <v>153</v>
      </c>
      <c r="C99" s="215">
        <v>36</v>
      </c>
      <c r="D99" s="215">
        <v>4</v>
      </c>
      <c r="E99" s="279">
        <f t="shared" ref="E99:E101" si="13">C99/D99*100</f>
        <v>900</v>
      </c>
    </row>
    <row r="100" s="218" customFormat="1" ht="18" customHeight="1" spans="1:5">
      <c r="A100" s="133">
        <v>20133</v>
      </c>
      <c r="B100" s="135" t="s">
        <v>154</v>
      </c>
      <c r="C100" s="215">
        <v>412</v>
      </c>
      <c r="D100" s="215">
        <f>SUM(D101:D104)</f>
        <v>525</v>
      </c>
      <c r="E100" s="279">
        <f t="shared" si="13"/>
        <v>78.4761904761905</v>
      </c>
    </row>
    <row r="101" s="218" customFormat="1" ht="18" customHeight="1" spans="1:5">
      <c r="A101" s="133">
        <v>2013301</v>
      </c>
      <c r="B101" s="133" t="s">
        <v>94</v>
      </c>
      <c r="C101" s="278">
        <v>340</v>
      </c>
      <c r="D101" s="214">
        <v>302</v>
      </c>
      <c r="E101" s="279">
        <f t="shared" si="13"/>
        <v>112.582781456954</v>
      </c>
    </row>
    <row r="102" s="218" customFormat="1" ht="18" customHeight="1" spans="1:5">
      <c r="A102" s="133">
        <v>2013304</v>
      </c>
      <c r="B102" s="133" t="s">
        <v>155</v>
      </c>
      <c r="C102" s="278">
        <v>16</v>
      </c>
      <c r="D102" s="215">
        <v>0</v>
      </c>
      <c r="E102" s="279"/>
    </row>
    <row r="103" s="218" customFormat="1" ht="18" customHeight="1" spans="1:5">
      <c r="A103" s="133">
        <v>2013350</v>
      </c>
      <c r="B103" s="133" t="s">
        <v>101</v>
      </c>
      <c r="C103" s="278">
        <v>27</v>
      </c>
      <c r="D103" s="215">
        <v>0</v>
      </c>
      <c r="E103" s="279"/>
    </row>
    <row r="104" s="218" customFormat="1" ht="18" customHeight="1" spans="1:5">
      <c r="A104" s="133">
        <v>2013399</v>
      </c>
      <c r="B104" s="133" t="s">
        <v>156</v>
      </c>
      <c r="C104" s="215">
        <v>29</v>
      </c>
      <c r="D104" s="215">
        <v>223</v>
      </c>
      <c r="E104" s="279">
        <f t="shared" ref="E104:E106" si="14">C104/D104*100</f>
        <v>13.0044843049327</v>
      </c>
    </row>
    <row r="105" s="218" customFormat="1" ht="18" customHeight="1" spans="1:5">
      <c r="A105" s="133">
        <v>20134</v>
      </c>
      <c r="B105" s="135" t="s">
        <v>157</v>
      </c>
      <c r="C105" s="215">
        <v>474</v>
      </c>
      <c r="D105" s="215">
        <f>SUM(D106:D108)</f>
        <v>395</v>
      </c>
      <c r="E105" s="279">
        <f t="shared" si="14"/>
        <v>120</v>
      </c>
    </row>
    <row r="106" s="218" customFormat="1" ht="18" customHeight="1" spans="1:5">
      <c r="A106" s="133">
        <v>2013401</v>
      </c>
      <c r="B106" s="133" t="s">
        <v>94</v>
      </c>
      <c r="C106" s="215">
        <v>450</v>
      </c>
      <c r="D106" s="215">
        <v>384</v>
      </c>
      <c r="E106" s="279">
        <f t="shared" si="14"/>
        <v>117.1875</v>
      </c>
    </row>
    <row r="107" s="218" customFormat="1" ht="18" customHeight="1" spans="1:5">
      <c r="A107" s="133">
        <v>2013450</v>
      </c>
      <c r="B107" s="133" t="s">
        <v>101</v>
      </c>
      <c r="C107" s="215">
        <v>14</v>
      </c>
      <c r="D107" s="215">
        <v>0</v>
      </c>
      <c r="E107" s="279"/>
    </row>
    <row r="108" s="218" customFormat="1" ht="18" customHeight="1" spans="1:5">
      <c r="A108" s="133">
        <v>2013499</v>
      </c>
      <c r="B108" s="133" t="s">
        <v>158</v>
      </c>
      <c r="C108" s="215">
        <v>10</v>
      </c>
      <c r="D108" s="215">
        <v>11</v>
      </c>
      <c r="E108" s="279">
        <f t="shared" ref="E108:E113" si="15">C108/D108*100</f>
        <v>90.9090909090909</v>
      </c>
    </row>
    <row r="109" s="218" customFormat="1" ht="18" customHeight="1" spans="1:5">
      <c r="A109" s="133">
        <v>20136</v>
      </c>
      <c r="B109" s="135" t="s">
        <v>159</v>
      </c>
      <c r="C109" s="215">
        <v>26</v>
      </c>
      <c r="D109" s="215">
        <f>SUM(D110:D110)</f>
        <v>6</v>
      </c>
      <c r="E109" s="279">
        <f t="shared" si="15"/>
        <v>433.333333333333</v>
      </c>
    </row>
    <row r="110" s="218" customFormat="1" ht="18" customHeight="1" spans="1:5">
      <c r="A110" s="133">
        <v>2013602</v>
      </c>
      <c r="B110" s="133" t="s">
        <v>95</v>
      </c>
      <c r="C110" s="215">
        <v>26</v>
      </c>
      <c r="D110" s="215">
        <v>6</v>
      </c>
      <c r="E110" s="279">
        <f t="shared" si="15"/>
        <v>433.333333333333</v>
      </c>
    </row>
    <row r="111" s="218" customFormat="1" ht="18" customHeight="1" spans="1:5">
      <c r="A111" s="133">
        <v>20137</v>
      </c>
      <c r="B111" s="135" t="s">
        <v>160</v>
      </c>
      <c r="C111" s="278">
        <v>536</v>
      </c>
      <c r="D111" s="214">
        <f>SUM(D112:D115)</f>
        <v>1344</v>
      </c>
      <c r="E111" s="279">
        <f t="shared" si="15"/>
        <v>39.8809523809524</v>
      </c>
    </row>
    <row r="112" s="218" customFormat="1" ht="18" customHeight="1" spans="1:5">
      <c r="A112" s="133">
        <v>2013701</v>
      </c>
      <c r="B112" s="133" t="s">
        <v>94</v>
      </c>
      <c r="C112" s="215">
        <v>158</v>
      </c>
      <c r="D112" s="215">
        <v>151</v>
      </c>
      <c r="E112" s="279">
        <f t="shared" si="15"/>
        <v>104.635761589404</v>
      </c>
    </row>
    <row r="113" s="218" customFormat="1" ht="18" customHeight="1" spans="1:5">
      <c r="A113" s="133">
        <v>2013704</v>
      </c>
      <c r="B113" s="133" t="s">
        <v>161</v>
      </c>
      <c r="C113" s="215">
        <v>251</v>
      </c>
      <c r="D113" s="215">
        <v>496</v>
      </c>
      <c r="E113" s="279">
        <f t="shared" si="15"/>
        <v>50.6048387096774</v>
      </c>
    </row>
    <row r="114" s="218" customFormat="1" ht="18" customHeight="1" spans="1:5">
      <c r="A114" s="133">
        <v>2013750</v>
      </c>
      <c r="B114" s="133" t="s">
        <v>101</v>
      </c>
      <c r="C114" s="215">
        <v>24</v>
      </c>
      <c r="D114" s="215">
        <v>0</v>
      </c>
      <c r="E114" s="279"/>
    </row>
    <row r="115" s="218" customFormat="1" ht="18" customHeight="1" spans="1:5">
      <c r="A115" s="133">
        <v>2013799</v>
      </c>
      <c r="B115" s="133" t="s">
        <v>162</v>
      </c>
      <c r="C115" s="215">
        <v>103</v>
      </c>
      <c r="D115" s="215">
        <v>697</v>
      </c>
      <c r="E115" s="279">
        <f t="shared" ref="E115:E121" si="16">C115/D115*100</f>
        <v>14.7776183644189</v>
      </c>
    </row>
    <row r="116" s="218" customFormat="1" ht="18" customHeight="1" spans="1:5">
      <c r="A116" s="133">
        <v>20138</v>
      </c>
      <c r="B116" s="135" t="s">
        <v>163</v>
      </c>
      <c r="C116" s="278">
        <v>1342</v>
      </c>
      <c r="D116" s="214">
        <f>SUM(D117:D123)</f>
        <v>1552</v>
      </c>
      <c r="E116" s="279">
        <f t="shared" si="16"/>
        <v>86.4690721649485</v>
      </c>
    </row>
    <row r="117" s="218" customFormat="1" ht="18" customHeight="1" spans="1:5">
      <c r="A117" s="133">
        <v>2013801</v>
      </c>
      <c r="B117" s="133" t="s">
        <v>94</v>
      </c>
      <c r="C117" s="215">
        <v>952</v>
      </c>
      <c r="D117" s="215">
        <v>1421</v>
      </c>
      <c r="E117" s="279">
        <f t="shared" si="16"/>
        <v>66.9950738916256</v>
      </c>
    </row>
    <row r="118" s="218" customFormat="1" ht="18" customHeight="1" spans="1:5">
      <c r="A118" s="133">
        <v>2013805</v>
      </c>
      <c r="B118" s="133" t="s">
        <v>164</v>
      </c>
      <c r="C118" s="215">
        <v>0</v>
      </c>
      <c r="D118" s="215">
        <v>18</v>
      </c>
      <c r="E118" s="279">
        <f t="shared" si="16"/>
        <v>0</v>
      </c>
    </row>
    <row r="119" s="218" customFormat="1" ht="18" customHeight="1" spans="1:5">
      <c r="A119" s="133">
        <v>2013810</v>
      </c>
      <c r="B119" s="133" t="s">
        <v>165</v>
      </c>
      <c r="C119" s="215">
        <v>27</v>
      </c>
      <c r="D119" s="215">
        <v>7</v>
      </c>
      <c r="E119" s="279">
        <f t="shared" si="16"/>
        <v>385.714285714286</v>
      </c>
    </row>
    <row r="120" s="218" customFormat="1" ht="18" customHeight="1" spans="1:5">
      <c r="A120" s="133">
        <v>2013812</v>
      </c>
      <c r="B120" s="133" t="s">
        <v>166</v>
      </c>
      <c r="C120" s="278">
        <v>3</v>
      </c>
      <c r="D120" s="214">
        <v>3</v>
      </c>
      <c r="E120" s="279">
        <f t="shared" si="16"/>
        <v>100</v>
      </c>
    </row>
    <row r="121" s="218" customFormat="1" ht="18" customHeight="1" spans="1:5">
      <c r="A121" s="133">
        <v>2013816</v>
      </c>
      <c r="B121" s="133" t="s">
        <v>167</v>
      </c>
      <c r="C121" s="215">
        <v>116</v>
      </c>
      <c r="D121" s="215">
        <v>17</v>
      </c>
      <c r="E121" s="279">
        <f t="shared" si="16"/>
        <v>682.352941176471</v>
      </c>
    </row>
    <row r="122" s="218" customFormat="1" ht="18" customHeight="1" spans="1:5">
      <c r="A122" s="133">
        <v>2013850</v>
      </c>
      <c r="B122" s="133" t="s">
        <v>101</v>
      </c>
      <c r="C122" s="215">
        <v>192</v>
      </c>
      <c r="D122" s="215">
        <v>0</v>
      </c>
      <c r="E122" s="279"/>
    </row>
    <row r="123" s="218" customFormat="1" ht="18" customHeight="1" spans="1:5">
      <c r="A123" s="133">
        <v>2013899</v>
      </c>
      <c r="B123" s="133" t="s">
        <v>168</v>
      </c>
      <c r="C123" s="215">
        <v>52</v>
      </c>
      <c r="D123" s="215">
        <v>86</v>
      </c>
      <c r="E123" s="279">
        <f>C123/D123*100</f>
        <v>60.4651162790698</v>
      </c>
    </row>
    <row r="124" s="218" customFormat="1" ht="18" customHeight="1" spans="1:5">
      <c r="A124" s="133">
        <v>20139</v>
      </c>
      <c r="B124" s="135" t="s">
        <v>169</v>
      </c>
      <c r="C124" s="215">
        <f>SUM(C125:C125)</f>
        <v>20</v>
      </c>
      <c r="D124" s="214">
        <v>0</v>
      </c>
      <c r="E124" s="279"/>
    </row>
    <row r="125" s="218" customFormat="1" ht="18" customHeight="1" spans="1:5">
      <c r="A125" s="133">
        <v>2013904</v>
      </c>
      <c r="B125" s="133" t="s">
        <v>149</v>
      </c>
      <c r="C125" s="215">
        <v>20</v>
      </c>
      <c r="D125" s="214">
        <v>0</v>
      </c>
      <c r="E125" s="279"/>
    </row>
    <row r="126" s="218" customFormat="1" ht="18" customHeight="1" spans="1:5">
      <c r="A126" s="133">
        <v>20140</v>
      </c>
      <c r="B126" s="135" t="s">
        <v>170</v>
      </c>
      <c r="C126" s="215">
        <f>SUM(C127:C130)</f>
        <v>456</v>
      </c>
      <c r="D126" s="214">
        <v>0</v>
      </c>
      <c r="E126" s="279"/>
    </row>
    <row r="127" s="218" customFormat="1" ht="18" customHeight="1" spans="1:5">
      <c r="A127" s="133">
        <v>2014001</v>
      </c>
      <c r="B127" s="133" t="s">
        <v>94</v>
      </c>
      <c r="C127" s="215">
        <v>119</v>
      </c>
      <c r="D127" s="214">
        <v>0</v>
      </c>
      <c r="E127" s="279"/>
    </row>
    <row r="128" s="218" customFormat="1" ht="18" customHeight="1" spans="1:5">
      <c r="A128" s="133">
        <v>2014002</v>
      </c>
      <c r="B128" s="133" t="s">
        <v>95</v>
      </c>
      <c r="C128" s="215">
        <v>35</v>
      </c>
      <c r="D128" s="214">
        <v>0</v>
      </c>
      <c r="E128" s="279"/>
    </row>
    <row r="129" s="218" customFormat="1" ht="18" customHeight="1" spans="1:5">
      <c r="A129" s="133">
        <v>2014004</v>
      </c>
      <c r="B129" s="133" t="s">
        <v>171</v>
      </c>
      <c r="C129" s="215">
        <v>291</v>
      </c>
      <c r="D129" s="214">
        <v>0</v>
      </c>
      <c r="E129" s="279"/>
    </row>
    <row r="130" s="218" customFormat="1" ht="18" customHeight="1" spans="1:5">
      <c r="A130" s="133">
        <v>2014099</v>
      </c>
      <c r="B130" s="133" t="s">
        <v>172</v>
      </c>
      <c r="C130" s="215">
        <v>11</v>
      </c>
      <c r="D130" s="214">
        <v>0</v>
      </c>
      <c r="E130" s="279"/>
    </row>
    <row r="131" s="218" customFormat="1" ht="18" customHeight="1" spans="1:5">
      <c r="A131" s="133">
        <v>20199</v>
      </c>
      <c r="B131" s="135" t="s">
        <v>173</v>
      </c>
      <c r="C131" s="278">
        <v>5545</v>
      </c>
      <c r="D131" s="214">
        <f>SUM(D133:D133)</f>
        <v>992</v>
      </c>
      <c r="E131" s="279">
        <f t="shared" ref="E131:E148" si="17">C131/D131*100</f>
        <v>558.971774193548</v>
      </c>
    </row>
    <row r="132" s="218" customFormat="1" ht="18" customHeight="1" spans="1:5">
      <c r="A132" s="133">
        <v>2019901</v>
      </c>
      <c r="B132" s="133" t="s">
        <v>174</v>
      </c>
      <c r="C132" s="278">
        <v>7</v>
      </c>
      <c r="D132" s="215">
        <v>0</v>
      </c>
      <c r="E132" s="279"/>
    </row>
    <row r="133" s="218" customFormat="1" ht="18" customHeight="1" spans="1:5">
      <c r="A133" s="133">
        <v>2019999</v>
      </c>
      <c r="B133" s="133" t="s">
        <v>175</v>
      </c>
      <c r="C133" s="215">
        <v>5538</v>
      </c>
      <c r="D133" s="215">
        <v>992</v>
      </c>
      <c r="E133" s="279">
        <f t="shared" si="17"/>
        <v>558.266129032258</v>
      </c>
    </row>
    <row r="134" s="218" customFormat="1" ht="18" customHeight="1" spans="1:5">
      <c r="A134" s="133">
        <v>203</v>
      </c>
      <c r="B134" s="135" t="s">
        <v>176</v>
      </c>
      <c r="C134" s="215">
        <v>199</v>
      </c>
      <c r="D134" s="215">
        <f>SUM(D135,D138)</f>
        <v>93</v>
      </c>
      <c r="E134" s="279">
        <f t="shared" si="17"/>
        <v>213.978494623656</v>
      </c>
    </row>
    <row r="135" s="218" customFormat="1" ht="18" customHeight="1" spans="1:5">
      <c r="A135" s="133">
        <v>20306</v>
      </c>
      <c r="B135" s="135" t="s">
        <v>177</v>
      </c>
      <c r="C135" s="215">
        <v>199</v>
      </c>
      <c r="D135" s="215">
        <f>SUM(D136:D137)</f>
        <v>88</v>
      </c>
      <c r="E135" s="279">
        <f t="shared" si="17"/>
        <v>226.136363636364</v>
      </c>
    </row>
    <row r="136" s="218" customFormat="1" ht="18" customHeight="1" spans="1:5">
      <c r="A136" s="133">
        <v>2030601</v>
      </c>
      <c r="B136" s="133" t="s">
        <v>178</v>
      </c>
      <c r="C136" s="278">
        <v>196</v>
      </c>
      <c r="D136" s="214">
        <v>1</v>
      </c>
      <c r="E136" s="279">
        <f t="shared" si="17"/>
        <v>19600</v>
      </c>
    </row>
    <row r="137" s="218" customFormat="1" ht="18" customHeight="1" spans="1:5">
      <c r="A137" s="133">
        <v>2030603</v>
      </c>
      <c r="B137" s="133" t="s">
        <v>179</v>
      </c>
      <c r="C137" s="215">
        <v>3</v>
      </c>
      <c r="D137" s="215">
        <v>87</v>
      </c>
      <c r="E137" s="279">
        <f t="shared" si="17"/>
        <v>3.44827586206897</v>
      </c>
    </row>
    <row r="138" s="218" customFormat="1" ht="18" customHeight="1" spans="1:5">
      <c r="A138" s="133">
        <v>20399</v>
      </c>
      <c r="B138" s="135" t="s">
        <v>180</v>
      </c>
      <c r="C138" s="215">
        <v>0</v>
      </c>
      <c r="D138" s="215">
        <f>D139</f>
        <v>5</v>
      </c>
      <c r="E138" s="279">
        <f t="shared" si="17"/>
        <v>0</v>
      </c>
    </row>
    <row r="139" s="218" customFormat="1" ht="18" customHeight="1" spans="1:5">
      <c r="A139" s="133">
        <v>2039999</v>
      </c>
      <c r="B139" s="133" t="s">
        <v>181</v>
      </c>
      <c r="C139" s="278">
        <v>0</v>
      </c>
      <c r="D139" s="214">
        <v>5</v>
      </c>
      <c r="E139" s="279">
        <f t="shared" si="17"/>
        <v>0</v>
      </c>
    </row>
    <row r="140" s="218" customFormat="1" ht="18" customHeight="1" spans="1:5">
      <c r="A140" s="133">
        <v>204</v>
      </c>
      <c r="B140" s="135" t="s">
        <v>182</v>
      </c>
      <c r="C140" s="215">
        <v>11038</v>
      </c>
      <c r="D140" s="215">
        <v>10437</v>
      </c>
      <c r="E140" s="279">
        <f t="shared" si="17"/>
        <v>105.758359681901</v>
      </c>
    </row>
    <row r="141" s="218" customFormat="1" ht="18" customHeight="1" spans="1:5">
      <c r="A141" s="133">
        <v>20401</v>
      </c>
      <c r="B141" s="135" t="s">
        <v>183</v>
      </c>
      <c r="C141" s="215">
        <v>146</v>
      </c>
      <c r="D141" s="215">
        <f>SUM(D142:D143)</f>
        <v>314</v>
      </c>
      <c r="E141" s="279">
        <f t="shared" si="17"/>
        <v>46.4968152866242</v>
      </c>
    </row>
    <row r="142" s="218" customFormat="1" ht="18" customHeight="1" spans="1:5">
      <c r="A142" s="133">
        <v>2040101</v>
      </c>
      <c r="B142" s="133" t="s">
        <v>184</v>
      </c>
      <c r="C142" s="215">
        <v>146</v>
      </c>
      <c r="D142" s="215">
        <v>256</v>
      </c>
      <c r="E142" s="279">
        <f t="shared" si="17"/>
        <v>57.03125</v>
      </c>
    </row>
    <row r="143" s="218" customFormat="1" ht="18" customHeight="1" spans="1:5">
      <c r="A143" s="133">
        <v>2040199</v>
      </c>
      <c r="B143" s="133" t="s">
        <v>185</v>
      </c>
      <c r="C143" s="278">
        <v>0</v>
      </c>
      <c r="D143" s="214">
        <v>58</v>
      </c>
      <c r="E143" s="279">
        <f t="shared" si="17"/>
        <v>0</v>
      </c>
    </row>
    <row r="144" s="218" customFormat="1" ht="18" customHeight="1" spans="1:5">
      <c r="A144" s="133">
        <v>20402</v>
      </c>
      <c r="B144" s="135" t="s">
        <v>186</v>
      </c>
      <c r="C144" s="215">
        <v>9292</v>
      </c>
      <c r="D144" s="215">
        <f>SUM(D145:D150)</f>
        <v>8423</v>
      </c>
      <c r="E144" s="279">
        <f t="shared" si="17"/>
        <v>110.316989196248</v>
      </c>
    </row>
    <row r="145" s="218" customFormat="1" ht="18" customHeight="1" spans="1:5">
      <c r="A145" s="133">
        <v>2040201</v>
      </c>
      <c r="B145" s="133" t="s">
        <v>94</v>
      </c>
      <c r="C145" s="215">
        <v>7728</v>
      </c>
      <c r="D145" s="215">
        <v>5784</v>
      </c>
      <c r="E145" s="279">
        <f t="shared" si="17"/>
        <v>133.609958506224</v>
      </c>
    </row>
    <row r="146" s="218" customFormat="1" ht="18" customHeight="1" spans="1:5">
      <c r="A146" s="133">
        <v>2040202</v>
      </c>
      <c r="B146" s="133" t="s">
        <v>95</v>
      </c>
      <c r="C146" s="278">
        <v>350</v>
      </c>
      <c r="D146" s="214">
        <v>501</v>
      </c>
      <c r="E146" s="279">
        <f t="shared" si="17"/>
        <v>69.8602794411178</v>
      </c>
    </row>
    <row r="147" s="218" customFormat="1" ht="18" customHeight="1" spans="1:5">
      <c r="A147" s="133">
        <v>2040219</v>
      </c>
      <c r="B147" s="133" t="s">
        <v>120</v>
      </c>
      <c r="C147" s="215">
        <v>144</v>
      </c>
      <c r="D147" s="215">
        <v>2</v>
      </c>
      <c r="E147" s="279">
        <f t="shared" si="17"/>
        <v>7200</v>
      </c>
    </row>
    <row r="148" s="218" customFormat="1" ht="18" customHeight="1" spans="1:5">
      <c r="A148" s="133">
        <v>2040220</v>
      </c>
      <c r="B148" s="133" t="s">
        <v>187</v>
      </c>
      <c r="C148" s="215">
        <v>115</v>
      </c>
      <c r="D148" s="215">
        <v>175</v>
      </c>
      <c r="E148" s="279">
        <f t="shared" si="17"/>
        <v>65.7142857142857</v>
      </c>
    </row>
    <row r="149" s="218" customFormat="1" ht="18" customHeight="1" spans="1:5">
      <c r="A149" s="133">
        <v>2040250</v>
      </c>
      <c r="B149" s="133" t="s">
        <v>101</v>
      </c>
      <c r="C149" s="215">
        <v>25</v>
      </c>
      <c r="D149" s="266">
        <v>0</v>
      </c>
      <c r="E149" s="279"/>
    </row>
    <row r="150" s="218" customFormat="1" ht="18" customHeight="1" spans="1:5">
      <c r="A150" s="133">
        <v>2040299</v>
      </c>
      <c r="B150" s="133" t="s">
        <v>188</v>
      </c>
      <c r="C150" s="215">
        <v>930</v>
      </c>
      <c r="D150" s="215">
        <v>1961</v>
      </c>
      <c r="E150" s="279">
        <f t="shared" ref="E150:E162" si="18">C150/D150*100</f>
        <v>47.4247832738399</v>
      </c>
    </row>
    <row r="151" s="218" customFormat="1" ht="18" customHeight="1" spans="1:5">
      <c r="A151" s="133">
        <v>20403</v>
      </c>
      <c r="B151" s="135" t="s">
        <v>189</v>
      </c>
      <c r="C151" s="215">
        <v>0</v>
      </c>
      <c r="D151" s="215">
        <v>10</v>
      </c>
      <c r="E151" s="279">
        <f t="shared" si="18"/>
        <v>0</v>
      </c>
    </row>
    <row r="152" s="218" customFormat="1" ht="18" customHeight="1" spans="1:5">
      <c r="A152" s="133">
        <v>2030399</v>
      </c>
      <c r="B152" s="133" t="s">
        <v>190</v>
      </c>
      <c r="C152" s="215">
        <v>0</v>
      </c>
      <c r="D152" s="215">
        <v>10</v>
      </c>
      <c r="E152" s="279">
        <f t="shared" si="18"/>
        <v>0</v>
      </c>
    </row>
    <row r="153" s="218" customFormat="1" ht="18" customHeight="1" spans="1:5">
      <c r="A153" s="133">
        <v>20404</v>
      </c>
      <c r="B153" s="135" t="s">
        <v>191</v>
      </c>
      <c r="C153" s="215">
        <v>140</v>
      </c>
      <c r="D153" s="215">
        <f>SUM(D154:D156)</f>
        <v>149</v>
      </c>
      <c r="E153" s="279">
        <f t="shared" si="18"/>
        <v>93.9597315436242</v>
      </c>
    </row>
    <row r="154" s="218" customFormat="1" ht="18" customHeight="1" spans="1:5">
      <c r="A154" s="133">
        <v>2040401</v>
      </c>
      <c r="B154" s="133" t="s">
        <v>94</v>
      </c>
      <c r="C154" s="278">
        <v>138</v>
      </c>
      <c r="D154" s="214">
        <v>130</v>
      </c>
      <c r="E154" s="279">
        <f t="shared" si="18"/>
        <v>106.153846153846</v>
      </c>
    </row>
    <row r="155" s="218" customFormat="1" ht="18" customHeight="1" spans="1:5">
      <c r="A155" s="133">
        <v>2040402</v>
      </c>
      <c r="B155" s="133" t="s">
        <v>95</v>
      </c>
      <c r="C155" s="215">
        <v>0</v>
      </c>
      <c r="D155" s="215">
        <v>16</v>
      </c>
      <c r="E155" s="279">
        <f t="shared" si="18"/>
        <v>0</v>
      </c>
    </row>
    <row r="156" s="218" customFormat="1" ht="18" customHeight="1" spans="1:5">
      <c r="A156" s="133">
        <v>2040499</v>
      </c>
      <c r="B156" s="133" t="s">
        <v>192</v>
      </c>
      <c r="C156" s="215">
        <v>2</v>
      </c>
      <c r="D156" s="215">
        <v>3</v>
      </c>
      <c r="E156" s="279">
        <f t="shared" si="18"/>
        <v>66.6666666666667</v>
      </c>
    </row>
    <row r="157" s="218" customFormat="1" ht="18" customHeight="1" spans="1:5">
      <c r="A157" s="133">
        <v>20405</v>
      </c>
      <c r="B157" s="135" t="s">
        <v>193</v>
      </c>
      <c r="C157" s="215">
        <v>255</v>
      </c>
      <c r="D157" s="215">
        <f>SUM(D158:D159)</f>
        <v>312</v>
      </c>
      <c r="E157" s="279">
        <f t="shared" si="18"/>
        <v>81.7307692307692</v>
      </c>
    </row>
    <row r="158" s="218" customFormat="1" ht="18" customHeight="1" spans="1:5">
      <c r="A158" s="133">
        <v>2040501</v>
      </c>
      <c r="B158" s="133" t="s">
        <v>94</v>
      </c>
      <c r="C158" s="278">
        <v>255</v>
      </c>
      <c r="D158" s="214">
        <v>280</v>
      </c>
      <c r="E158" s="279">
        <f t="shared" si="18"/>
        <v>91.0714285714286</v>
      </c>
    </row>
    <row r="159" s="218" customFormat="1" ht="18" customHeight="1" spans="1:5">
      <c r="A159" s="133">
        <v>2040502</v>
      </c>
      <c r="B159" s="133" t="s">
        <v>95</v>
      </c>
      <c r="C159" s="215">
        <v>0</v>
      </c>
      <c r="D159" s="215">
        <v>32</v>
      </c>
      <c r="E159" s="279">
        <f t="shared" si="18"/>
        <v>0</v>
      </c>
    </row>
    <row r="160" s="218" customFormat="1" ht="18" customHeight="1" spans="1:5">
      <c r="A160" s="133">
        <v>20406</v>
      </c>
      <c r="B160" s="135" t="s">
        <v>194</v>
      </c>
      <c r="C160" s="278">
        <v>909</v>
      </c>
      <c r="D160" s="214">
        <f>SUM(D161:D166)</f>
        <v>1017</v>
      </c>
      <c r="E160" s="279">
        <f t="shared" si="18"/>
        <v>89.3805309734513</v>
      </c>
    </row>
    <row r="161" s="218" customFormat="1" ht="18" customHeight="1" spans="1:5">
      <c r="A161" s="133">
        <v>2040601</v>
      </c>
      <c r="B161" s="133" t="s">
        <v>94</v>
      </c>
      <c r="C161" s="215">
        <v>747</v>
      </c>
      <c r="D161" s="215">
        <v>803</v>
      </c>
      <c r="E161" s="279">
        <f t="shared" si="18"/>
        <v>93.0261519302615</v>
      </c>
    </row>
    <row r="162" s="218" customFormat="1" ht="18" customHeight="1" spans="1:5">
      <c r="A162" s="133">
        <v>2040602</v>
      </c>
      <c r="B162" s="133" t="s">
        <v>95</v>
      </c>
      <c r="C162" s="215">
        <v>44</v>
      </c>
      <c r="D162" s="215">
        <v>19</v>
      </c>
      <c r="E162" s="279">
        <f t="shared" si="18"/>
        <v>231.578947368421</v>
      </c>
    </row>
    <row r="163" s="218" customFormat="1" ht="18" customHeight="1" spans="1:5">
      <c r="A163" s="133">
        <v>2040603</v>
      </c>
      <c r="B163" s="133" t="s">
        <v>141</v>
      </c>
      <c r="C163" s="215">
        <v>0</v>
      </c>
      <c r="D163" s="215"/>
      <c r="E163" s="279"/>
    </row>
    <row r="164" s="218" customFormat="1" ht="18" customHeight="1" spans="1:5">
      <c r="A164" s="133">
        <v>2040604</v>
      </c>
      <c r="B164" s="133" t="s">
        <v>195</v>
      </c>
      <c r="C164" s="215">
        <v>0</v>
      </c>
      <c r="D164" s="215">
        <v>42</v>
      </c>
      <c r="E164" s="279">
        <f t="shared" ref="E164:E172" si="19">C164/D164*100</f>
        <v>0</v>
      </c>
    </row>
    <row r="165" s="218" customFormat="1" spans="1:5">
      <c r="A165" s="133">
        <v>2040650</v>
      </c>
      <c r="B165" s="133" t="s">
        <v>101</v>
      </c>
      <c r="C165" s="215">
        <v>40</v>
      </c>
      <c r="D165" s="215">
        <v>0</v>
      </c>
      <c r="E165" s="279"/>
    </row>
    <row r="166" s="218" customFormat="1" ht="18" customHeight="1" spans="1:5">
      <c r="A166" s="133">
        <v>2040699</v>
      </c>
      <c r="B166" s="133" t="s">
        <v>196</v>
      </c>
      <c r="C166" s="215">
        <v>38</v>
      </c>
      <c r="D166" s="215">
        <v>153</v>
      </c>
      <c r="E166" s="279">
        <f t="shared" si="19"/>
        <v>24.8366013071895</v>
      </c>
    </row>
    <row r="167" s="218" customFormat="1" ht="18" customHeight="1" spans="1:5">
      <c r="A167" s="133">
        <v>20407</v>
      </c>
      <c r="B167" s="135" t="s">
        <v>197</v>
      </c>
      <c r="C167" s="215">
        <v>80</v>
      </c>
      <c r="D167" s="215">
        <f>SUM(D168:D168)</f>
        <v>31</v>
      </c>
      <c r="E167" s="279">
        <f t="shared" si="19"/>
        <v>258.064516129032</v>
      </c>
    </row>
    <row r="168" s="218" customFormat="1" ht="18" customHeight="1" spans="1:5">
      <c r="A168" s="133">
        <v>2040704</v>
      </c>
      <c r="B168" s="133" t="s">
        <v>198</v>
      </c>
      <c r="C168" s="278">
        <v>80</v>
      </c>
      <c r="D168" s="214">
        <v>31</v>
      </c>
      <c r="E168" s="279">
        <f t="shared" si="19"/>
        <v>258.064516129032</v>
      </c>
    </row>
    <row r="169" s="218" customFormat="1" ht="18" customHeight="1" spans="1:5">
      <c r="A169" s="133">
        <v>20408</v>
      </c>
      <c r="B169" s="135" t="s">
        <v>199</v>
      </c>
      <c r="C169" s="215">
        <v>126</v>
      </c>
      <c r="D169" s="215">
        <f>SUM(D170:D171)</f>
        <v>123</v>
      </c>
      <c r="E169" s="279">
        <f t="shared" si="19"/>
        <v>102.439024390244</v>
      </c>
    </row>
    <row r="170" s="218" customFormat="1" ht="18" customHeight="1" spans="1:5">
      <c r="A170" s="133">
        <v>2040805</v>
      </c>
      <c r="B170" s="133" t="s">
        <v>200</v>
      </c>
      <c r="C170" s="215">
        <v>0</v>
      </c>
      <c r="D170" s="215">
        <v>98</v>
      </c>
      <c r="E170" s="279">
        <f t="shared" si="19"/>
        <v>0</v>
      </c>
    </row>
    <row r="171" s="218" customFormat="1" spans="1:5">
      <c r="A171" s="133">
        <v>2040899</v>
      </c>
      <c r="B171" s="133" t="s">
        <v>201</v>
      </c>
      <c r="C171" s="278">
        <v>126</v>
      </c>
      <c r="D171" s="214">
        <v>25</v>
      </c>
      <c r="E171" s="279">
        <f t="shared" si="19"/>
        <v>504</v>
      </c>
    </row>
    <row r="172" s="218" customFormat="1" ht="18" customHeight="1" spans="1:5">
      <c r="A172" s="133">
        <v>20499</v>
      </c>
      <c r="B172" s="135" t="s">
        <v>202</v>
      </c>
      <c r="C172" s="215">
        <v>90</v>
      </c>
      <c r="D172" s="215">
        <f>SUM(D174:D174)</f>
        <v>58</v>
      </c>
      <c r="E172" s="279">
        <f t="shared" si="19"/>
        <v>155.172413793103</v>
      </c>
    </row>
    <row r="173" s="218" customFormat="1" ht="18" customHeight="1" spans="1:5">
      <c r="A173" s="133">
        <v>2049902</v>
      </c>
      <c r="B173" s="133" t="s">
        <v>203</v>
      </c>
      <c r="C173" s="215">
        <v>20</v>
      </c>
      <c r="D173" s="215">
        <v>0</v>
      </c>
      <c r="E173" s="279"/>
    </row>
    <row r="174" s="218" customFormat="1" ht="18" customHeight="1" spans="1:5">
      <c r="A174" s="133">
        <v>2049999</v>
      </c>
      <c r="B174" s="133" t="s">
        <v>204</v>
      </c>
      <c r="C174" s="215">
        <v>70</v>
      </c>
      <c r="D174" s="215">
        <v>58</v>
      </c>
      <c r="E174" s="279">
        <f t="shared" ref="E174:E195" si="20">C174/D174*100</f>
        <v>120.689655172414</v>
      </c>
    </row>
    <row r="175" s="218" customFormat="1" ht="18" customHeight="1" spans="1:5">
      <c r="A175" s="133">
        <v>205</v>
      </c>
      <c r="B175" s="135" t="s">
        <v>205</v>
      </c>
      <c r="C175" s="278">
        <v>59164</v>
      </c>
      <c r="D175" s="214">
        <v>57649</v>
      </c>
      <c r="E175" s="279">
        <f t="shared" si="20"/>
        <v>102.62797273153</v>
      </c>
    </row>
    <row r="176" s="218" customFormat="1" ht="18" customHeight="1" spans="1:5">
      <c r="A176" s="133">
        <v>20501</v>
      </c>
      <c r="B176" s="135" t="s">
        <v>206</v>
      </c>
      <c r="C176" s="215">
        <v>694</v>
      </c>
      <c r="D176" s="215">
        <f>SUM(D177:D178)</f>
        <v>750</v>
      </c>
      <c r="E176" s="279">
        <f t="shared" si="20"/>
        <v>92.5333333333333</v>
      </c>
    </row>
    <row r="177" s="218" customFormat="1" ht="18" customHeight="1" spans="1:5">
      <c r="A177" s="133">
        <v>2050101</v>
      </c>
      <c r="B177" s="133" t="s">
        <v>94</v>
      </c>
      <c r="C177" s="215">
        <v>694</v>
      </c>
      <c r="D177" s="215">
        <v>747</v>
      </c>
      <c r="E177" s="279">
        <f t="shared" si="20"/>
        <v>92.904953145917</v>
      </c>
    </row>
    <row r="178" s="218" customFormat="1" ht="18" customHeight="1" spans="1:5">
      <c r="A178" s="133">
        <v>2050199</v>
      </c>
      <c r="B178" s="133" t="s">
        <v>207</v>
      </c>
      <c r="C178" s="215">
        <v>0</v>
      </c>
      <c r="D178" s="215">
        <v>3</v>
      </c>
      <c r="E178" s="279">
        <f t="shared" si="20"/>
        <v>0</v>
      </c>
    </row>
    <row r="179" s="218" customFormat="1" ht="18" customHeight="1" spans="1:5">
      <c r="A179" s="133">
        <v>20502</v>
      </c>
      <c r="B179" s="135" t="s">
        <v>208</v>
      </c>
      <c r="C179" s="278">
        <v>55693</v>
      </c>
      <c r="D179" s="214">
        <f>SUM(D180:D185)</f>
        <v>53747</v>
      </c>
      <c r="E179" s="279">
        <f t="shared" si="20"/>
        <v>103.62066720003</v>
      </c>
    </row>
    <row r="180" s="218" customFormat="1" ht="18" customHeight="1" spans="1:5">
      <c r="A180" s="133">
        <v>2050201</v>
      </c>
      <c r="B180" s="133" t="s">
        <v>209</v>
      </c>
      <c r="C180" s="278">
        <v>1234</v>
      </c>
      <c r="D180" s="215">
        <v>1319</v>
      </c>
      <c r="E180" s="279">
        <f t="shared" si="20"/>
        <v>93.5557240333586</v>
      </c>
    </row>
    <row r="181" s="218" customFormat="1" ht="18" customHeight="1" spans="1:5">
      <c r="A181" s="133">
        <v>2050202</v>
      </c>
      <c r="B181" s="133" t="s">
        <v>210</v>
      </c>
      <c r="C181" s="278">
        <v>17383</v>
      </c>
      <c r="D181" s="215">
        <v>13528</v>
      </c>
      <c r="E181" s="279">
        <f t="shared" si="20"/>
        <v>128.496451803666</v>
      </c>
    </row>
    <row r="182" s="218" customFormat="1" ht="18" customHeight="1" spans="1:5">
      <c r="A182" s="133">
        <v>2050203</v>
      </c>
      <c r="B182" s="133" t="s">
        <v>211</v>
      </c>
      <c r="C182" s="278">
        <v>13708</v>
      </c>
      <c r="D182" s="214">
        <v>13128</v>
      </c>
      <c r="E182" s="279">
        <f t="shared" si="20"/>
        <v>104.41803778184</v>
      </c>
    </row>
    <row r="183" s="218" customFormat="1" ht="18" customHeight="1" spans="1:5">
      <c r="A183" s="133">
        <v>2050204</v>
      </c>
      <c r="B183" s="133" t="s">
        <v>212</v>
      </c>
      <c r="C183" s="278">
        <v>6650</v>
      </c>
      <c r="D183" s="215">
        <v>3409</v>
      </c>
      <c r="E183" s="279">
        <f t="shared" si="20"/>
        <v>195.071868583162</v>
      </c>
    </row>
    <row r="184" s="218" customFormat="1" ht="18" customHeight="1" spans="1:5">
      <c r="A184" s="133">
        <v>2050205</v>
      </c>
      <c r="B184" s="133" t="s">
        <v>213</v>
      </c>
      <c r="C184" s="278">
        <v>39</v>
      </c>
      <c r="D184" s="215">
        <v>43</v>
      </c>
      <c r="E184" s="279">
        <f t="shared" si="20"/>
        <v>90.6976744186046</v>
      </c>
    </row>
    <row r="185" s="218" customFormat="1" ht="18" customHeight="1" spans="1:5">
      <c r="A185" s="133">
        <v>2050299</v>
      </c>
      <c r="B185" s="133" t="s">
        <v>214</v>
      </c>
      <c r="C185" s="278">
        <v>16679</v>
      </c>
      <c r="D185" s="215">
        <v>22320</v>
      </c>
      <c r="E185" s="279">
        <f t="shared" si="20"/>
        <v>74.7267025089606</v>
      </c>
    </row>
    <row r="186" s="218" customFormat="1" ht="18" customHeight="1" spans="1:5">
      <c r="A186" s="133">
        <v>20503</v>
      </c>
      <c r="B186" s="135" t="s">
        <v>215</v>
      </c>
      <c r="C186" s="278">
        <v>1401</v>
      </c>
      <c r="D186" s="214">
        <f>SUM(D187:D188)</f>
        <v>1256</v>
      </c>
      <c r="E186" s="279">
        <f t="shared" si="20"/>
        <v>111.544585987261</v>
      </c>
    </row>
    <row r="187" s="218" customFormat="1" ht="18" customHeight="1" spans="1:5">
      <c r="A187" s="133">
        <v>2050302</v>
      </c>
      <c r="B187" s="133" t="s">
        <v>216</v>
      </c>
      <c r="C187" s="215">
        <v>1301</v>
      </c>
      <c r="D187" s="215">
        <v>1236</v>
      </c>
      <c r="E187" s="279">
        <f t="shared" si="20"/>
        <v>105.258899676375</v>
      </c>
    </row>
    <row r="188" s="218" customFormat="1" ht="18" customHeight="1" spans="1:5">
      <c r="A188" s="133">
        <v>2050399</v>
      </c>
      <c r="B188" s="133" t="s">
        <v>217</v>
      </c>
      <c r="C188" s="215">
        <v>100</v>
      </c>
      <c r="D188" s="215">
        <v>20</v>
      </c>
      <c r="E188" s="279">
        <f t="shared" si="20"/>
        <v>500</v>
      </c>
    </row>
    <row r="189" s="218" customFormat="1" ht="17.1" customHeight="1" spans="1:7">
      <c r="A189" s="133">
        <v>20507</v>
      </c>
      <c r="B189" s="135" t="s">
        <v>218</v>
      </c>
      <c r="C189" s="215">
        <v>247</v>
      </c>
      <c r="D189" s="215">
        <f>SUM(D190:D190)</f>
        <v>116</v>
      </c>
      <c r="E189" s="279">
        <f t="shared" si="20"/>
        <v>212.931034482759</v>
      </c>
      <c r="F189" s="281"/>
      <c r="G189" s="282"/>
    </row>
    <row r="190" s="218" customFormat="1" ht="18" customHeight="1" spans="1:5">
      <c r="A190" s="133">
        <v>2050701</v>
      </c>
      <c r="B190" s="133" t="s">
        <v>219</v>
      </c>
      <c r="C190" s="215">
        <v>247</v>
      </c>
      <c r="D190" s="215">
        <v>116</v>
      </c>
      <c r="E190" s="279">
        <f t="shared" si="20"/>
        <v>212.931034482759</v>
      </c>
    </row>
    <row r="191" s="218" customFormat="1" ht="18" customHeight="1" spans="1:5">
      <c r="A191" s="133">
        <v>20508</v>
      </c>
      <c r="B191" s="135" t="s">
        <v>220</v>
      </c>
      <c r="C191" s="278">
        <v>440</v>
      </c>
      <c r="D191" s="214">
        <f>SUM(D192:D194)</f>
        <v>496</v>
      </c>
      <c r="E191" s="279">
        <f t="shared" si="20"/>
        <v>88.7096774193548</v>
      </c>
    </row>
    <row r="192" s="218" customFormat="1" ht="18" customHeight="1" spans="1:5">
      <c r="A192" s="133">
        <v>2050801</v>
      </c>
      <c r="B192" s="133" t="s">
        <v>221</v>
      </c>
      <c r="C192" s="215">
        <v>134</v>
      </c>
      <c r="D192" s="215">
        <v>158</v>
      </c>
      <c r="E192" s="279">
        <f t="shared" si="20"/>
        <v>84.8101265822785</v>
      </c>
    </row>
    <row r="193" s="218" customFormat="1" ht="18" customHeight="1" spans="1:5">
      <c r="A193" s="133">
        <v>2050802</v>
      </c>
      <c r="B193" s="133" t="s">
        <v>222</v>
      </c>
      <c r="C193" s="215">
        <v>302</v>
      </c>
      <c r="D193" s="215">
        <v>299</v>
      </c>
      <c r="E193" s="279">
        <f t="shared" si="20"/>
        <v>101.003344481605</v>
      </c>
    </row>
    <row r="194" s="218" customFormat="1" ht="18" customHeight="1" spans="1:5">
      <c r="A194" s="133">
        <v>2050899</v>
      </c>
      <c r="B194" s="133" t="s">
        <v>223</v>
      </c>
      <c r="C194" s="278">
        <v>4</v>
      </c>
      <c r="D194" s="214">
        <v>39</v>
      </c>
      <c r="E194" s="279">
        <f t="shared" si="20"/>
        <v>10.2564102564103</v>
      </c>
    </row>
    <row r="195" s="218" customFormat="1" ht="18" customHeight="1" spans="1:5">
      <c r="A195" s="133">
        <v>20509</v>
      </c>
      <c r="B195" s="135" t="s">
        <v>224</v>
      </c>
      <c r="C195" s="215">
        <v>188</v>
      </c>
      <c r="D195" s="215">
        <f>SUM(D198:D198)</f>
        <v>297</v>
      </c>
      <c r="E195" s="279">
        <f t="shared" si="20"/>
        <v>63.2996632996633</v>
      </c>
    </row>
    <row r="196" s="218" customFormat="1" ht="18" customHeight="1" spans="1:5">
      <c r="A196" s="133">
        <v>2050901</v>
      </c>
      <c r="B196" s="133" t="s">
        <v>225</v>
      </c>
      <c r="C196" s="215">
        <v>40</v>
      </c>
      <c r="D196" s="215">
        <v>0</v>
      </c>
      <c r="E196" s="279"/>
    </row>
    <row r="197" s="218" customFormat="1" ht="18" customHeight="1" spans="1:5">
      <c r="A197" s="133">
        <v>2050905</v>
      </c>
      <c r="B197" s="133" t="s">
        <v>226</v>
      </c>
      <c r="C197" s="215">
        <v>8</v>
      </c>
      <c r="D197" s="214">
        <v>0</v>
      </c>
      <c r="E197" s="279"/>
    </row>
    <row r="198" s="218" customFormat="1" ht="18" customHeight="1" spans="1:5">
      <c r="A198" s="133">
        <v>2050999</v>
      </c>
      <c r="B198" s="133" t="s">
        <v>227</v>
      </c>
      <c r="C198" s="215">
        <v>140</v>
      </c>
      <c r="D198" s="215">
        <v>297</v>
      </c>
      <c r="E198" s="279">
        <f t="shared" ref="E198:E227" si="21">C198/D198*100</f>
        <v>47.1380471380471</v>
      </c>
    </row>
    <row r="199" s="218" customFormat="1" ht="18" customHeight="1" spans="1:5">
      <c r="A199" s="133">
        <v>20599</v>
      </c>
      <c r="B199" s="135" t="s">
        <v>228</v>
      </c>
      <c r="C199" s="215">
        <v>501</v>
      </c>
      <c r="D199" s="215">
        <f>D200</f>
        <v>987</v>
      </c>
      <c r="E199" s="279">
        <f t="shared" si="21"/>
        <v>50.7598784194529</v>
      </c>
    </row>
    <row r="200" s="218" customFormat="1" ht="17" customHeight="1" spans="1:5">
      <c r="A200" s="133">
        <v>2059999</v>
      </c>
      <c r="B200" s="133" t="s">
        <v>229</v>
      </c>
      <c r="C200" s="278">
        <v>501</v>
      </c>
      <c r="D200" s="214">
        <v>987</v>
      </c>
      <c r="E200" s="279">
        <f t="shared" si="21"/>
        <v>50.7598784194529</v>
      </c>
    </row>
    <row r="201" s="218" customFormat="1" ht="18" customHeight="1" spans="1:5">
      <c r="A201" s="133">
        <v>206</v>
      </c>
      <c r="B201" s="135" t="s">
        <v>230</v>
      </c>
      <c r="C201" s="215">
        <v>6644</v>
      </c>
      <c r="D201" s="215">
        <f>SUM(D202,D206,D209,D211,D213,D217,D219)</f>
        <v>6019</v>
      </c>
      <c r="E201" s="279">
        <f t="shared" si="21"/>
        <v>110.383784681841</v>
      </c>
    </row>
    <row r="202" s="218" customFormat="1" ht="18" customHeight="1" spans="1:5">
      <c r="A202" s="133">
        <v>20601</v>
      </c>
      <c r="B202" s="135" t="s">
        <v>231</v>
      </c>
      <c r="C202" s="215">
        <v>271</v>
      </c>
      <c r="D202" s="215">
        <f>SUM(D203:D205)</f>
        <v>702</v>
      </c>
      <c r="E202" s="279">
        <f t="shared" si="21"/>
        <v>38.6039886039886</v>
      </c>
    </row>
    <row r="203" s="218" customFormat="1" ht="18" customHeight="1" spans="1:5">
      <c r="A203" s="133">
        <v>2060101</v>
      </c>
      <c r="B203" s="133" t="s">
        <v>94</v>
      </c>
      <c r="C203" s="278">
        <v>90</v>
      </c>
      <c r="D203" s="214">
        <v>65</v>
      </c>
      <c r="E203" s="279">
        <f t="shared" si="21"/>
        <v>138.461538461538</v>
      </c>
    </row>
    <row r="204" s="218" customFormat="1" ht="18" customHeight="1" spans="1:5">
      <c r="A204" s="133">
        <v>2060102</v>
      </c>
      <c r="B204" s="133" t="s">
        <v>95</v>
      </c>
      <c r="C204" s="215">
        <v>21</v>
      </c>
      <c r="D204" s="215">
        <v>20</v>
      </c>
      <c r="E204" s="279">
        <f t="shared" si="21"/>
        <v>105</v>
      </c>
    </row>
    <row r="205" s="218" customFormat="1" ht="18" customHeight="1" spans="1:5">
      <c r="A205" s="133">
        <v>2060199</v>
      </c>
      <c r="B205" s="133" t="s">
        <v>232</v>
      </c>
      <c r="C205" s="215">
        <v>160</v>
      </c>
      <c r="D205" s="215">
        <v>617</v>
      </c>
      <c r="E205" s="279">
        <f t="shared" si="21"/>
        <v>25.9319286871961</v>
      </c>
    </row>
    <row r="206" s="218" customFormat="1" ht="18" customHeight="1" spans="1:5">
      <c r="A206" s="133">
        <v>20602</v>
      </c>
      <c r="B206" s="135" t="s">
        <v>233</v>
      </c>
      <c r="C206" s="215">
        <v>0</v>
      </c>
      <c r="D206" s="215">
        <f>SUM(D207:D208)</f>
        <v>1370</v>
      </c>
      <c r="E206" s="279">
        <f t="shared" si="21"/>
        <v>0</v>
      </c>
    </row>
    <row r="207" s="218" customFormat="1" ht="18" customHeight="1" spans="1:5">
      <c r="A207" s="133">
        <v>2060208</v>
      </c>
      <c r="B207" s="133" t="s">
        <v>234</v>
      </c>
      <c r="C207" s="215">
        <v>0</v>
      </c>
      <c r="D207" s="214">
        <v>100</v>
      </c>
      <c r="E207" s="279">
        <f t="shared" si="21"/>
        <v>0</v>
      </c>
    </row>
    <row r="208" s="218" customFormat="1" ht="18" customHeight="1" spans="1:5">
      <c r="A208" s="133">
        <v>2060299</v>
      </c>
      <c r="B208" s="133" t="s">
        <v>235</v>
      </c>
      <c r="C208" s="215">
        <v>0</v>
      </c>
      <c r="D208" s="215">
        <v>1270</v>
      </c>
      <c r="E208" s="279">
        <f t="shared" si="21"/>
        <v>0</v>
      </c>
    </row>
    <row r="209" s="218" customFormat="1" ht="18" customHeight="1" spans="1:5">
      <c r="A209" s="133">
        <v>20604</v>
      </c>
      <c r="B209" s="135" t="s">
        <v>236</v>
      </c>
      <c r="C209" s="215">
        <v>4719</v>
      </c>
      <c r="D209" s="215">
        <f>SUM(D210:D210)</f>
        <v>520</v>
      </c>
      <c r="E209" s="279">
        <f t="shared" si="21"/>
        <v>907.5</v>
      </c>
    </row>
    <row r="210" s="218" customFormat="1" ht="18" customHeight="1" spans="1:5">
      <c r="A210" s="133">
        <v>2060404</v>
      </c>
      <c r="B210" s="133" t="s">
        <v>237</v>
      </c>
      <c r="C210" s="278">
        <v>4719</v>
      </c>
      <c r="D210" s="214">
        <v>520</v>
      </c>
      <c r="E210" s="279">
        <f t="shared" si="21"/>
        <v>907.5</v>
      </c>
    </row>
    <row r="211" s="218" customFormat="1" ht="18" customHeight="1" spans="1:5">
      <c r="A211" s="133">
        <v>20605</v>
      </c>
      <c r="B211" s="135" t="s">
        <v>238</v>
      </c>
      <c r="C211" s="215">
        <v>70</v>
      </c>
      <c r="D211" s="215">
        <f>SUM(D212:D212)</f>
        <v>69</v>
      </c>
      <c r="E211" s="279">
        <f t="shared" si="21"/>
        <v>101.449275362319</v>
      </c>
    </row>
    <row r="212" s="218" customFormat="1" ht="18" customHeight="1" spans="1:5">
      <c r="A212" s="133">
        <v>2060599</v>
      </c>
      <c r="B212" s="133" t="s">
        <v>239</v>
      </c>
      <c r="C212" s="215">
        <v>70</v>
      </c>
      <c r="D212" s="215">
        <v>69</v>
      </c>
      <c r="E212" s="279">
        <f t="shared" si="21"/>
        <v>101.449275362319</v>
      </c>
    </row>
    <row r="213" s="218" customFormat="1" ht="18" customHeight="1" spans="1:5">
      <c r="A213" s="133">
        <v>20607</v>
      </c>
      <c r="B213" s="135" t="s">
        <v>240</v>
      </c>
      <c r="C213" s="278">
        <v>1126</v>
      </c>
      <c r="D213" s="214">
        <f>SUM(D214:D216)</f>
        <v>313</v>
      </c>
      <c r="E213" s="279">
        <f t="shared" si="21"/>
        <v>359.744408945687</v>
      </c>
    </row>
    <row r="214" s="218" customFormat="1" ht="18" customHeight="1" spans="1:5">
      <c r="A214" s="133">
        <v>2060701</v>
      </c>
      <c r="B214" s="133" t="s">
        <v>241</v>
      </c>
      <c r="C214" s="215">
        <v>1</v>
      </c>
      <c r="D214" s="215">
        <v>28</v>
      </c>
      <c r="E214" s="279">
        <f t="shared" si="21"/>
        <v>3.57142857142857</v>
      </c>
    </row>
    <row r="215" s="218" customFormat="1" ht="18" customHeight="1" spans="1:5">
      <c r="A215" s="133">
        <v>2060702</v>
      </c>
      <c r="B215" s="133" t="s">
        <v>242</v>
      </c>
      <c r="C215" s="215">
        <v>1123</v>
      </c>
      <c r="D215" s="215">
        <v>282</v>
      </c>
      <c r="E215" s="279">
        <f t="shared" si="21"/>
        <v>398.22695035461</v>
      </c>
    </row>
    <row r="216" s="218" customFormat="1" ht="18" customHeight="1" spans="1:5">
      <c r="A216" s="133">
        <v>2060799</v>
      </c>
      <c r="B216" s="133" t="s">
        <v>243</v>
      </c>
      <c r="C216" s="278">
        <v>2</v>
      </c>
      <c r="D216" s="214">
        <v>3</v>
      </c>
      <c r="E216" s="279">
        <f t="shared" si="21"/>
        <v>66.6666666666667</v>
      </c>
    </row>
    <row r="217" s="218" customFormat="1" ht="18" customHeight="1" spans="1:5">
      <c r="A217" s="133">
        <v>20609</v>
      </c>
      <c r="B217" s="135" t="s">
        <v>244</v>
      </c>
      <c r="C217" s="215">
        <v>0</v>
      </c>
      <c r="D217" s="215">
        <f>SUM(D218:D218)</f>
        <v>59</v>
      </c>
      <c r="E217" s="279">
        <f t="shared" si="21"/>
        <v>0</v>
      </c>
    </row>
    <row r="218" s="218" customFormat="1" ht="18" customHeight="1" spans="1:5">
      <c r="A218" s="133">
        <v>2060999</v>
      </c>
      <c r="B218" s="133" t="s">
        <v>245</v>
      </c>
      <c r="C218" s="215">
        <v>0</v>
      </c>
      <c r="D218" s="215">
        <v>59</v>
      </c>
      <c r="E218" s="279">
        <f t="shared" si="21"/>
        <v>0</v>
      </c>
    </row>
    <row r="219" s="218" customFormat="1" ht="18" customHeight="1" spans="1:5">
      <c r="A219" s="133">
        <v>20699</v>
      </c>
      <c r="B219" s="135" t="s">
        <v>246</v>
      </c>
      <c r="C219" s="215">
        <v>458</v>
      </c>
      <c r="D219" s="215">
        <f>SUM(D220:D220)</f>
        <v>2986</v>
      </c>
      <c r="E219" s="279">
        <f t="shared" si="21"/>
        <v>15.3382451440054</v>
      </c>
    </row>
    <row r="220" s="218" customFormat="1" ht="18" customHeight="1" spans="1:5">
      <c r="A220" s="133">
        <v>2069999</v>
      </c>
      <c r="B220" s="133" t="s">
        <v>247</v>
      </c>
      <c r="C220" s="278">
        <v>458</v>
      </c>
      <c r="D220" s="214">
        <v>2986</v>
      </c>
      <c r="E220" s="279">
        <f t="shared" si="21"/>
        <v>15.3382451440054</v>
      </c>
    </row>
    <row r="221" s="218" customFormat="1" ht="18" customHeight="1" spans="1:5">
      <c r="A221" s="133">
        <v>207</v>
      </c>
      <c r="B221" s="135" t="s">
        <v>248</v>
      </c>
      <c r="C221" s="215">
        <v>4891</v>
      </c>
      <c r="D221" s="215">
        <f>SUM(D222,D232,D234,D239,D242,D246)</f>
        <v>3356</v>
      </c>
      <c r="E221" s="279">
        <f t="shared" si="21"/>
        <v>145.738974970203</v>
      </c>
    </row>
    <row r="222" s="218" customFormat="1" ht="18" customHeight="1" spans="1:5">
      <c r="A222" s="133">
        <v>20701</v>
      </c>
      <c r="B222" s="135" t="s">
        <v>249</v>
      </c>
      <c r="C222" s="215">
        <v>3198</v>
      </c>
      <c r="D222" s="215">
        <f>SUM(D223:D231)</f>
        <v>1963</v>
      </c>
      <c r="E222" s="279">
        <f t="shared" si="21"/>
        <v>162.913907284768</v>
      </c>
    </row>
    <row r="223" s="218" customFormat="1" ht="18" customHeight="1" spans="1:5">
      <c r="A223" s="133">
        <v>2070101</v>
      </c>
      <c r="B223" s="133" t="s">
        <v>94</v>
      </c>
      <c r="C223" s="278">
        <v>369</v>
      </c>
      <c r="D223" s="214">
        <v>596</v>
      </c>
      <c r="E223" s="279">
        <f t="shared" si="21"/>
        <v>61.9127516778523</v>
      </c>
    </row>
    <row r="224" s="218" customFormat="1" ht="18" customHeight="1" spans="1:5">
      <c r="A224" s="133">
        <v>2070104</v>
      </c>
      <c r="B224" s="133" t="s">
        <v>250</v>
      </c>
      <c r="C224" s="215">
        <v>57</v>
      </c>
      <c r="D224" s="215">
        <v>11</v>
      </c>
      <c r="E224" s="279">
        <f t="shared" si="21"/>
        <v>518.181818181818</v>
      </c>
    </row>
    <row r="225" s="218" customFormat="1" ht="18" customHeight="1" spans="1:5">
      <c r="A225" s="133">
        <v>2070108</v>
      </c>
      <c r="B225" s="133" t="s">
        <v>251</v>
      </c>
      <c r="C225" s="215">
        <v>100</v>
      </c>
      <c r="D225" s="215">
        <v>60</v>
      </c>
      <c r="E225" s="279">
        <f t="shared" si="21"/>
        <v>166.666666666667</v>
      </c>
    </row>
    <row r="226" s="218" customFormat="1" ht="18" customHeight="1" spans="1:5">
      <c r="A226" s="133">
        <v>2070109</v>
      </c>
      <c r="B226" s="133" t="s">
        <v>252</v>
      </c>
      <c r="C226" s="215">
        <v>108</v>
      </c>
      <c r="D226" s="215">
        <v>35</v>
      </c>
      <c r="E226" s="279">
        <f t="shared" si="21"/>
        <v>308.571428571429</v>
      </c>
    </row>
    <row r="227" s="218" customFormat="1" ht="18" customHeight="1" spans="1:5">
      <c r="A227" s="133">
        <v>2070110</v>
      </c>
      <c r="B227" s="133" t="s">
        <v>253</v>
      </c>
      <c r="C227" s="278">
        <v>36</v>
      </c>
      <c r="D227" s="214">
        <v>203</v>
      </c>
      <c r="E227" s="279">
        <f t="shared" si="21"/>
        <v>17.7339901477833</v>
      </c>
    </row>
    <row r="228" s="218" customFormat="1" ht="18" customHeight="1" spans="1:5">
      <c r="A228" s="133">
        <v>2070111</v>
      </c>
      <c r="B228" s="133" t="s">
        <v>254</v>
      </c>
      <c r="C228" s="215">
        <v>20</v>
      </c>
      <c r="D228" s="215">
        <v>0</v>
      </c>
      <c r="E228" s="279"/>
    </row>
    <row r="229" s="218" customFormat="1" ht="18" customHeight="1" spans="1:5">
      <c r="A229" s="133">
        <v>2070112</v>
      </c>
      <c r="B229" s="133" t="s">
        <v>255</v>
      </c>
      <c r="C229" s="215">
        <v>131</v>
      </c>
      <c r="D229" s="215">
        <v>154</v>
      </c>
      <c r="E229" s="279">
        <f t="shared" ref="E229:E237" si="22">C229/D229*100</f>
        <v>85.0649350649351</v>
      </c>
    </row>
    <row r="230" s="218" customFormat="1" ht="18" customHeight="1" spans="1:5">
      <c r="A230" s="133">
        <v>2070113</v>
      </c>
      <c r="B230" s="133" t="s">
        <v>256</v>
      </c>
      <c r="C230" s="215">
        <v>1113</v>
      </c>
      <c r="D230" s="214">
        <v>0</v>
      </c>
      <c r="E230" s="279"/>
    </row>
    <row r="231" s="218" customFormat="1" ht="18" customHeight="1" spans="1:5">
      <c r="A231" s="133">
        <v>2070199</v>
      </c>
      <c r="B231" s="133" t="s">
        <v>257</v>
      </c>
      <c r="C231" s="278">
        <v>1264</v>
      </c>
      <c r="D231" s="214">
        <v>904</v>
      </c>
      <c r="E231" s="279">
        <f t="shared" si="22"/>
        <v>139.823008849558</v>
      </c>
    </row>
    <row r="232" s="218" customFormat="1" ht="18" customHeight="1" spans="1:5">
      <c r="A232" s="133">
        <v>20702</v>
      </c>
      <c r="B232" s="135" t="s">
        <v>258</v>
      </c>
      <c r="C232" s="215">
        <v>172</v>
      </c>
      <c r="D232" s="215">
        <f>SUM(D233:D233)</f>
        <v>157</v>
      </c>
      <c r="E232" s="279">
        <f t="shared" si="22"/>
        <v>109.554140127389</v>
      </c>
    </row>
    <row r="233" s="218" customFormat="1" ht="18" customHeight="1" spans="1:5">
      <c r="A233" s="133">
        <v>2070204</v>
      </c>
      <c r="B233" s="133" t="s">
        <v>259</v>
      </c>
      <c r="C233" s="215">
        <v>172</v>
      </c>
      <c r="D233" s="215">
        <v>157</v>
      </c>
      <c r="E233" s="279">
        <f t="shared" si="22"/>
        <v>109.554140127389</v>
      </c>
    </row>
    <row r="234" s="218" customFormat="1" ht="18" customHeight="1" spans="1:5">
      <c r="A234" s="133">
        <v>20703</v>
      </c>
      <c r="B234" s="135" t="s">
        <v>260</v>
      </c>
      <c r="C234" s="215">
        <v>216</v>
      </c>
      <c r="D234" s="215">
        <f>SUM(D235:D238)</f>
        <v>20</v>
      </c>
      <c r="E234" s="279">
        <f t="shared" si="22"/>
        <v>1080</v>
      </c>
    </row>
    <row r="235" s="218" customFormat="1" ht="18" customHeight="1" spans="1:5">
      <c r="A235" s="133">
        <v>2070301</v>
      </c>
      <c r="B235" s="133" t="s">
        <v>94</v>
      </c>
      <c r="C235" s="215">
        <v>35</v>
      </c>
      <c r="D235" s="214">
        <v>1</v>
      </c>
      <c r="E235" s="279">
        <f t="shared" si="22"/>
        <v>3500</v>
      </c>
    </row>
    <row r="236" s="218" customFormat="1" ht="18" customHeight="1" spans="1:5">
      <c r="A236" s="133">
        <v>2070307</v>
      </c>
      <c r="B236" s="133" t="s">
        <v>261</v>
      </c>
      <c r="C236" s="215">
        <v>59</v>
      </c>
      <c r="D236" s="215">
        <v>3</v>
      </c>
      <c r="E236" s="279">
        <f t="shared" si="22"/>
        <v>1966.66666666667</v>
      </c>
    </row>
    <row r="237" s="218" customFormat="1" ht="18" customHeight="1" spans="1:5">
      <c r="A237" s="133">
        <v>2070308</v>
      </c>
      <c r="B237" s="133" t="s">
        <v>262</v>
      </c>
      <c r="C237" s="215">
        <v>47</v>
      </c>
      <c r="D237" s="215">
        <v>16</v>
      </c>
      <c r="E237" s="279">
        <f t="shared" si="22"/>
        <v>293.75</v>
      </c>
    </row>
    <row r="238" s="218" customFormat="1" ht="18" customHeight="1" spans="1:5">
      <c r="A238" s="133">
        <v>2070399</v>
      </c>
      <c r="B238" s="133" t="s">
        <v>263</v>
      </c>
      <c r="C238" s="278">
        <v>75</v>
      </c>
      <c r="D238" s="214">
        <v>0</v>
      </c>
      <c r="E238" s="279"/>
    </row>
    <row r="239" s="218" customFormat="1" ht="18" customHeight="1" spans="1:5">
      <c r="A239" s="133">
        <v>20706</v>
      </c>
      <c r="B239" s="136" t="s">
        <v>264</v>
      </c>
      <c r="C239" s="215">
        <v>14</v>
      </c>
      <c r="D239" s="215">
        <f>SUM(D240:D241)</f>
        <v>31</v>
      </c>
      <c r="E239" s="279">
        <f t="shared" ref="E239:E246" si="23">C239/D239*100</f>
        <v>45.1612903225806</v>
      </c>
    </row>
    <row r="240" s="218" customFormat="1" ht="18" customHeight="1" spans="1:5">
      <c r="A240" s="133">
        <v>2070604</v>
      </c>
      <c r="B240" s="137" t="s">
        <v>265</v>
      </c>
      <c r="C240" s="215">
        <v>4</v>
      </c>
      <c r="D240" s="215">
        <v>21</v>
      </c>
      <c r="E240" s="279">
        <f t="shared" si="23"/>
        <v>19.047619047619</v>
      </c>
    </row>
    <row r="241" s="218" customFormat="1" ht="18" customHeight="1" spans="1:5">
      <c r="A241" s="133">
        <v>2070607</v>
      </c>
      <c r="B241" s="137" t="s">
        <v>266</v>
      </c>
      <c r="C241" s="215">
        <v>10</v>
      </c>
      <c r="D241" s="215">
        <v>10</v>
      </c>
      <c r="E241" s="279">
        <f t="shared" si="23"/>
        <v>100</v>
      </c>
    </row>
    <row r="242" s="218" customFormat="1" ht="18" customHeight="1" spans="1:5">
      <c r="A242" s="133">
        <v>20708</v>
      </c>
      <c r="B242" s="136" t="s">
        <v>267</v>
      </c>
      <c r="C242" s="215">
        <v>824</v>
      </c>
      <c r="D242" s="215">
        <f>SUM(D243:D245)</f>
        <v>844</v>
      </c>
      <c r="E242" s="279">
        <f t="shared" si="23"/>
        <v>97.6303317535545</v>
      </c>
    </row>
    <row r="243" s="218" customFormat="1" ht="18" customHeight="1" spans="1:5">
      <c r="A243" s="133">
        <v>2070801</v>
      </c>
      <c r="B243" s="137" t="s">
        <v>94</v>
      </c>
      <c r="C243" s="215">
        <v>240</v>
      </c>
      <c r="D243" s="215">
        <v>688</v>
      </c>
      <c r="E243" s="279">
        <f t="shared" si="23"/>
        <v>34.8837209302326</v>
      </c>
    </row>
    <row r="244" s="218" customFormat="1" ht="18" customHeight="1" spans="1:5">
      <c r="A244" s="133">
        <v>2070808</v>
      </c>
      <c r="B244" s="137" t="s">
        <v>268</v>
      </c>
      <c r="C244" s="278">
        <v>573</v>
      </c>
      <c r="D244" s="214">
        <v>79</v>
      </c>
      <c r="E244" s="279">
        <f t="shared" si="23"/>
        <v>725.316455696203</v>
      </c>
    </row>
    <row r="245" s="218" customFormat="1" ht="18" customHeight="1" spans="1:5">
      <c r="A245" s="133">
        <v>2070899</v>
      </c>
      <c r="B245" s="137" t="s">
        <v>269</v>
      </c>
      <c r="C245" s="215">
        <v>11</v>
      </c>
      <c r="D245" s="215">
        <v>77</v>
      </c>
      <c r="E245" s="279">
        <f t="shared" si="23"/>
        <v>14.2857142857143</v>
      </c>
    </row>
    <row r="246" s="218" customFormat="1" ht="18" customHeight="1" spans="1:5">
      <c r="A246" s="133">
        <v>20799</v>
      </c>
      <c r="B246" s="135" t="s">
        <v>270</v>
      </c>
      <c r="C246" s="215">
        <v>467</v>
      </c>
      <c r="D246" s="215">
        <f>SUM(D248:D248)</f>
        <v>341</v>
      </c>
      <c r="E246" s="279">
        <f t="shared" si="23"/>
        <v>136.950146627566</v>
      </c>
    </row>
    <row r="247" s="218" customFormat="1" ht="18" customHeight="1" spans="1:5">
      <c r="A247" s="133">
        <v>2079903</v>
      </c>
      <c r="B247" s="133" t="s">
        <v>271</v>
      </c>
      <c r="C247" s="215">
        <v>3</v>
      </c>
      <c r="D247" s="215">
        <v>0</v>
      </c>
      <c r="E247" s="279"/>
    </row>
    <row r="248" s="218" customFormat="1" ht="18" customHeight="1" spans="1:5">
      <c r="A248" s="133">
        <v>2079999</v>
      </c>
      <c r="B248" s="133" t="s">
        <v>272</v>
      </c>
      <c r="C248" s="215">
        <v>464</v>
      </c>
      <c r="D248" s="215">
        <v>341</v>
      </c>
      <c r="E248" s="279">
        <f t="shared" ref="E248:E258" si="24">C248/D248*100</f>
        <v>136.070381231672</v>
      </c>
    </row>
    <row r="249" s="218" customFormat="1" ht="18" customHeight="1" spans="1:5">
      <c r="A249" s="133">
        <v>208</v>
      </c>
      <c r="B249" s="135" t="s">
        <v>273</v>
      </c>
      <c r="C249" s="278">
        <v>51629</v>
      </c>
      <c r="D249" s="214">
        <v>39117</v>
      </c>
      <c r="E249" s="279">
        <f t="shared" si="24"/>
        <v>131.986093003042</v>
      </c>
    </row>
    <row r="250" s="218" customFormat="1" ht="18" customHeight="1" spans="1:5">
      <c r="A250" s="133">
        <v>20801</v>
      </c>
      <c r="B250" s="135" t="s">
        <v>274</v>
      </c>
      <c r="C250" s="215">
        <v>2999</v>
      </c>
      <c r="D250" s="215">
        <f>SUM(D251:D260)</f>
        <v>3136</v>
      </c>
      <c r="E250" s="279">
        <f t="shared" si="24"/>
        <v>95.6313775510204</v>
      </c>
    </row>
    <row r="251" s="218" customFormat="1" ht="18" customHeight="1" spans="1:5">
      <c r="A251" s="133">
        <v>2080101</v>
      </c>
      <c r="B251" s="133" t="s">
        <v>94</v>
      </c>
      <c r="C251" s="215">
        <v>405</v>
      </c>
      <c r="D251" s="215">
        <v>583</v>
      </c>
      <c r="E251" s="279">
        <f t="shared" si="24"/>
        <v>69.4682675814751</v>
      </c>
    </row>
    <row r="252" s="218" customFormat="1" ht="18" customHeight="1" spans="1:5">
      <c r="A252" s="133">
        <v>2080102</v>
      </c>
      <c r="B252" s="133" t="s">
        <v>95</v>
      </c>
      <c r="C252" s="278">
        <v>40</v>
      </c>
      <c r="D252" s="214">
        <v>186</v>
      </c>
      <c r="E252" s="279">
        <f t="shared" si="24"/>
        <v>21.505376344086</v>
      </c>
    </row>
    <row r="253" s="218" customFormat="1" ht="18" customHeight="1" spans="1:5">
      <c r="A253" s="133">
        <v>2080104</v>
      </c>
      <c r="B253" s="133" t="s">
        <v>275</v>
      </c>
      <c r="C253" s="215">
        <v>737</v>
      </c>
      <c r="D253" s="215">
        <v>808</v>
      </c>
      <c r="E253" s="279">
        <f t="shared" si="24"/>
        <v>91.2128712871287</v>
      </c>
    </row>
    <row r="254" s="218" customFormat="1" ht="18" customHeight="1" spans="1:5">
      <c r="A254" s="133">
        <v>2080105</v>
      </c>
      <c r="B254" s="133" t="s">
        <v>276</v>
      </c>
      <c r="C254" s="215">
        <v>38</v>
      </c>
      <c r="D254" s="215">
        <v>46</v>
      </c>
      <c r="E254" s="279">
        <f t="shared" si="24"/>
        <v>82.6086956521739</v>
      </c>
    </row>
    <row r="255" s="218" customFormat="1" ht="18" customHeight="1" spans="1:5">
      <c r="A255" s="133">
        <v>2080106</v>
      </c>
      <c r="B255" s="133" t="s">
        <v>277</v>
      </c>
      <c r="C255" s="215">
        <v>139</v>
      </c>
      <c r="D255" s="215">
        <v>143</v>
      </c>
      <c r="E255" s="279">
        <f t="shared" si="24"/>
        <v>97.2027972027972</v>
      </c>
    </row>
    <row r="256" s="218" customFormat="1" ht="18" customHeight="1" spans="1:5">
      <c r="A256" s="133">
        <v>2080107</v>
      </c>
      <c r="B256" s="133" t="s">
        <v>278</v>
      </c>
      <c r="C256" s="278">
        <v>2</v>
      </c>
      <c r="D256" s="214">
        <v>8</v>
      </c>
      <c r="E256" s="279">
        <f t="shared" si="24"/>
        <v>25</v>
      </c>
    </row>
    <row r="257" s="218" customFormat="1" ht="18" customHeight="1" spans="1:5">
      <c r="A257" s="133">
        <v>2080109</v>
      </c>
      <c r="B257" s="133" t="s">
        <v>279</v>
      </c>
      <c r="C257" s="215">
        <v>345</v>
      </c>
      <c r="D257" s="215">
        <v>363</v>
      </c>
      <c r="E257" s="279">
        <f t="shared" si="24"/>
        <v>95.0413223140496</v>
      </c>
    </row>
    <row r="258" s="218" customFormat="1" ht="18" customHeight="1" spans="1:5">
      <c r="A258" s="133">
        <v>2080112</v>
      </c>
      <c r="B258" s="133" t="s">
        <v>280</v>
      </c>
      <c r="C258" s="215">
        <v>0</v>
      </c>
      <c r="D258" s="215">
        <v>4</v>
      </c>
      <c r="E258" s="279">
        <f t="shared" si="24"/>
        <v>0</v>
      </c>
    </row>
    <row r="259" s="218" customFormat="1" ht="18" customHeight="1" spans="1:5">
      <c r="A259" s="133">
        <v>2080150</v>
      </c>
      <c r="B259" s="133" t="s">
        <v>101</v>
      </c>
      <c r="C259" s="215">
        <v>97</v>
      </c>
      <c r="D259" s="215">
        <v>0</v>
      </c>
      <c r="E259" s="279"/>
    </row>
    <row r="260" s="218" customFormat="1" ht="18" customHeight="1" spans="1:5">
      <c r="A260" s="133">
        <v>2080199</v>
      </c>
      <c r="B260" s="133" t="s">
        <v>281</v>
      </c>
      <c r="C260" s="278">
        <v>1196</v>
      </c>
      <c r="D260" s="214">
        <v>995</v>
      </c>
      <c r="E260" s="279">
        <f t="shared" ref="E260:E262" si="25">C260/D260*100</f>
        <v>120.201005025126</v>
      </c>
    </row>
    <row r="261" s="218" customFormat="1" ht="18" customHeight="1" spans="1:5">
      <c r="A261" s="133">
        <v>20802</v>
      </c>
      <c r="B261" s="135" t="s">
        <v>282</v>
      </c>
      <c r="C261" s="215">
        <v>511</v>
      </c>
      <c r="D261" s="215">
        <f>SUM(D262:D266)</f>
        <v>927</v>
      </c>
      <c r="E261" s="279">
        <f t="shared" si="25"/>
        <v>55.1240560949299</v>
      </c>
    </row>
    <row r="262" s="218" customFormat="1" ht="18" customHeight="1" spans="1:5">
      <c r="A262" s="133">
        <v>2080201</v>
      </c>
      <c r="B262" s="133" t="s">
        <v>94</v>
      </c>
      <c r="C262" s="215">
        <v>330</v>
      </c>
      <c r="D262" s="215">
        <v>468</v>
      </c>
      <c r="E262" s="279">
        <f t="shared" si="25"/>
        <v>70.5128205128205</v>
      </c>
    </row>
    <row r="263" s="218" customFormat="1" ht="18" customHeight="1" spans="1:5">
      <c r="A263" s="133">
        <v>2080203</v>
      </c>
      <c r="B263" s="133" t="s">
        <v>141</v>
      </c>
      <c r="C263" s="278">
        <v>67</v>
      </c>
      <c r="D263" s="214">
        <v>0</v>
      </c>
      <c r="E263" s="279"/>
    </row>
    <row r="264" s="218" customFormat="1" ht="18" customHeight="1" spans="1:5">
      <c r="A264" s="133">
        <v>2080207</v>
      </c>
      <c r="B264" s="133" t="s">
        <v>283</v>
      </c>
      <c r="C264" s="278">
        <v>2</v>
      </c>
      <c r="D264" s="214">
        <v>0</v>
      </c>
      <c r="E264" s="279"/>
    </row>
    <row r="265" s="218" customFormat="1" ht="18" customHeight="1" spans="1:5">
      <c r="A265" s="133">
        <v>2080208</v>
      </c>
      <c r="B265" s="133" t="s">
        <v>284</v>
      </c>
      <c r="C265" s="278">
        <v>18</v>
      </c>
      <c r="D265" s="214">
        <v>348</v>
      </c>
      <c r="E265" s="279">
        <f t="shared" ref="E265:E281" si="26">C265/D265*100</f>
        <v>5.17241379310345</v>
      </c>
    </row>
    <row r="266" s="218" customFormat="1" ht="18" customHeight="1" spans="1:5">
      <c r="A266" s="133">
        <v>2080299</v>
      </c>
      <c r="B266" s="133" t="s">
        <v>285</v>
      </c>
      <c r="C266" s="215">
        <v>94</v>
      </c>
      <c r="D266" s="215">
        <v>111</v>
      </c>
      <c r="E266" s="279">
        <f t="shared" si="26"/>
        <v>84.6846846846847</v>
      </c>
    </row>
    <row r="267" s="218" customFormat="1" ht="18" customHeight="1" spans="1:5">
      <c r="A267" s="133">
        <v>20805</v>
      </c>
      <c r="B267" s="135" t="s">
        <v>286</v>
      </c>
      <c r="C267" s="215">
        <v>22418</v>
      </c>
      <c r="D267" s="215">
        <f>SUM(D268:D273)</f>
        <v>14773</v>
      </c>
      <c r="E267" s="279">
        <f t="shared" si="26"/>
        <v>151.74981384959</v>
      </c>
    </row>
    <row r="268" s="218" customFormat="1" ht="18" customHeight="1" spans="1:5">
      <c r="A268" s="133">
        <v>2080501</v>
      </c>
      <c r="B268" s="133" t="s">
        <v>287</v>
      </c>
      <c r="C268" s="278">
        <v>0</v>
      </c>
      <c r="D268" s="214">
        <v>5</v>
      </c>
      <c r="E268" s="279">
        <f t="shared" si="26"/>
        <v>0</v>
      </c>
    </row>
    <row r="269" s="218" customFormat="1" ht="18" customHeight="1" spans="1:5">
      <c r="A269" s="133">
        <v>2080502</v>
      </c>
      <c r="B269" s="133" t="s">
        <v>288</v>
      </c>
      <c r="C269" s="215">
        <v>100</v>
      </c>
      <c r="D269" s="215">
        <v>26</v>
      </c>
      <c r="E269" s="279">
        <f t="shared" si="26"/>
        <v>384.615384615385</v>
      </c>
    </row>
    <row r="270" s="218" customFormat="1" ht="18" customHeight="1" spans="1:5">
      <c r="A270" s="133">
        <v>2080505</v>
      </c>
      <c r="B270" s="133" t="s">
        <v>289</v>
      </c>
      <c r="C270" s="215">
        <v>5928</v>
      </c>
      <c r="D270" s="215">
        <v>8280</v>
      </c>
      <c r="E270" s="279">
        <f t="shared" si="26"/>
        <v>71.5942028985507</v>
      </c>
    </row>
    <row r="271" s="218" customFormat="1" ht="18" customHeight="1" spans="1:5">
      <c r="A271" s="133">
        <v>2080506</v>
      </c>
      <c r="B271" s="133" t="s">
        <v>290</v>
      </c>
      <c r="C271" s="215">
        <v>1731</v>
      </c>
      <c r="D271" s="215">
        <v>2279</v>
      </c>
      <c r="E271" s="279">
        <f t="shared" si="26"/>
        <v>75.9543659499781</v>
      </c>
    </row>
    <row r="272" s="218" customFormat="1" ht="17" customHeight="1" spans="1:5">
      <c r="A272" s="133">
        <v>2080507</v>
      </c>
      <c r="B272" s="133" t="s">
        <v>291</v>
      </c>
      <c r="C272" s="278">
        <v>14629</v>
      </c>
      <c r="D272" s="214">
        <v>4090</v>
      </c>
      <c r="E272" s="279">
        <f t="shared" si="26"/>
        <v>357.677261613692</v>
      </c>
    </row>
    <row r="273" s="218" customFormat="1" ht="18" customHeight="1" spans="1:5">
      <c r="A273" s="133">
        <v>2080599</v>
      </c>
      <c r="B273" s="133" t="s">
        <v>292</v>
      </c>
      <c r="C273" s="215">
        <v>30</v>
      </c>
      <c r="D273" s="215">
        <v>93</v>
      </c>
      <c r="E273" s="279">
        <f t="shared" si="26"/>
        <v>32.258064516129</v>
      </c>
    </row>
    <row r="274" s="218" customFormat="1" ht="18" customHeight="1" spans="1:5">
      <c r="A274" s="133">
        <v>20807</v>
      </c>
      <c r="B274" s="135" t="s">
        <v>293</v>
      </c>
      <c r="C274" s="215">
        <v>2097</v>
      </c>
      <c r="D274" s="215">
        <f>SUM(D275:D275)</f>
        <v>2170</v>
      </c>
      <c r="E274" s="279">
        <f t="shared" si="26"/>
        <v>96.6359447004608</v>
      </c>
    </row>
    <row r="275" s="218" customFormat="1" ht="18" customHeight="1" spans="1:5">
      <c r="A275" s="133">
        <v>2080799</v>
      </c>
      <c r="B275" s="133" t="s">
        <v>294</v>
      </c>
      <c r="C275" s="283">
        <v>2097</v>
      </c>
      <c r="D275" s="214">
        <v>2170</v>
      </c>
      <c r="E275" s="279">
        <f t="shared" si="26"/>
        <v>96.6359447004608</v>
      </c>
    </row>
    <row r="276" s="218" customFormat="1" ht="18" customHeight="1" spans="1:5">
      <c r="A276" s="133">
        <v>20808</v>
      </c>
      <c r="B276" s="135" t="s">
        <v>295</v>
      </c>
      <c r="C276" s="215">
        <v>2780</v>
      </c>
      <c r="D276" s="215">
        <f>SUM(D277:D280)</f>
        <v>3540</v>
      </c>
      <c r="E276" s="279">
        <f t="shared" si="26"/>
        <v>78.5310734463277</v>
      </c>
    </row>
    <row r="277" s="218" customFormat="1" ht="18" customHeight="1" spans="1:5">
      <c r="A277" s="133">
        <v>2080801</v>
      </c>
      <c r="B277" s="133" t="s">
        <v>296</v>
      </c>
      <c r="C277" s="215">
        <v>982</v>
      </c>
      <c r="D277" s="215">
        <v>1636</v>
      </c>
      <c r="E277" s="279">
        <f t="shared" si="26"/>
        <v>60.0244498777506</v>
      </c>
    </row>
    <row r="278" s="218" customFormat="1" ht="18" customHeight="1" spans="1:5">
      <c r="A278" s="133">
        <v>2080802</v>
      </c>
      <c r="B278" s="133" t="s">
        <v>297</v>
      </c>
      <c r="C278" s="215">
        <v>129</v>
      </c>
      <c r="D278" s="215">
        <v>5</v>
      </c>
      <c r="E278" s="279">
        <f t="shared" si="26"/>
        <v>2580</v>
      </c>
    </row>
    <row r="279" s="218" customFormat="1" ht="18" customHeight="1" spans="1:5">
      <c r="A279" s="133">
        <v>2080805</v>
      </c>
      <c r="B279" s="133" t="s">
        <v>298</v>
      </c>
      <c r="C279" s="215">
        <v>324</v>
      </c>
      <c r="D279" s="215">
        <v>189</v>
      </c>
      <c r="E279" s="279">
        <f t="shared" si="26"/>
        <v>171.428571428571</v>
      </c>
    </row>
    <row r="280" s="218" customFormat="1" ht="18" customHeight="1" spans="1:5">
      <c r="A280" s="133">
        <v>2080899</v>
      </c>
      <c r="B280" s="133" t="s">
        <v>299</v>
      </c>
      <c r="C280" s="215">
        <v>1345</v>
      </c>
      <c r="D280" s="215">
        <v>1710</v>
      </c>
      <c r="E280" s="279">
        <f t="shared" si="26"/>
        <v>78.6549707602339</v>
      </c>
    </row>
    <row r="281" s="218" customFormat="1" ht="18" customHeight="1" spans="1:5">
      <c r="A281" s="133">
        <v>20809</v>
      </c>
      <c r="B281" s="135" t="s">
        <v>300</v>
      </c>
      <c r="C281" s="278">
        <v>253</v>
      </c>
      <c r="D281" s="214">
        <f>SUM(D282:D287)</f>
        <v>243</v>
      </c>
      <c r="E281" s="279">
        <f t="shared" si="26"/>
        <v>104.115226337449</v>
      </c>
    </row>
    <row r="282" s="218" customFormat="1" ht="18" customHeight="1" spans="1:5">
      <c r="A282" s="133">
        <v>2080901</v>
      </c>
      <c r="B282" s="133" t="s">
        <v>301</v>
      </c>
      <c r="C282" s="215">
        <v>143</v>
      </c>
      <c r="D282" s="215">
        <v>0</v>
      </c>
      <c r="E282" s="279"/>
    </row>
    <row r="283" s="218" customFormat="1" ht="18" customHeight="1" spans="1:5">
      <c r="A283" s="133">
        <v>2080902</v>
      </c>
      <c r="B283" s="133" t="s">
        <v>302</v>
      </c>
      <c r="C283" s="215">
        <v>33</v>
      </c>
      <c r="D283" s="215">
        <v>50</v>
      </c>
      <c r="E283" s="279">
        <f t="shared" ref="E283:E294" si="27">C283/D283*100</f>
        <v>66</v>
      </c>
    </row>
    <row r="284" s="218" customFormat="1" ht="18" customHeight="1" spans="1:5">
      <c r="A284" s="133">
        <v>2080903</v>
      </c>
      <c r="B284" s="133" t="s">
        <v>303</v>
      </c>
      <c r="C284" s="215">
        <v>8</v>
      </c>
      <c r="D284" s="215">
        <v>26</v>
      </c>
      <c r="E284" s="279">
        <f t="shared" si="27"/>
        <v>30.7692307692308</v>
      </c>
    </row>
    <row r="285" s="218" customFormat="1" ht="18" customHeight="1" spans="1:5">
      <c r="A285" s="133">
        <v>2080904</v>
      </c>
      <c r="B285" s="133" t="s">
        <v>304</v>
      </c>
      <c r="C285" s="278">
        <v>4</v>
      </c>
      <c r="D285" s="214">
        <v>0</v>
      </c>
      <c r="E285" s="279"/>
    </row>
    <row r="286" s="218" customFormat="1" ht="18" customHeight="1" spans="1:5">
      <c r="A286" s="133">
        <v>2080905</v>
      </c>
      <c r="B286" s="133" t="s">
        <v>305</v>
      </c>
      <c r="C286" s="215">
        <v>21</v>
      </c>
      <c r="D286" s="215">
        <v>21</v>
      </c>
      <c r="E286" s="279">
        <f t="shared" si="27"/>
        <v>100</v>
      </c>
    </row>
    <row r="287" s="218" customFormat="1" ht="18" customHeight="1" spans="1:5">
      <c r="A287" s="133">
        <v>2080999</v>
      </c>
      <c r="B287" s="133" t="s">
        <v>306</v>
      </c>
      <c r="C287" s="215">
        <v>44</v>
      </c>
      <c r="D287" s="215">
        <v>146</v>
      </c>
      <c r="E287" s="279">
        <f t="shared" si="27"/>
        <v>30.1369863013699</v>
      </c>
    </row>
    <row r="288" s="218" customFormat="1" ht="18" customHeight="1" spans="1:5">
      <c r="A288" s="133">
        <v>20810</v>
      </c>
      <c r="B288" s="135" t="s">
        <v>307</v>
      </c>
      <c r="C288" s="278">
        <v>401</v>
      </c>
      <c r="D288" s="214">
        <f>SUM(D289:D292)</f>
        <v>391</v>
      </c>
      <c r="E288" s="279">
        <f t="shared" si="27"/>
        <v>102.557544757033</v>
      </c>
    </row>
    <row r="289" s="218" customFormat="1" ht="18" customHeight="1" spans="1:5">
      <c r="A289" s="133">
        <v>2081001</v>
      </c>
      <c r="B289" s="133" t="s">
        <v>308</v>
      </c>
      <c r="C289" s="215">
        <v>76</v>
      </c>
      <c r="D289" s="215">
        <v>7</v>
      </c>
      <c r="E289" s="279">
        <f t="shared" si="27"/>
        <v>1085.71428571429</v>
      </c>
    </row>
    <row r="290" s="218" customFormat="1" ht="18" customHeight="1" spans="1:5">
      <c r="A290" s="133">
        <v>2081002</v>
      </c>
      <c r="B290" s="133" t="s">
        <v>309</v>
      </c>
      <c r="C290" s="215">
        <v>287</v>
      </c>
      <c r="D290" s="215">
        <v>97</v>
      </c>
      <c r="E290" s="279">
        <f t="shared" si="27"/>
        <v>295.876288659794</v>
      </c>
    </row>
    <row r="291" s="218" customFormat="1" ht="18" customHeight="1" spans="1:5">
      <c r="A291" s="133">
        <v>2081006</v>
      </c>
      <c r="B291" s="133" t="s">
        <v>310</v>
      </c>
      <c r="C291" s="215">
        <v>38</v>
      </c>
      <c r="D291" s="215">
        <v>277</v>
      </c>
      <c r="E291" s="279">
        <f t="shared" si="27"/>
        <v>13.7184115523466</v>
      </c>
    </row>
    <row r="292" s="218" customFormat="1" ht="18" customHeight="1" spans="1:5">
      <c r="A292" s="133">
        <v>2081099</v>
      </c>
      <c r="B292" s="133" t="s">
        <v>311</v>
      </c>
      <c r="C292" s="278">
        <v>0</v>
      </c>
      <c r="D292" s="214">
        <v>10</v>
      </c>
      <c r="E292" s="279">
        <f t="shared" si="27"/>
        <v>0</v>
      </c>
    </row>
    <row r="293" s="218" customFormat="1" ht="18" customHeight="1" spans="1:5">
      <c r="A293" s="133">
        <v>20811</v>
      </c>
      <c r="B293" s="135" t="s">
        <v>312</v>
      </c>
      <c r="C293" s="215">
        <v>1291</v>
      </c>
      <c r="D293" s="215">
        <f>SUM(D294:D299)</f>
        <v>1365</v>
      </c>
      <c r="E293" s="279">
        <f t="shared" si="27"/>
        <v>94.5787545787546</v>
      </c>
    </row>
    <row r="294" s="218" customFormat="1" ht="18" customHeight="1" spans="1:5">
      <c r="A294" s="133">
        <v>2081101</v>
      </c>
      <c r="B294" s="133" t="s">
        <v>94</v>
      </c>
      <c r="C294" s="215">
        <v>105</v>
      </c>
      <c r="D294" s="215">
        <v>94</v>
      </c>
      <c r="E294" s="279">
        <f t="shared" si="27"/>
        <v>111.702127659574</v>
      </c>
    </row>
    <row r="295" s="218" customFormat="1" ht="18" customHeight="1" spans="1:5">
      <c r="A295" s="133">
        <v>2081103</v>
      </c>
      <c r="B295" s="133" t="s">
        <v>141</v>
      </c>
      <c r="C295" s="215">
        <v>11</v>
      </c>
      <c r="D295" s="214">
        <v>0</v>
      </c>
      <c r="E295" s="279"/>
    </row>
    <row r="296" s="218" customFormat="1" ht="18" customHeight="1" spans="1:5">
      <c r="A296" s="133">
        <v>2081104</v>
      </c>
      <c r="B296" s="133" t="s">
        <v>313</v>
      </c>
      <c r="C296" s="215">
        <v>15</v>
      </c>
      <c r="D296" s="214">
        <v>29</v>
      </c>
      <c r="E296" s="279">
        <f t="shared" ref="E296:E303" si="28">C296/D296*100</f>
        <v>51.7241379310345</v>
      </c>
    </row>
    <row r="297" s="218" customFormat="1" ht="18" customHeight="1" spans="1:5">
      <c r="A297" s="133">
        <v>2081105</v>
      </c>
      <c r="B297" s="133" t="s">
        <v>314</v>
      </c>
      <c r="C297" s="215">
        <v>88</v>
      </c>
      <c r="D297" s="215">
        <v>88</v>
      </c>
      <c r="E297" s="279">
        <f t="shared" si="28"/>
        <v>100</v>
      </c>
    </row>
    <row r="298" s="218" customFormat="1" ht="18" customHeight="1" spans="1:5">
      <c r="A298" s="133">
        <v>2081107</v>
      </c>
      <c r="B298" s="133" t="s">
        <v>315</v>
      </c>
      <c r="C298" s="215">
        <v>657</v>
      </c>
      <c r="D298" s="215">
        <v>565</v>
      </c>
      <c r="E298" s="279">
        <f t="shared" si="28"/>
        <v>116.283185840708</v>
      </c>
    </row>
    <row r="299" s="218" customFormat="1" ht="18" customHeight="1" spans="1:5">
      <c r="A299" s="133">
        <v>2081199</v>
      </c>
      <c r="B299" s="133" t="s">
        <v>316</v>
      </c>
      <c r="C299" s="215">
        <v>415</v>
      </c>
      <c r="D299" s="215">
        <v>589</v>
      </c>
      <c r="E299" s="279">
        <f t="shared" si="28"/>
        <v>70.4584040747029</v>
      </c>
    </row>
    <row r="300" s="218" customFormat="1" ht="18" customHeight="1" spans="1:5">
      <c r="A300" s="133">
        <v>20816</v>
      </c>
      <c r="B300" s="135" t="s">
        <v>317</v>
      </c>
      <c r="C300" s="278">
        <v>2</v>
      </c>
      <c r="D300" s="214">
        <f>SUM(D301:D301)</f>
        <v>15</v>
      </c>
      <c r="E300" s="279">
        <f t="shared" si="28"/>
        <v>13.3333333333333</v>
      </c>
    </row>
    <row r="301" s="218" customFormat="1" ht="18" customHeight="1" spans="1:5">
      <c r="A301" s="133">
        <v>2081699</v>
      </c>
      <c r="B301" s="133" t="s">
        <v>318</v>
      </c>
      <c r="C301" s="215">
        <v>2</v>
      </c>
      <c r="D301" s="215">
        <v>15</v>
      </c>
      <c r="E301" s="279">
        <f t="shared" si="28"/>
        <v>13.3333333333333</v>
      </c>
    </row>
    <row r="302" s="218" customFormat="1" ht="18" customHeight="1" spans="1:5">
      <c r="A302" s="133">
        <v>20819</v>
      </c>
      <c r="B302" s="135" t="s">
        <v>319</v>
      </c>
      <c r="C302" s="215">
        <v>5042</v>
      </c>
      <c r="D302" s="215">
        <f>SUM(D303:D304)</f>
        <v>5497</v>
      </c>
      <c r="E302" s="279">
        <f t="shared" si="28"/>
        <v>91.722757867928</v>
      </c>
    </row>
    <row r="303" s="218" customFormat="1" ht="18" customHeight="1" spans="1:5">
      <c r="A303" s="133">
        <v>2081901</v>
      </c>
      <c r="B303" s="133" t="s">
        <v>320</v>
      </c>
      <c r="C303" s="278">
        <v>4130</v>
      </c>
      <c r="D303" s="214">
        <v>5497</v>
      </c>
      <c r="E303" s="279">
        <f t="shared" si="28"/>
        <v>75.1318901218847</v>
      </c>
    </row>
    <row r="304" s="218" customFormat="1" ht="18" customHeight="1" spans="1:5">
      <c r="A304" s="133">
        <v>2081902</v>
      </c>
      <c r="B304" s="133" t="s">
        <v>321</v>
      </c>
      <c r="C304" s="215">
        <v>912</v>
      </c>
      <c r="D304" s="215">
        <v>0</v>
      </c>
      <c r="E304" s="279"/>
    </row>
    <row r="305" s="218" customFormat="1" ht="18" customHeight="1" spans="1:5">
      <c r="A305" s="133">
        <v>20820</v>
      </c>
      <c r="B305" s="135" t="s">
        <v>322</v>
      </c>
      <c r="C305" s="215">
        <v>1097</v>
      </c>
      <c r="D305" s="215">
        <f t="shared" ref="D305:D309" si="29">SUM(D306:D306)</f>
        <v>0</v>
      </c>
      <c r="E305" s="279"/>
    </row>
    <row r="306" s="218" customFormat="1" ht="18" customHeight="1" spans="1:5">
      <c r="A306" s="133">
        <v>2082001</v>
      </c>
      <c r="B306" s="133" t="s">
        <v>323</v>
      </c>
      <c r="C306" s="215">
        <v>1097</v>
      </c>
      <c r="D306" s="215">
        <v>0</v>
      </c>
      <c r="E306" s="279"/>
    </row>
    <row r="307" s="218" customFormat="1" ht="18" customHeight="1" spans="1:5">
      <c r="A307" s="133">
        <v>20821</v>
      </c>
      <c r="B307" s="135" t="s">
        <v>324</v>
      </c>
      <c r="C307" s="278">
        <v>20</v>
      </c>
      <c r="D307" s="214">
        <f t="shared" si="29"/>
        <v>29</v>
      </c>
      <c r="E307" s="279">
        <f t="shared" ref="E307:E311" si="30">C307/D307*100</f>
        <v>68.9655172413793</v>
      </c>
    </row>
    <row r="308" s="218" customFormat="1" ht="18" customHeight="1" spans="1:5">
      <c r="A308" s="133">
        <v>2082102</v>
      </c>
      <c r="B308" s="133" t="s">
        <v>325</v>
      </c>
      <c r="C308" s="215">
        <v>20</v>
      </c>
      <c r="D308" s="215">
        <v>29</v>
      </c>
      <c r="E308" s="279">
        <f t="shared" si="30"/>
        <v>68.9655172413793</v>
      </c>
    </row>
    <row r="309" s="218" customFormat="1" ht="18" customHeight="1" spans="1:5">
      <c r="A309" s="133">
        <v>20824</v>
      </c>
      <c r="B309" s="135" t="s">
        <v>326</v>
      </c>
      <c r="C309" s="278">
        <v>5</v>
      </c>
      <c r="D309" s="214">
        <f t="shared" si="29"/>
        <v>53</v>
      </c>
      <c r="E309" s="279">
        <f t="shared" si="30"/>
        <v>9.43396226415094</v>
      </c>
    </row>
    <row r="310" s="218" customFormat="1" ht="18" customHeight="1" spans="1:5">
      <c r="A310" s="133">
        <v>2082402</v>
      </c>
      <c r="B310" s="133" t="s">
        <v>327</v>
      </c>
      <c r="C310" s="215">
        <v>5</v>
      </c>
      <c r="D310" s="215">
        <v>53</v>
      </c>
      <c r="E310" s="279">
        <f t="shared" si="30"/>
        <v>9.43396226415094</v>
      </c>
    </row>
    <row r="311" s="218" customFormat="1" ht="18" customHeight="1" spans="1:5">
      <c r="A311" s="133">
        <v>20825</v>
      </c>
      <c r="B311" s="135" t="s">
        <v>328</v>
      </c>
      <c r="C311" s="215">
        <v>285</v>
      </c>
      <c r="D311" s="215">
        <f>SUM(D313:D313)</f>
        <v>10</v>
      </c>
      <c r="E311" s="279">
        <f t="shared" si="30"/>
        <v>2850</v>
      </c>
    </row>
    <row r="312" s="218" customFormat="1" ht="18" customHeight="1" spans="1:5">
      <c r="A312" s="133">
        <v>2082501</v>
      </c>
      <c r="B312" s="133" t="s">
        <v>329</v>
      </c>
      <c r="C312" s="215">
        <v>14</v>
      </c>
      <c r="D312" s="215">
        <v>0</v>
      </c>
      <c r="E312" s="279"/>
    </row>
    <row r="313" s="218" customFormat="1" ht="18" customHeight="1" spans="1:5">
      <c r="A313" s="133">
        <v>2082502</v>
      </c>
      <c r="B313" s="133" t="s">
        <v>330</v>
      </c>
      <c r="C313" s="215">
        <v>271</v>
      </c>
      <c r="D313" s="215">
        <v>10</v>
      </c>
      <c r="E313" s="279">
        <f t="shared" ref="E313:E316" si="31">C313/D313*100</f>
        <v>2710</v>
      </c>
    </row>
    <row r="314" s="218" customFormat="1" ht="18" customHeight="1" spans="1:5">
      <c r="A314" s="133">
        <v>20826</v>
      </c>
      <c r="B314" s="135" t="s">
        <v>331</v>
      </c>
      <c r="C314" s="278">
        <v>9765</v>
      </c>
      <c r="D314" s="214">
        <f>SUM(D315:D317)</f>
        <v>4004</v>
      </c>
      <c r="E314" s="279">
        <f t="shared" si="31"/>
        <v>243.881118881119</v>
      </c>
    </row>
    <row r="315" s="218" customFormat="1" ht="18" customHeight="1" spans="1:5">
      <c r="A315" s="133">
        <v>2082601</v>
      </c>
      <c r="B315" s="133" t="s">
        <v>332</v>
      </c>
      <c r="C315" s="215">
        <v>0</v>
      </c>
      <c r="D315" s="215">
        <v>21</v>
      </c>
      <c r="E315" s="279">
        <f t="shared" si="31"/>
        <v>0</v>
      </c>
    </row>
    <row r="316" s="218" customFormat="1" ht="18" customHeight="1" spans="1:5">
      <c r="A316" s="133">
        <v>2082602</v>
      </c>
      <c r="B316" s="133" t="s">
        <v>333</v>
      </c>
      <c r="C316" s="215">
        <v>9722</v>
      </c>
      <c r="D316" s="215">
        <v>3983</v>
      </c>
      <c r="E316" s="279">
        <f t="shared" si="31"/>
        <v>244.087371328145</v>
      </c>
    </row>
    <row r="317" s="218" customFormat="1" ht="18" customHeight="1" spans="1:5">
      <c r="A317" s="133">
        <v>2082699</v>
      </c>
      <c r="B317" s="133" t="s">
        <v>334</v>
      </c>
      <c r="C317" s="278">
        <v>43</v>
      </c>
      <c r="D317" s="214">
        <v>0</v>
      </c>
      <c r="E317" s="279"/>
    </row>
    <row r="318" s="218" customFormat="1" ht="18" customHeight="1" spans="1:5">
      <c r="A318" s="133">
        <v>20827</v>
      </c>
      <c r="B318" s="135" t="s">
        <v>335</v>
      </c>
      <c r="C318" s="215">
        <v>491</v>
      </c>
      <c r="D318" s="215">
        <v>0</v>
      </c>
      <c r="E318" s="279"/>
    </row>
    <row r="319" s="218" customFormat="1" ht="18" customHeight="1" spans="1:5">
      <c r="A319" s="133">
        <v>2082799</v>
      </c>
      <c r="B319" s="133" t="s">
        <v>336</v>
      </c>
      <c r="C319" s="215">
        <v>491</v>
      </c>
      <c r="D319" s="214">
        <v>0</v>
      </c>
      <c r="E319" s="279"/>
    </row>
    <row r="320" s="218" customFormat="1" ht="18" customHeight="1" spans="1:5">
      <c r="A320" s="133">
        <v>20828</v>
      </c>
      <c r="B320" s="135" t="s">
        <v>337</v>
      </c>
      <c r="C320" s="266">
        <v>1113</v>
      </c>
      <c r="D320" s="214">
        <f>SUM(D321:D325)</f>
        <v>792</v>
      </c>
      <c r="E320" s="279">
        <f t="shared" ref="E320:E357" si="32">C320/D320*100</f>
        <v>140.530303030303</v>
      </c>
    </row>
    <row r="321" s="218" customFormat="1" ht="18" customHeight="1" spans="1:5">
      <c r="A321" s="133">
        <v>2082801</v>
      </c>
      <c r="B321" s="133" t="s">
        <v>94</v>
      </c>
      <c r="C321" s="215">
        <v>353</v>
      </c>
      <c r="D321" s="215">
        <v>393</v>
      </c>
      <c r="E321" s="279">
        <f t="shared" si="32"/>
        <v>89.8218829516539</v>
      </c>
    </row>
    <row r="322" s="218" customFormat="1" ht="18" customHeight="1" spans="1:5">
      <c r="A322" s="133">
        <v>2082804</v>
      </c>
      <c r="B322" s="133" t="s">
        <v>338</v>
      </c>
      <c r="C322" s="266">
        <v>48</v>
      </c>
      <c r="D322" s="215">
        <v>0</v>
      </c>
      <c r="E322" s="279"/>
    </row>
    <row r="323" s="218" customFormat="1" ht="18" customHeight="1" spans="1:5">
      <c r="A323" s="133">
        <v>2082805</v>
      </c>
      <c r="B323" s="133" t="s">
        <v>339</v>
      </c>
      <c r="C323" s="266">
        <v>75</v>
      </c>
      <c r="D323" s="215">
        <v>0</v>
      </c>
      <c r="E323" s="279"/>
    </row>
    <row r="324" s="218" customFormat="1" ht="18" customHeight="1" spans="1:5">
      <c r="A324" s="133">
        <v>2082850</v>
      </c>
      <c r="B324" s="133" t="s">
        <v>101</v>
      </c>
      <c r="C324" s="215">
        <v>330</v>
      </c>
      <c r="D324" s="215">
        <v>370</v>
      </c>
      <c r="E324" s="279">
        <f t="shared" si="32"/>
        <v>89.1891891891892</v>
      </c>
    </row>
    <row r="325" s="218" customFormat="1" ht="18" customHeight="1" spans="1:5">
      <c r="A325" s="133">
        <v>2082899</v>
      </c>
      <c r="B325" s="133" t="s">
        <v>340</v>
      </c>
      <c r="C325" s="278">
        <v>307</v>
      </c>
      <c r="D325" s="214">
        <v>29</v>
      </c>
      <c r="E325" s="279">
        <f t="shared" si="32"/>
        <v>1058.62068965517</v>
      </c>
    </row>
    <row r="326" s="218" customFormat="1" ht="18" customHeight="1" spans="1:5">
      <c r="A326" s="133">
        <v>20830</v>
      </c>
      <c r="B326" s="135" t="s">
        <v>341</v>
      </c>
      <c r="C326" s="215">
        <v>0</v>
      </c>
      <c r="D326" s="215">
        <f>SUM(D327:D327)</f>
        <v>45</v>
      </c>
      <c r="E326" s="279">
        <f t="shared" si="32"/>
        <v>0</v>
      </c>
    </row>
    <row r="327" s="218" customFormat="1" ht="18" customHeight="1" spans="1:5">
      <c r="A327" s="133">
        <v>2083001</v>
      </c>
      <c r="B327" s="133" t="s">
        <v>342</v>
      </c>
      <c r="C327" s="215">
        <v>0</v>
      </c>
      <c r="D327" s="215">
        <v>45</v>
      </c>
      <c r="E327" s="279">
        <f t="shared" si="32"/>
        <v>0</v>
      </c>
    </row>
    <row r="328" s="218" customFormat="1" ht="18" customHeight="1" spans="1:5">
      <c r="A328" s="133">
        <v>20899</v>
      </c>
      <c r="B328" s="135" t="s">
        <v>343</v>
      </c>
      <c r="C328" s="215">
        <v>1059</v>
      </c>
      <c r="D328" s="215">
        <f>D329</f>
        <v>2127</v>
      </c>
      <c r="E328" s="279">
        <f t="shared" si="32"/>
        <v>49.7884344146686</v>
      </c>
    </row>
    <row r="329" s="218" customFormat="1" ht="18" customHeight="1" spans="1:5">
      <c r="A329" s="133">
        <v>2089999</v>
      </c>
      <c r="B329" s="133" t="s">
        <v>344</v>
      </c>
      <c r="C329" s="278">
        <v>1059</v>
      </c>
      <c r="D329" s="214">
        <v>2127</v>
      </c>
      <c r="E329" s="279">
        <f t="shared" si="32"/>
        <v>49.7884344146686</v>
      </c>
    </row>
    <row r="330" s="218" customFormat="1" ht="18" customHeight="1" spans="1:5">
      <c r="A330" s="133">
        <v>210</v>
      </c>
      <c r="B330" s="135" t="s">
        <v>345</v>
      </c>
      <c r="C330" s="215">
        <v>19109</v>
      </c>
      <c r="D330" s="215">
        <v>19605</v>
      </c>
      <c r="E330" s="279">
        <f t="shared" si="32"/>
        <v>97.4700331548074</v>
      </c>
    </row>
    <row r="331" s="218" customFormat="1" ht="18" customHeight="1" spans="1:5">
      <c r="A331" s="133">
        <v>21001</v>
      </c>
      <c r="B331" s="135" t="s">
        <v>346</v>
      </c>
      <c r="C331" s="215">
        <v>1113</v>
      </c>
      <c r="D331" s="215">
        <f>SUM(D332:D333)</f>
        <v>1808</v>
      </c>
      <c r="E331" s="279">
        <f t="shared" si="32"/>
        <v>61.5597345132743</v>
      </c>
    </row>
    <row r="332" s="218" customFormat="1" ht="18" customHeight="1" spans="1:5">
      <c r="A332" s="133">
        <v>2100101</v>
      </c>
      <c r="B332" s="133" t="s">
        <v>94</v>
      </c>
      <c r="C332" s="278">
        <v>919</v>
      </c>
      <c r="D332" s="214">
        <v>1798</v>
      </c>
      <c r="E332" s="279">
        <f t="shared" si="32"/>
        <v>51.1123470522803</v>
      </c>
    </row>
    <row r="333" s="218" customFormat="1" ht="18" customHeight="1" spans="1:5">
      <c r="A333" s="133">
        <v>2100199</v>
      </c>
      <c r="B333" s="133" t="s">
        <v>347</v>
      </c>
      <c r="C333" s="215">
        <v>194</v>
      </c>
      <c r="D333" s="215">
        <v>10</v>
      </c>
      <c r="E333" s="279">
        <f t="shared" si="32"/>
        <v>1940</v>
      </c>
    </row>
    <row r="334" s="218" customFormat="1" ht="18" customHeight="1" spans="1:5">
      <c r="A334" s="133">
        <v>21002</v>
      </c>
      <c r="B334" s="135" t="s">
        <v>348</v>
      </c>
      <c r="C334" s="215">
        <v>1790</v>
      </c>
      <c r="D334" s="215">
        <f>SUM(D335:D337)</f>
        <v>1344</v>
      </c>
      <c r="E334" s="279">
        <f t="shared" si="32"/>
        <v>133.184523809524</v>
      </c>
    </row>
    <row r="335" s="218" customFormat="1" ht="18" customHeight="1" spans="1:5">
      <c r="A335" s="133">
        <v>2100201</v>
      </c>
      <c r="B335" s="133" t="s">
        <v>349</v>
      </c>
      <c r="C335" s="215">
        <v>1476</v>
      </c>
      <c r="D335" s="215">
        <v>704</v>
      </c>
      <c r="E335" s="279">
        <f t="shared" si="32"/>
        <v>209.659090909091</v>
      </c>
    </row>
    <row r="336" s="218" customFormat="1" ht="18" customHeight="1" spans="1:5">
      <c r="A336" s="133">
        <v>2100206</v>
      </c>
      <c r="B336" s="133" t="s">
        <v>350</v>
      </c>
      <c r="C336" s="215">
        <v>110</v>
      </c>
      <c r="D336" s="215">
        <v>6</v>
      </c>
      <c r="E336" s="279">
        <f t="shared" si="32"/>
        <v>1833.33333333333</v>
      </c>
    </row>
    <row r="337" s="218" customFormat="1" ht="18" customHeight="1" spans="1:5">
      <c r="A337" s="133">
        <v>2100299</v>
      </c>
      <c r="B337" s="133" t="s">
        <v>351</v>
      </c>
      <c r="C337" s="215">
        <v>204</v>
      </c>
      <c r="D337" s="215">
        <v>634</v>
      </c>
      <c r="E337" s="279">
        <f t="shared" si="32"/>
        <v>32.1766561514196</v>
      </c>
    </row>
    <row r="338" s="218" customFormat="1" ht="18" customHeight="1" spans="1:5">
      <c r="A338" s="133">
        <v>21003</v>
      </c>
      <c r="B338" s="135" t="s">
        <v>352</v>
      </c>
      <c r="C338" s="278">
        <v>3561</v>
      </c>
      <c r="D338" s="214">
        <f>SUM(D339:D340)</f>
        <v>3492</v>
      </c>
      <c r="E338" s="279">
        <f t="shared" si="32"/>
        <v>101.975945017182</v>
      </c>
    </row>
    <row r="339" s="218" customFormat="1" ht="18" customHeight="1" spans="1:5">
      <c r="A339" s="133">
        <v>2100302</v>
      </c>
      <c r="B339" s="133" t="s">
        <v>353</v>
      </c>
      <c r="C339" s="215">
        <v>2588</v>
      </c>
      <c r="D339" s="215">
        <v>2948</v>
      </c>
      <c r="E339" s="279">
        <f t="shared" si="32"/>
        <v>87.7883310719132</v>
      </c>
    </row>
    <row r="340" s="218" customFormat="1" ht="18" customHeight="1" spans="1:5">
      <c r="A340" s="133">
        <v>2100399</v>
      </c>
      <c r="B340" s="133" t="s">
        <v>354</v>
      </c>
      <c r="C340" s="215">
        <v>973</v>
      </c>
      <c r="D340" s="215">
        <v>544</v>
      </c>
      <c r="E340" s="279">
        <f t="shared" si="32"/>
        <v>178.860294117647</v>
      </c>
    </row>
    <row r="341" s="218" customFormat="1" ht="18" customHeight="1" spans="1:5">
      <c r="A341" s="133">
        <v>21004</v>
      </c>
      <c r="B341" s="135" t="s">
        <v>355</v>
      </c>
      <c r="C341" s="278">
        <v>4248</v>
      </c>
      <c r="D341" s="214">
        <f>SUM(D342:D348)</f>
        <v>5504</v>
      </c>
      <c r="E341" s="279">
        <f t="shared" si="32"/>
        <v>77.1802325581395</v>
      </c>
    </row>
    <row r="342" s="218" customFormat="1" ht="18" customHeight="1" spans="1:5">
      <c r="A342" s="133">
        <v>2100401</v>
      </c>
      <c r="B342" s="133" t="s">
        <v>356</v>
      </c>
      <c r="C342" s="215">
        <v>332</v>
      </c>
      <c r="D342" s="215">
        <v>12</v>
      </c>
      <c r="E342" s="279">
        <f t="shared" si="32"/>
        <v>2766.66666666667</v>
      </c>
    </row>
    <row r="343" s="218" customFormat="1" ht="18" customHeight="1" spans="1:5">
      <c r="A343" s="133">
        <v>2100402</v>
      </c>
      <c r="B343" s="133" t="s">
        <v>357</v>
      </c>
      <c r="C343" s="215">
        <v>78</v>
      </c>
      <c r="D343" s="215">
        <v>12</v>
      </c>
      <c r="E343" s="279">
        <f t="shared" si="32"/>
        <v>650</v>
      </c>
    </row>
    <row r="344" s="218" customFormat="1" ht="18" customHeight="1" spans="1:5">
      <c r="A344" s="133">
        <v>2100403</v>
      </c>
      <c r="B344" s="133" t="s">
        <v>358</v>
      </c>
      <c r="C344" s="278">
        <v>354</v>
      </c>
      <c r="D344" s="214">
        <v>35</v>
      </c>
      <c r="E344" s="279">
        <f t="shared" si="32"/>
        <v>1011.42857142857</v>
      </c>
    </row>
    <row r="345" s="218" customFormat="1" ht="18" customHeight="1" spans="1:5">
      <c r="A345" s="133">
        <v>2100408</v>
      </c>
      <c r="B345" s="133" t="s">
        <v>359</v>
      </c>
      <c r="C345" s="215">
        <v>1982</v>
      </c>
      <c r="D345" s="215">
        <v>1518</v>
      </c>
      <c r="E345" s="279">
        <f t="shared" si="32"/>
        <v>130.566534914361</v>
      </c>
    </row>
    <row r="346" s="218" customFormat="1" ht="18" customHeight="1" spans="1:5">
      <c r="A346" s="133">
        <v>2100409</v>
      </c>
      <c r="B346" s="133" t="s">
        <v>360</v>
      </c>
      <c r="C346" s="215">
        <v>1176</v>
      </c>
      <c r="D346" s="215">
        <v>2719</v>
      </c>
      <c r="E346" s="279">
        <f t="shared" si="32"/>
        <v>43.2511952923869</v>
      </c>
    </row>
    <row r="347" s="218" customFormat="1" ht="18" customHeight="1" spans="1:5">
      <c r="A347" s="133">
        <v>2100410</v>
      </c>
      <c r="B347" s="133" t="s">
        <v>361</v>
      </c>
      <c r="C347" s="215">
        <v>94</v>
      </c>
      <c r="D347" s="215">
        <v>573</v>
      </c>
      <c r="E347" s="279">
        <f t="shared" si="32"/>
        <v>16.4048865619546</v>
      </c>
    </row>
    <row r="348" s="218" customFormat="1" ht="18" customHeight="1" spans="1:5">
      <c r="A348" s="133">
        <v>2100499</v>
      </c>
      <c r="B348" s="133" t="s">
        <v>362</v>
      </c>
      <c r="C348" s="278">
        <v>232</v>
      </c>
      <c r="D348" s="214">
        <v>635</v>
      </c>
      <c r="E348" s="279">
        <f t="shared" si="32"/>
        <v>36.5354330708661</v>
      </c>
    </row>
    <row r="349" s="218" customFormat="1" ht="18" customHeight="1" spans="1:5">
      <c r="A349" s="133">
        <v>21007</v>
      </c>
      <c r="B349" s="135" t="s">
        <v>363</v>
      </c>
      <c r="C349" s="215">
        <v>686</v>
      </c>
      <c r="D349" s="215">
        <f>SUM(D350:D351)</f>
        <v>489</v>
      </c>
      <c r="E349" s="279">
        <f t="shared" si="32"/>
        <v>140.286298568507</v>
      </c>
    </row>
    <row r="350" s="218" customFormat="1" ht="18" customHeight="1" spans="1:5">
      <c r="A350" s="133">
        <v>2100717</v>
      </c>
      <c r="B350" s="133" t="s">
        <v>364</v>
      </c>
      <c r="C350" s="215">
        <v>611</v>
      </c>
      <c r="D350" s="215">
        <v>461</v>
      </c>
      <c r="E350" s="279">
        <f t="shared" si="32"/>
        <v>132.537960954447</v>
      </c>
    </row>
    <row r="351" s="218" customFormat="1" ht="18" customHeight="1" spans="1:5">
      <c r="A351" s="133">
        <v>2100799</v>
      </c>
      <c r="B351" s="133" t="s">
        <v>365</v>
      </c>
      <c r="C351" s="215">
        <v>75</v>
      </c>
      <c r="D351" s="215">
        <v>28</v>
      </c>
      <c r="E351" s="279">
        <f t="shared" si="32"/>
        <v>267.857142857143</v>
      </c>
    </row>
    <row r="352" s="218" customFormat="1" ht="16" customHeight="1" spans="1:5">
      <c r="A352" s="133">
        <v>21011</v>
      </c>
      <c r="B352" s="135" t="s">
        <v>366</v>
      </c>
      <c r="C352" s="278">
        <v>4617</v>
      </c>
      <c r="D352" s="214">
        <f>SUM(D353:D356)</f>
        <v>4427</v>
      </c>
      <c r="E352" s="279">
        <f t="shared" si="32"/>
        <v>104.291845493562</v>
      </c>
    </row>
    <row r="353" s="218" customFormat="1" ht="18" customHeight="1" spans="1:5">
      <c r="A353" s="133">
        <v>2101101</v>
      </c>
      <c r="B353" s="133" t="s">
        <v>367</v>
      </c>
      <c r="C353" s="215">
        <v>1242</v>
      </c>
      <c r="D353" s="215">
        <v>1456</v>
      </c>
      <c r="E353" s="279">
        <f t="shared" si="32"/>
        <v>85.3021978021978</v>
      </c>
    </row>
    <row r="354" s="218" customFormat="1" ht="18" customHeight="1" spans="1:5">
      <c r="A354" s="133">
        <v>2101102</v>
      </c>
      <c r="B354" s="133" t="s">
        <v>368</v>
      </c>
      <c r="C354" s="215">
        <v>3344</v>
      </c>
      <c r="D354" s="215">
        <v>2947</v>
      </c>
      <c r="E354" s="279">
        <f t="shared" si="32"/>
        <v>113.471326772989</v>
      </c>
    </row>
    <row r="355" s="218" customFormat="1" ht="18" customHeight="1" spans="1:5">
      <c r="A355" s="133">
        <v>2101103</v>
      </c>
      <c r="B355" s="133" t="s">
        <v>369</v>
      </c>
      <c r="C355" s="278">
        <v>31</v>
      </c>
      <c r="D355" s="214">
        <v>10</v>
      </c>
      <c r="E355" s="279">
        <f t="shared" si="32"/>
        <v>310</v>
      </c>
    </row>
    <row r="356" s="218" customFormat="1" ht="18" customHeight="1" spans="1:5">
      <c r="A356" s="133">
        <v>2101199</v>
      </c>
      <c r="B356" s="133" t="s">
        <v>370</v>
      </c>
      <c r="C356" s="215">
        <v>0</v>
      </c>
      <c r="D356" s="215">
        <v>14</v>
      </c>
      <c r="E356" s="279">
        <f t="shared" si="32"/>
        <v>0</v>
      </c>
    </row>
    <row r="357" s="218" customFormat="1" ht="18" customHeight="1" spans="1:5">
      <c r="A357" s="133">
        <v>21012</v>
      </c>
      <c r="B357" s="135" t="s">
        <v>371</v>
      </c>
      <c r="C357" s="215">
        <v>1041</v>
      </c>
      <c r="D357" s="215">
        <f>SUM(D358:D359)</f>
        <v>506</v>
      </c>
      <c r="E357" s="279">
        <f t="shared" si="32"/>
        <v>205.731225296443</v>
      </c>
    </row>
    <row r="358" s="218" customFormat="1" ht="18" customHeight="1" spans="1:5">
      <c r="A358" s="133">
        <v>2101201</v>
      </c>
      <c r="B358" s="133" t="s">
        <v>372</v>
      </c>
      <c r="C358" s="215">
        <v>0</v>
      </c>
      <c r="D358" s="215">
        <v>0</v>
      </c>
      <c r="E358" s="279"/>
    </row>
    <row r="359" s="218" customFormat="1" ht="18" customHeight="1" spans="1:5">
      <c r="A359" s="133">
        <v>2101202</v>
      </c>
      <c r="B359" s="133" t="s">
        <v>373</v>
      </c>
      <c r="C359" s="278">
        <v>1041</v>
      </c>
      <c r="D359" s="214">
        <v>506</v>
      </c>
      <c r="E359" s="279">
        <f t="shared" ref="E359:E366" si="33">C359/D359*100</f>
        <v>205.731225296443</v>
      </c>
    </row>
    <row r="360" s="218" customFormat="1" ht="18" customHeight="1" spans="1:5">
      <c r="A360" s="133">
        <v>2101299</v>
      </c>
      <c r="B360" s="133" t="s">
        <v>374</v>
      </c>
      <c r="C360" s="215">
        <v>0</v>
      </c>
      <c r="D360" s="215">
        <v>0</v>
      </c>
      <c r="E360" s="279"/>
    </row>
    <row r="361" s="218" customFormat="1" ht="18" customHeight="1" spans="1:5">
      <c r="A361" s="133">
        <v>21013</v>
      </c>
      <c r="B361" s="135" t="s">
        <v>375</v>
      </c>
      <c r="C361" s="215">
        <v>1365</v>
      </c>
      <c r="D361" s="215">
        <f>SUM(D362:D362)</f>
        <v>1384</v>
      </c>
      <c r="E361" s="279">
        <f t="shared" si="33"/>
        <v>98.6271676300578</v>
      </c>
    </row>
    <row r="362" s="218" customFormat="1" ht="18" customHeight="1" spans="1:5">
      <c r="A362" s="133">
        <v>2101301</v>
      </c>
      <c r="B362" s="133" t="s">
        <v>376</v>
      </c>
      <c r="C362" s="215">
        <v>1365</v>
      </c>
      <c r="D362" s="215">
        <v>1384</v>
      </c>
      <c r="E362" s="279">
        <f t="shared" si="33"/>
        <v>98.6271676300578</v>
      </c>
    </row>
    <row r="363" s="218" customFormat="1" ht="18" customHeight="1" spans="1:5">
      <c r="A363" s="133">
        <v>21014</v>
      </c>
      <c r="B363" s="135" t="s">
        <v>377</v>
      </c>
      <c r="C363" s="215">
        <v>48</v>
      </c>
      <c r="D363" s="215">
        <f>SUM(D364:D364)</f>
        <v>50</v>
      </c>
      <c r="E363" s="279">
        <f t="shared" si="33"/>
        <v>96</v>
      </c>
    </row>
    <row r="364" s="218" customFormat="1" ht="18" customHeight="1" spans="1:5">
      <c r="A364" s="133">
        <v>2101401</v>
      </c>
      <c r="B364" s="133" t="s">
        <v>378</v>
      </c>
      <c r="C364" s="215">
        <v>48</v>
      </c>
      <c r="D364" s="215">
        <v>50</v>
      </c>
      <c r="E364" s="279">
        <f t="shared" si="33"/>
        <v>96</v>
      </c>
    </row>
    <row r="365" s="218" customFormat="1" ht="18" customHeight="1" spans="1:5">
      <c r="A365" s="133">
        <v>21015</v>
      </c>
      <c r="B365" s="135" t="s">
        <v>379</v>
      </c>
      <c r="C365" s="278">
        <v>536</v>
      </c>
      <c r="D365" s="214">
        <f>SUM(D366:D370)</f>
        <v>503</v>
      </c>
      <c r="E365" s="279">
        <f t="shared" si="33"/>
        <v>106.560636182903</v>
      </c>
    </row>
    <row r="366" s="218" customFormat="1" ht="18" customHeight="1" spans="1:5">
      <c r="A366" s="133">
        <v>2101501</v>
      </c>
      <c r="B366" s="133" t="s">
        <v>94</v>
      </c>
      <c r="C366" s="215">
        <v>385</v>
      </c>
      <c r="D366" s="215">
        <v>461</v>
      </c>
      <c r="E366" s="279">
        <f t="shared" si="33"/>
        <v>83.5140997830803</v>
      </c>
    </row>
    <row r="367" s="218" customFormat="1" ht="18" customHeight="1" spans="1:5">
      <c r="A367" s="133">
        <v>2101502</v>
      </c>
      <c r="B367" s="133" t="s">
        <v>95</v>
      </c>
      <c r="C367" s="215">
        <v>9</v>
      </c>
      <c r="D367" s="278">
        <v>0</v>
      </c>
      <c r="E367" s="279"/>
    </row>
    <row r="368" s="218" customFormat="1" ht="18" customHeight="1" spans="1:5">
      <c r="A368" s="133">
        <v>2101505</v>
      </c>
      <c r="B368" s="133" t="s">
        <v>380</v>
      </c>
      <c r="C368" s="278">
        <v>0</v>
      </c>
      <c r="D368" s="215">
        <v>40</v>
      </c>
      <c r="E368" s="279">
        <f t="shared" ref="E368:E372" si="34">C368/D368*100</f>
        <v>0</v>
      </c>
    </row>
    <row r="369" s="218" customFormat="1" ht="18" customHeight="1" spans="1:5">
      <c r="A369" s="133">
        <v>2101550</v>
      </c>
      <c r="B369" s="133" t="s">
        <v>101</v>
      </c>
      <c r="C369" s="278">
        <v>101</v>
      </c>
      <c r="D369" s="278">
        <v>0</v>
      </c>
      <c r="E369" s="279"/>
    </row>
    <row r="370" s="218" customFormat="1" ht="18" customHeight="1" spans="1:5">
      <c r="A370" s="133">
        <v>2101599</v>
      </c>
      <c r="B370" s="133" t="s">
        <v>381</v>
      </c>
      <c r="C370" s="278">
        <v>41</v>
      </c>
      <c r="D370" s="214">
        <v>2</v>
      </c>
      <c r="E370" s="279">
        <f t="shared" si="34"/>
        <v>2050</v>
      </c>
    </row>
    <row r="371" s="218" customFormat="1" ht="18" customHeight="1" spans="1:5">
      <c r="A371" s="133">
        <v>21016</v>
      </c>
      <c r="B371" s="135" t="s">
        <v>382</v>
      </c>
      <c r="C371" s="215">
        <v>86</v>
      </c>
      <c r="D371" s="215">
        <f>D372</f>
        <v>39</v>
      </c>
      <c r="E371" s="279">
        <f t="shared" si="34"/>
        <v>220.512820512821</v>
      </c>
    </row>
    <row r="372" s="218" customFormat="1" ht="18" customHeight="1" spans="1:5">
      <c r="A372" s="133">
        <v>2101601</v>
      </c>
      <c r="B372" s="133" t="s">
        <v>383</v>
      </c>
      <c r="C372" s="215">
        <v>86</v>
      </c>
      <c r="D372" s="215">
        <v>39</v>
      </c>
      <c r="E372" s="279">
        <f t="shared" si="34"/>
        <v>220.512820512821</v>
      </c>
    </row>
    <row r="373" s="218" customFormat="1" ht="18" customHeight="1" spans="1:5">
      <c r="A373" s="133">
        <v>21017</v>
      </c>
      <c r="B373" s="135" t="s">
        <v>384</v>
      </c>
      <c r="C373" s="215">
        <f>SUM(C374:C374)</f>
        <v>5</v>
      </c>
      <c r="D373" s="278">
        <v>0</v>
      </c>
      <c r="E373" s="279"/>
    </row>
    <row r="374" s="218" customFormat="1" ht="18" customHeight="1" spans="1:5">
      <c r="A374" s="133">
        <v>2101704</v>
      </c>
      <c r="B374" s="133" t="s">
        <v>385</v>
      </c>
      <c r="C374" s="215">
        <v>5</v>
      </c>
      <c r="D374" s="278">
        <v>0</v>
      </c>
      <c r="E374" s="279"/>
    </row>
    <row r="375" s="218" customFormat="1" ht="18" customHeight="1" spans="1:5">
      <c r="A375" s="133">
        <v>21099</v>
      </c>
      <c r="B375" s="135" t="s">
        <v>386</v>
      </c>
      <c r="C375" s="215">
        <v>13</v>
      </c>
      <c r="D375" s="215">
        <f>D376</f>
        <v>34</v>
      </c>
      <c r="E375" s="279">
        <f t="shared" ref="E375:E380" si="35">C375/D375*100</f>
        <v>38.2352941176471</v>
      </c>
    </row>
    <row r="376" s="218" customFormat="1" ht="18" customHeight="1" spans="1:5">
      <c r="A376" s="133">
        <v>2109999</v>
      </c>
      <c r="B376" s="133" t="s">
        <v>387</v>
      </c>
      <c r="C376" s="278">
        <v>13</v>
      </c>
      <c r="D376" s="214">
        <v>34</v>
      </c>
      <c r="E376" s="279">
        <f t="shared" si="35"/>
        <v>38.2352941176471</v>
      </c>
    </row>
    <row r="377" s="218" customFormat="1" ht="18" customHeight="1" spans="1:5">
      <c r="A377" s="133">
        <v>211</v>
      </c>
      <c r="B377" s="135" t="s">
        <v>388</v>
      </c>
      <c r="C377" s="215">
        <v>14329</v>
      </c>
      <c r="D377" s="215">
        <v>9682</v>
      </c>
      <c r="E377" s="279">
        <f t="shared" si="35"/>
        <v>147.996281759967</v>
      </c>
    </row>
    <row r="378" s="218" customFormat="1" ht="18" customHeight="1" spans="1:5">
      <c r="A378" s="133">
        <v>21101</v>
      </c>
      <c r="B378" s="135" t="s">
        <v>389</v>
      </c>
      <c r="C378" s="215">
        <v>153</v>
      </c>
      <c r="D378" s="215">
        <f>SUM(D379:D380)</f>
        <v>138</v>
      </c>
      <c r="E378" s="279">
        <f t="shared" si="35"/>
        <v>110.869565217391</v>
      </c>
    </row>
    <row r="379" s="218" customFormat="1" ht="18" customHeight="1" spans="1:5">
      <c r="A379" s="133">
        <v>2110101</v>
      </c>
      <c r="B379" s="133" t="s">
        <v>94</v>
      </c>
      <c r="C379" s="278">
        <v>12</v>
      </c>
      <c r="D379" s="214">
        <v>65</v>
      </c>
      <c r="E379" s="279">
        <f t="shared" si="35"/>
        <v>18.4615384615385</v>
      </c>
    </row>
    <row r="380" s="218" customFormat="1" ht="18" customHeight="1" spans="1:5">
      <c r="A380" s="133">
        <v>2110199</v>
      </c>
      <c r="B380" s="133" t="s">
        <v>390</v>
      </c>
      <c r="C380" s="215">
        <v>141</v>
      </c>
      <c r="D380" s="215">
        <v>73</v>
      </c>
      <c r="E380" s="279">
        <f t="shared" si="35"/>
        <v>193.150684931507</v>
      </c>
    </row>
    <row r="381" s="218" customFormat="1" ht="18" customHeight="1" spans="1:5">
      <c r="A381" s="133">
        <v>21102</v>
      </c>
      <c r="B381" s="135" t="s">
        <v>391</v>
      </c>
      <c r="C381" s="215">
        <v>19</v>
      </c>
      <c r="D381" s="215">
        <f>SUM(D382:D382)</f>
        <v>0</v>
      </c>
      <c r="E381" s="279"/>
    </row>
    <row r="382" s="218" customFormat="1" ht="18" customHeight="1" spans="1:5">
      <c r="A382" s="133">
        <v>2110299</v>
      </c>
      <c r="B382" s="133" t="s">
        <v>392</v>
      </c>
      <c r="C382" s="215">
        <v>19</v>
      </c>
      <c r="D382" s="215">
        <v>0</v>
      </c>
      <c r="E382" s="279"/>
    </row>
    <row r="383" s="218" customFormat="1" ht="18" customHeight="1" spans="1:5">
      <c r="A383" s="133">
        <v>21103</v>
      </c>
      <c r="B383" s="135" t="s">
        <v>393</v>
      </c>
      <c r="C383" s="278">
        <v>4225</v>
      </c>
      <c r="D383" s="214">
        <f>SUM(D384:D386)</f>
        <v>4751</v>
      </c>
      <c r="E383" s="279">
        <f t="shared" ref="E383:E394" si="36">C383/D383*100</f>
        <v>88.9286466007156</v>
      </c>
    </row>
    <row r="384" s="218" customFormat="1" ht="18" customHeight="1" spans="1:5">
      <c r="A384" s="133">
        <v>2110302</v>
      </c>
      <c r="B384" s="133" t="s">
        <v>394</v>
      </c>
      <c r="C384" s="215">
        <v>2680</v>
      </c>
      <c r="D384" s="215">
        <v>3105</v>
      </c>
      <c r="E384" s="279">
        <f t="shared" si="36"/>
        <v>86.3123993558776</v>
      </c>
    </row>
    <row r="385" s="218" customFormat="1" ht="18" customHeight="1" spans="1:5">
      <c r="A385" s="133">
        <v>2110304</v>
      </c>
      <c r="B385" s="133" t="s">
        <v>395</v>
      </c>
      <c r="C385" s="215">
        <v>1501</v>
      </c>
      <c r="D385" s="215">
        <v>1612</v>
      </c>
      <c r="E385" s="279">
        <f t="shared" si="36"/>
        <v>93.1141439205955</v>
      </c>
    </row>
    <row r="386" s="218" customFormat="1" ht="18" customHeight="1" spans="1:5">
      <c r="A386" s="133">
        <v>2110399</v>
      </c>
      <c r="B386" s="133" t="s">
        <v>396</v>
      </c>
      <c r="C386" s="278">
        <v>44</v>
      </c>
      <c r="D386" s="214">
        <v>34</v>
      </c>
      <c r="E386" s="279">
        <f t="shared" si="36"/>
        <v>129.411764705882</v>
      </c>
    </row>
    <row r="387" s="218" customFormat="1" ht="18" customHeight="1" spans="1:5">
      <c r="A387" s="133">
        <v>21104</v>
      </c>
      <c r="B387" s="135" t="s">
        <v>397</v>
      </c>
      <c r="C387" s="215">
        <v>4446</v>
      </c>
      <c r="D387" s="215">
        <f>SUM(D388:D391)</f>
        <v>4063</v>
      </c>
      <c r="E387" s="279">
        <f t="shared" si="36"/>
        <v>109.426532119124</v>
      </c>
    </row>
    <row r="388" s="218" customFormat="1" ht="18" customHeight="1" spans="1:5">
      <c r="A388" s="133">
        <v>2110401</v>
      </c>
      <c r="B388" s="133" t="s">
        <v>398</v>
      </c>
      <c r="C388" s="215">
        <v>2304</v>
      </c>
      <c r="D388" s="215">
        <v>1633</v>
      </c>
      <c r="E388" s="279">
        <f t="shared" si="36"/>
        <v>141.090018371096</v>
      </c>
    </row>
    <row r="389" s="218" customFormat="1" ht="18" customHeight="1" spans="1:5">
      <c r="A389" s="133">
        <v>2110402</v>
      </c>
      <c r="B389" s="133" t="s">
        <v>399</v>
      </c>
      <c r="C389" s="215">
        <v>912</v>
      </c>
      <c r="D389" s="215">
        <v>863</v>
      </c>
      <c r="E389" s="279">
        <f t="shared" si="36"/>
        <v>105.677867902665</v>
      </c>
    </row>
    <row r="390" s="218" customFormat="1" ht="18" customHeight="1" spans="1:5">
      <c r="A390" s="133">
        <v>2110406</v>
      </c>
      <c r="B390" s="133" t="s">
        <v>400</v>
      </c>
      <c r="C390" s="278">
        <v>100</v>
      </c>
      <c r="D390" s="214">
        <v>190</v>
      </c>
      <c r="E390" s="279">
        <f t="shared" si="36"/>
        <v>52.6315789473684</v>
      </c>
    </row>
    <row r="391" s="218" customFormat="1" ht="18" customHeight="1" spans="1:5">
      <c r="A391" s="133">
        <v>2110499</v>
      </c>
      <c r="B391" s="133" t="s">
        <v>401</v>
      </c>
      <c r="C391" s="215">
        <v>1130</v>
      </c>
      <c r="D391" s="215">
        <v>1377</v>
      </c>
      <c r="E391" s="279">
        <f t="shared" si="36"/>
        <v>82.0624546114742</v>
      </c>
    </row>
    <row r="392" s="218" customFormat="1" ht="18" customHeight="1" spans="1:5">
      <c r="A392" s="133">
        <v>21105</v>
      </c>
      <c r="B392" s="135" t="s">
        <v>402</v>
      </c>
      <c r="C392" s="215">
        <v>519</v>
      </c>
      <c r="D392" s="215">
        <f>SUM(D393:D395)</f>
        <v>699</v>
      </c>
      <c r="E392" s="279">
        <f t="shared" si="36"/>
        <v>74.2489270386266</v>
      </c>
    </row>
    <row r="393" s="218" customFormat="1" ht="18" customHeight="1" spans="1:5">
      <c r="A393" s="133">
        <v>2110501</v>
      </c>
      <c r="B393" s="133" t="s">
        <v>403</v>
      </c>
      <c r="C393" s="278">
        <v>0</v>
      </c>
      <c r="D393" s="214">
        <v>547</v>
      </c>
      <c r="E393" s="279">
        <f t="shared" si="36"/>
        <v>0</v>
      </c>
    </row>
    <row r="394" s="218" customFormat="1" ht="18" customHeight="1" spans="1:5">
      <c r="A394" s="133">
        <v>2110507</v>
      </c>
      <c r="B394" s="133" t="s">
        <v>404</v>
      </c>
      <c r="C394" s="215">
        <v>488</v>
      </c>
      <c r="D394" s="215">
        <v>152</v>
      </c>
      <c r="E394" s="279">
        <f t="shared" si="36"/>
        <v>321.052631578947</v>
      </c>
    </row>
    <row r="395" s="218" customFormat="1" ht="18" customHeight="1" spans="1:5">
      <c r="A395" s="133">
        <v>2110599</v>
      </c>
      <c r="B395" s="133" t="s">
        <v>405</v>
      </c>
      <c r="C395" s="215">
        <v>31</v>
      </c>
      <c r="D395" s="215">
        <v>0</v>
      </c>
      <c r="E395" s="279"/>
    </row>
    <row r="396" s="218" customFormat="1" ht="18" customHeight="1" spans="1:5">
      <c r="A396" s="133">
        <v>21110</v>
      </c>
      <c r="B396" s="135" t="s">
        <v>406</v>
      </c>
      <c r="C396" s="215">
        <v>31</v>
      </c>
      <c r="D396" s="215">
        <v>0</v>
      </c>
      <c r="E396" s="279"/>
    </row>
    <row r="397" s="218" customFormat="1" ht="18" customHeight="1" spans="1:5">
      <c r="A397" s="133">
        <v>2111001</v>
      </c>
      <c r="B397" s="133" t="s">
        <v>407</v>
      </c>
      <c r="C397" s="215">
        <v>31</v>
      </c>
      <c r="D397" s="215">
        <v>0</v>
      </c>
      <c r="E397" s="279"/>
    </row>
    <row r="398" s="218" customFormat="1" ht="18" customHeight="1" spans="1:5">
      <c r="A398" s="133">
        <v>21111</v>
      </c>
      <c r="B398" s="135" t="s">
        <v>408</v>
      </c>
      <c r="C398" s="215">
        <v>0</v>
      </c>
      <c r="D398" s="215">
        <f>SUM(D399:D399)</f>
        <v>31</v>
      </c>
      <c r="E398" s="279">
        <f>C398/D398*100</f>
        <v>0</v>
      </c>
    </row>
    <row r="399" s="218" customFormat="1" spans="1:5">
      <c r="A399" s="133">
        <v>2111199</v>
      </c>
      <c r="B399" s="133" t="s">
        <v>409</v>
      </c>
      <c r="C399" s="215">
        <v>0</v>
      </c>
      <c r="D399" s="215">
        <v>31</v>
      </c>
      <c r="E399" s="279">
        <f>C399/D399*100</f>
        <v>0</v>
      </c>
    </row>
    <row r="400" s="218" customFormat="1" ht="18" customHeight="1" spans="1:5">
      <c r="A400" s="133">
        <v>21112</v>
      </c>
      <c r="B400" s="135" t="s">
        <v>410</v>
      </c>
      <c r="C400" s="215">
        <f>C401</f>
        <v>100</v>
      </c>
      <c r="D400" s="215">
        <v>0</v>
      </c>
      <c r="E400" s="279"/>
    </row>
    <row r="401" s="218" customFormat="1" ht="18" customHeight="1" spans="1:5">
      <c r="A401" s="133">
        <v>2111201</v>
      </c>
      <c r="B401" s="133" t="s">
        <v>411</v>
      </c>
      <c r="C401" s="215">
        <v>100</v>
      </c>
      <c r="D401" s="215">
        <v>0</v>
      </c>
      <c r="E401" s="279"/>
    </row>
    <row r="402" s="218" customFormat="1" ht="18" customHeight="1" spans="1:5">
      <c r="A402" s="133">
        <v>21199</v>
      </c>
      <c r="B402" s="135" t="s">
        <v>412</v>
      </c>
      <c r="C402" s="215">
        <f>C403</f>
        <v>4836</v>
      </c>
      <c r="D402" s="215">
        <v>0</v>
      </c>
      <c r="E402" s="279"/>
    </row>
    <row r="403" s="218" customFormat="1" ht="18" customHeight="1" spans="1:5">
      <c r="A403" s="133">
        <v>2119999</v>
      </c>
      <c r="B403" s="133" t="s">
        <v>413</v>
      </c>
      <c r="C403" s="215">
        <v>4836</v>
      </c>
      <c r="D403" s="214">
        <v>0</v>
      </c>
      <c r="E403" s="279"/>
    </row>
    <row r="404" s="218" customFormat="1" ht="18" customHeight="1" spans="1:5">
      <c r="A404" s="133">
        <v>212</v>
      </c>
      <c r="B404" s="135" t="s">
        <v>414</v>
      </c>
      <c r="C404" s="215">
        <v>14448</v>
      </c>
      <c r="D404" s="215">
        <f>SUM(D405,D410,D412,D415,D417,D419)</f>
        <v>11974</v>
      </c>
      <c r="E404" s="279">
        <f t="shared" ref="E404:E428" si="37">C404/D404*100</f>
        <v>120.661433105061</v>
      </c>
    </row>
    <row r="405" s="218" customFormat="1" ht="18" customHeight="1" spans="1:5">
      <c r="A405" s="133">
        <v>21201</v>
      </c>
      <c r="B405" s="135" t="s">
        <v>415</v>
      </c>
      <c r="C405" s="215">
        <v>3200</v>
      </c>
      <c r="D405" s="215">
        <f>SUM(D406:D409)</f>
        <v>6566</v>
      </c>
      <c r="E405" s="279">
        <f t="shared" si="37"/>
        <v>48.7359122753579</v>
      </c>
    </row>
    <row r="406" s="218" customFormat="1" ht="18" customHeight="1" spans="1:5">
      <c r="A406" s="133">
        <v>2120101</v>
      </c>
      <c r="B406" s="133" t="s">
        <v>94</v>
      </c>
      <c r="C406" s="215">
        <v>1499</v>
      </c>
      <c r="D406" s="215">
        <v>1595</v>
      </c>
      <c r="E406" s="279">
        <f t="shared" si="37"/>
        <v>93.9811912225705</v>
      </c>
    </row>
    <row r="407" s="218" customFormat="1" ht="18" customHeight="1" spans="1:5">
      <c r="A407" s="133">
        <v>2120104</v>
      </c>
      <c r="B407" s="133" t="s">
        <v>416</v>
      </c>
      <c r="C407" s="215">
        <v>1055</v>
      </c>
      <c r="D407" s="215">
        <v>865</v>
      </c>
      <c r="E407" s="279">
        <f t="shared" si="37"/>
        <v>121.965317919075</v>
      </c>
    </row>
    <row r="408" s="218" customFormat="1" ht="18" customHeight="1" spans="1:5">
      <c r="A408" s="133">
        <v>2120107</v>
      </c>
      <c r="B408" s="133" t="s">
        <v>417</v>
      </c>
      <c r="C408" s="215">
        <v>163</v>
      </c>
      <c r="D408" s="215">
        <v>153</v>
      </c>
      <c r="E408" s="279">
        <f t="shared" si="37"/>
        <v>106.535947712418</v>
      </c>
    </row>
    <row r="409" s="218" customFormat="1" ht="18" customHeight="1" spans="1:5">
      <c r="A409" s="133">
        <v>2120199</v>
      </c>
      <c r="B409" s="133" t="s">
        <v>418</v>
      </c>
      <c r="C409" s="278">
        <v>483</v>
      </c>
      <c r="D409" s="214">
        <v>3953</v>
      </c>
      <c r="E409" s="279">
        <f t="shared" si="37"/>
        <v>12.2185681760688</v>
      </c>
    </row>
    <row r="410" s="218" customFormat="1" ht="18" customHeight="1" spans="1:5">
      <c r="A410" s="133">
        <v>21202</v>
      </c>
      <c r="B410" s="135" t="s">
        <v>419</v>
      </c>
      <c r="C410" s="215">
        <v>651</v>
      </c>
      <c r="D410" s="215">
        <f>D411</f>
        <v>919</v>
      </c>
      <c r="E410" s="279">
        <f t="shared" si="37"/>
        <v>70.8378672470076</v>
      </c>
    </row>
    <row r="411" s="218" customFormat="1" ht="18" customHeight="1" spans="1:5">
      <c r="A411" s="133">
        <v>2120201</v>
      </c>
      <c r="B411" s="133" t="s">
        <v>420</v>
      </c>
      <c r="C411" s="215">
        <v>651</v>
      </c>
      <c r="D411" s="215">
        <v>919</v>
      </c>
      <c r="E411" s="279">
        <f t="shared" si="37"/>
        <v>70.8378672470076</v>
      </c>
    </row>
    <row r="412" s="218" customFormat="1" ht="18" customHeight="1" spans="1:5">
      <c r="A412" s="133">
        <v>21203</v>
      </c>
      <c r="B412" s="135" t="s">
        <v>421</v>
      </c>
      <c r="C412" s="215">
        <v>6500</v>
      </c>
      <c r="D412" s="215">
        <f>SUM(D413:D414)</f>
        <v>3277</v>
      </c>
      <c r="E412" s="279">
        <f t="shared" si="37"/>
        <v>198.352151357949</v>
      </c>
    </row>
    <row r="413" s="218" customFormat="1" ht="18" customHeight="1" spans="1:5">
      <c r="A413" s="133">
        <v>2120303</v>
      </c>
      <c r="B413" s="133" t="s">
        <v>422</v>
      </c>
      <c r="C413" s="278">
        <v>6223</v>
      </c>
      <c r="D413" s="214">
        <v>2180</v>
      </c>
      <c r="E413" s="279">
        <f t="shared" si="37"/>
        <v>285.45871559633</v>
      </c>
    </row>
    <row r="414" s="218" customFormat="1" ht="18" customHeight="1" spans="1:5">
      <c r="A414" s="133">
        <v>2120399</v>
      </c>
      <c r="B414" s="133" t="s">
        <v>423</v>
      </c>
      <c r="C414" s="215">
        <v>277</v>
      </c>
      <c r="D414" s="215">
        <v>1097</v>
      </c>
      <c r="E414" s="279">
        <f t="shared" si="37"/>
        <v>25.2506836827712</v>
      </c>
    </row>
    <row r="415" s="218" customFormat="1" ht="18" customHeight="1" spans="1:5">
      <c r="A415" s="133">
        <v>21205</v>
      </c>
      <c r="B415" s="135" t="s">
        <v>424</v>
      </c>
      <c r="C415" s="215">
        <v>2636</v>
      </c>
      <c r="D415" s="215">
        <f t="shared" ref="D415:D419" si="38">D416</f>
        <v>829</v>
      </c>
      <c r="E415" s="279">
        <f t="shared" si="37"/>
        <v>317.973462002413</v>
      </c>
    </row>
    <row r="416" s="218" customFormat="1" ht="18" customHeight="1" spans="1:5">
      <c r="A416" s="133">
        <v>2120501</v>
      </c>
      <c r="B416" s="133" t="s">
        <v>425</v>
      </c>
      <c r="C416" s="278">
        <v>2636</v>
      </c>
      <c r="D416" s="214">
        <v>829</v>
      </c>
      <c r="E416" s="279">
        <f t="shared" si="37"/>
        <v>317.973462002413</v>
      </c>
    </row>
    <row r="417" s="218" customFormat="1" ht="18" customHeight="1" spans="1:5">
      <c r="A417" s="133">
        <v>21206</v>
      </c>
      <c r="B417" s="135" t="s">
        <v>426</v>
      </c>
      <c r="C417" s="215">
        <v>0</v>
      </c>
      <c r="D417" s="215">
        <f t="shared" si="38"/>
        <v>1</v>
      </c>
      <c r="E417" s="279">
        <f t="shared" si="37"/>
        <v>0</v>
      </c>
    </row>
    <row r="418" s="218" customFormat="1" ht="18" customHeight="1" spans="1:5">
      <c r="A418" s="133">
        <v>2120601</v>
      </c>
      <c r="B418" s="133" t="s">
        <v>427</v>
      </c>
      <c r="C418" s="215">
        <v>0</v>
      </c>
      <c r="D418" s="215">
        <v>1</v>
      </c>
      <c r="E418" s="279">
        <f t="shared" si="37"/>
        <v>0</v>
      </c>
    </row>
    <row r="419" s="218" customFormat="1" ht="18" customHeight="1" spans="1:5">
      <c r="A419" s="133">
        <v>21299</v>
      </c>
      <c r="B419" s="135" t="s">
        <v>428</v>
      </c>
      <c r="C419" s="215">
        <v>1461</v>
      </c>
      <c r="D419" s="215">
        <f t="shared" si="38"/>
        <v>382</v>
      </c>
      <c r="E419" s="279">
        <f t="shared" si="37"/>
        <v>382.460732984293</v>
      </c>
    </row>
    <row r="420" s="218" customFormat="1" ht="18" customHeight="1" spans="1:5">
      <c r="A420" s="133">
        <v>2129999</v>
      </c>
      <c r="B420" s="133" t="s">
        <v>429</v>
      </c>
      <c r="C420" s="278">
        <v>1461</v>
      </c>
      <c r="D420" s="214">
        <v>382</v>
      </c>
      <c r="E420" s="279">
        <f t="shared" si="37"/>
        <v>382.460732984293</v>
      </c>
    </row>
    <row r="421" s="218" customFormat="1" ht="18" customHeight="1" spans="1:5">
      <c r="A421" s="133">
        <v>213</v>
      </c>
      <c r="B421" s="135" t="s">
        <v>430</v>
      </c>
      <c r="C421" s="215">
        <v>59307</v>
      </c>
      <c r="D421" s="215">
        <f>SUM(D422,D443,D455,D468,D475,D481,D485,D487)</f>
        <v>56245</v>
      </c>
      <c r="E421" s="279">
        <f t="shared" si="37"/>
        <v>105.444039470175</v>
      </c>
    </row>
    <row r="422" s="218" customFormat="1" ht="18" customHeight="1" spans="1:5">
      <c r="A422" s="133">
        <v>21301</v>
      </c>
      <c r="B422" s="135" t="s">
        <v>431</v>
      </c>
      <c r="C422" s="215">
        <v>22519</v>
      </c>
      <c r="D422" s="215">
        <f>SUM(D423:D442)</f>
        <v>20071</v>
      </c>
      <c r="E422" s="279">
        <f t="shared" si="37"/>
        <v>112.196701708933</v>
      </c>
    </row>
    <row r="423" s="218" customFormat="1" ht="18" customHeight="1" spans="1:5">
      <c r="A423" s="133">
        <v>2130101</v>
      </c>
      <c r="B423" s="133" t="s">
        <v>94</v>
      </c>
      <c r="C423" s="278">
        <v>1624</v>
      </c>
      <c r="D423" s="214">
        <v>3391</v>
      </c>
      <c r="E423" s="279">
        <f t="shared" si="37"/>
        <v>47.8914774402831</v>
      </c>
    </row>
    <row r="424" s="218" customFormat="1" ht="18" customHeight="1" spans="1:5">
      <c r="A424" s="133">
        <v>2130104</v>
      </c>
      <c r="B424" s="133" t="s">
        <v>101</v>
      </c>
      <c r="C424" s="215">
        <v>3797</v>
      </c>
      <c r="D424" s="215">
        <v>1927</v>
      </c>
      <c r="E424" s="279">
        <f t="shared" si="37"/>
        <v>197.04203425013</v>
      </c>
    </row>
    <row r="425" s="218" customFormat="1" ht="18" customHeight="1" spans="1:5">
      <c r="A425" s="133">
        <v>2130105</v>
      </c>
      <c r="B425" s="133" t="s">
        <v>432</v>
      </c>
      <c r="C425" s="215">
        <v>0</v>
      </c>
      <c r="D425" s="215">
        <v>7</v>
      </c>
      <c r="E425" s="279">
        <f t="shared" si="37"/>
        <v>0</v>
      </c>
    </row>
    <row r="426" s="218" customFormat="1" ht="18" customHeight="1" spans="1:5">
      <c r="A426" s="133">
        <v>2130106</v>
      </c>
      <c r="B426" s="133" t="s">
        <v>433</v>
      </c>
      <c r="C426" s="215">
        <v>44</v>
      </c>
      <c r="D426" s="215">
        <v>2</v>
      </c>
      <c r="E426" s="279">
        <f t="shared" si="37"/>
        <v>2200</v>
      </c>
    </row>
    <row r="427" s="218" customFormat="1" ht="18" customHeight="1" spans="1:5">
      <c r="A427" s="133">
        <v>2130108</v>
      </c>
      <c r="B427" s="133" t="s">
        <v>434</v>
      </c>
      <c r="C427" s="278">
        <v>163</v>
      </c>
      <c r="D427" s="214">
        <v>105</v>
      </c>
      <c r="E427" s="279">
        <f t="shared" si="37"/>
        <v>155.238095238095</v>
      </c>
    </row>
    <row r="428" s="218" customFormat="1" ht="18" customHeight="1" spans="1:5">
      <c r="A428" s="133">
        <v>2130109</v>
      </c>
      <c r="B428" s="133" t="s">
        <v>435</v>
      </c>
      <c r="C428" s="215">
        <v>13</v>
      </c>
      <c r="D428" s="215">
        <v>24</v>
      </c>
      <c r="E428" s="279">
        <f t="shared" si="37"/>
        <v>54.1666666666667</v>
      </c>
    </row>
    <row r="429" s="218" customFormat="1" ht="18" customHeight="1" spans="1:5">
      <c r="A429" s="133">
        <v>2130110</v>
      </c>
      <c r="B429" s="133" t="s">
        <v>436</v>
      </c>
      <c r="C429" s="215">
        <v>16</v>
      </c>
      <c r="D429" s="215">
        <v>0</v>
      </c>
      <c r="E429" s="279"/>
    </row>
    <row r="430" s="218" customFormat="1" ht="18" customHeight="1" spans="1:5">
      <c r="A430" s="133">
        <v>2130111</v>
      </c>
      <c r="B430" s="133" t="s">
        <v>437</v>
      </c>
      <c r="C430" s="215">
        <v>44</v>
      </c>
      <c r="D430" s="214">
        <v>0</v>
      </c>
      <c r="E430" s="279"/>
    </row>
    <row r="431" s="218" customFormat="1" ht="18" customHeight="1" spans="1:5">
      <c r="A431" s="133">
        <v>2130119</v>
      </c>
      <c r="B431" s="133" t="s">
        <v>438</v>
      </c>
      <c r="C431" s="278">
        <v>23</v>
      </c>
      <c r="D431" s="214">
        <v>10</v>
      </c>
      <c r="E431" s="279">
        <f t="shared" ref="E431:E434" si="39">C431/D431*100</f>
        <v>230</v>
      </c>
    </row>
    <row r="432" s="218" customFormat="1" ht="18" customHeight="1" spans="1:5">
      <c r="A432" s="133">
        <v>2130120</v>
      </c>
      <c r="B432" s="133" t="s">
        <v>439</v>
      </c>
      <c r="C432" s="278">
        <v>2056</v>
      </c>
      <c r="D432" s="215">
        <v>0</v>
      </c>
      <c r="E432" s="279"/>
    </row>
    <row r="433" s="218" customFormat="1" ht="18" customHeight="1" spans="1:5">
      <c r="A433" s="133">
        <v>2130121</v>
      </c>
      <c r="B433" s="133" t="s">
        <v>440</v>
      </c>
      <c r="C433" s="215">
        <v>82</v>
      </c>
      <c r="D433" s="215">
        <v>319</v>
      </c>
      <c r="E433" s="279">
        <f t="shared" si="39"/>
        <v>25.705329153605</v>
      </c>
    </row>
    <row r="434" s="218" customFormat="1" ht="18" customHeight="1" spans="1:5">
      <c r="A434" s="133">
        <v>2130122</v>
      </c>
      <c r="B434" s="133" t="s">
        <v>441</v>
      </c>
      <c r="C434" s="215">
        <v>705</v>
      </c>
      <c r="D434" s="215">
        <v>2496</v>
      </c>
      <c r="E434" s="279">
        <f t="shared" si="39"/>
        <v>28.2451923076923</v>
      </c>
    </row>
    <row r="435" s="218" customFormat="1" ht="18" customHeight="1" spans="1:5">
      <c r="A435" s="133">
        <v>2130124</v>
      </c>
      <c r="B435" s="133" t="s">
        <v>442</v>
      </c>
      <c r="C435" s="215">
        <v>12</v>
      </c>
      <c r="D435" s="215">
        <v>0</v>
      </c>
      <c r="E435" s="279"/>
    </row>
    <row r="436" s="218" customFormat="1" ht="18" customHeight="1" spans="1:5">
      <c r="A436" s="133">
        <v>2130126</v>
      </c>
      <c r="B436" s="133" t="s">
        <v>443</v>
      </c>
      <c r="C436" s="215">
        <v>9641</v>
      </c>
      <c r="D436" s="215">
        <v>564</v>
      </c>
      <c r="E436" s="279">
        <f t="shared" ref="E436:E444" si="40">C436/D436*100</f>
        <v>1709.39716312057</v>
      </c>
    </row>
    <row r="437" s="218" customFormat="1" ht="18" customHeight="1" spans="1:5">
      <c r="A437" s="133">
        <v>2130135</v>
      </c>
      <c r="B437" s="133" t="s">
        <v>444</v>
      </c>
      <c r="C437" s="215">
        <v>49</v>
      </c>
      <c r="D437" s="215">
        <v>38</v>
      </c>
      <c r="E437" s="279">
        <f t="shared" si="40"/>
        <v>128.947368421053</v>
      </c>
    </row>
    <row r="438" s="218" customFormat="1" ht="18" customHeight="1" spans="1:5">
      <c r="A438" s="133">
        <v>2130142</v>
      </c>
      <c r="B438" s="133" t="s">
        <v>445</v>
      </c>
      <c r="C438" s="278">
        <v>1003</v>
      </c>
      <c r="D438" s="214">
        <v>2612</v>
      </c>
      <c r="E438" s="279">
        <f t="shared" si="40"/>
        <v>38.3996937212864</v>
      </c>
    </row>
    <row r="439" s="218" customFormat="1" ht="18" customHeight="1" spans="1:5">
      <c r="A439" s="133">
        <v>2130148</v>
      </c>
      <c r="B439" s="133" t="s">
        <v>446</v>
      </c>
      <c r="C439" s="215">
        <v>80</v>
      </c>
      <c r="D439" s="215">
        <v>25</v>
      </c>
      <c r="E439" s="279">
        <f t="shared" si="40"/>
        <v>320</v>
      </c>
    </row>
    <row r="440" s="218" customFormat="1" ht="18" customHeight="1" spans="1:5">
      <c r="A440" s="133">
        <v>2130152</v>
      </c>
      <c r="B440" s="133" t="s">
        <v>447</v>
      </c>
      <c r="C440" s="215">
        <v>0</v>
      </c>
      <c r="D440" s="215">
        <v>4</v>
      </c>
      <c r="E440" s="279">
        <f t="shared" si="40"/>
        <v>0</v>
      </c>
    </row>
    <row r="441" s="218" customFormat="1" ht="18" customHeight="1" spans="1:5">
      <c r="A441" s="133">
        <v>2130153</v>
      </c>
      <c r="B441" s="133" t="s">
        <v>448</v>
      </c>
      <c r="C441" s="215">
        <v>2353</v>
      </c>
      <c r="D441" s="215">
        <v>1457</v>
      </c>
      <c r="E441" s="279">
        <f t="shared" si="40"/>
        <v>161.49622512011</v>
      </c>
    </row>
    <row r="442" s="218" customFormat="1" ht="18" customHeight="1" spans="1:5">
      <c r="A442" s="133">
        <v>2130199</v>
      </c>
      <c r="B442" s="133" t="s">
        <v>449</v>
      </c>
      <c r="C442" s="278">
        <v>814</v>
      </c>
      <c r="D442" s="214">
        <v>7090</v>
      </c>
      <c r="E442" s="279">
        <f t="shared" si="40"/>
        <v>11.4809590973202</v>
      </c>
    </row>
    <row r="443" s="218" customFormat="1" ht="18" customHeight="1" spans="1:5">
      <c r="A443" s="133">
        <v>21302</v>
      </c>
      <c r="B443" s="135" t="s">
        <v>450</v>
      </c>
      <c r="C443" s="215">
        <v>10438</v>
      </c>
      <c r="D443" s="215">
        <f>SUM(D444:D454)</f>
        <v>9942</v>
      </c>
      <c r="E443" s="279">
        <f t="shared" si="40"/>
        <v>104.988935827801</v>
      </c>
    </row>
    <row r="444" s="218" customFormat="1" ht="18" customHeight="1" spans="1:5">
      <c r="A444" s="133">
        <v>2130201</v>
      </c>
      <c r="B444" s="133" t="s">
        <v>94</v>
      </c>
      <c r="C444" s="215">
        <v>2869</v>
      </c>
      <c r="D444" s="215">
        <v>6158</v>
      </c>
      <c r="E444" s="279">
        <f t="shared" si="40"/>
        <v>46.5898018837285</v>
      </c>
    </row>
    <row r="445" s="218" customFormat="1" ht="18" customHeight="1" spans="1:5">
      <c r="A445" s="133">
        <v>2130204</v>
      </c>
      <c r="B445" s="133" t="s">
        <v>451</v>
      </c>
      <c r="C445" s="278">
        <v>4197</v>
      </c>
      <c r="D445" s="214">
        <v>0</v>
      </c>
      <c r="E445" s="279"/>
    </row>
    <row r="446" s="218" customFormat="1" ht="18" customHeight="1" spans="1:5">
      <c r="A446" s="133">
        <v>2130205</v>
      </c>
      <c r="B446" s="133" t="s">
        <v>452</v>
      </c>
      <c r="C446" s="215">
        <v>524</v>
      </c>
      <c r="D446" s="215">
        <v>385</v>
      </c>
      <c r="E446" s="279">
        <f t="shared" ref="E446:E449" si="41">C446/D446*100</f>
        <v>136.103896103896</v>
      </c>
    </row>
    <row r="447" s="218" customFormat="1" ht="18" customHeight="1" spans="1:5">
      <c r="A447" s="133">
        <v>2130209</v>
      </c>
      <c r="B447" s="133" t="s">
        <v>453</v>
      </c>
      <c r="C447" s="215">
        <v>267</v>
      </c>
      <c r="D447" s="215">
        <v>1654</v>
      </c>
      <c r="E447" s="279">
        <f t="shared" si="41"/>
        <v>16.142684401451</v>
      </c>
    </row>
    <row r="448" s="218" customFormat="1" ht="18" customHeight="1" spans="1:5">
      <c r="A448" s="133">
        <v>2130211</v>
      </c>
      <c r="B448" s="133" t="s">
        <v>454</v>
      </c>
      <c r="C448" s="278">
        <v>53</v>
      </c>
      <c r="D448" s="214">
        <v>2</v>
      </c>
      <c r="E448" s="279">
        <f t="shared" si="41"/>
        <v>2650</v>
      </c>
    </row>
    <row r="449" s="218" customFormat="1" ht="18" customHeight="1" spans="1:5">
      <c r="A449" s="133">
        <v>2130213</v>
      </c>
      <c r="B449" s="133" t="s">
        <v>455</v>
      </c>
      <c r="C449" s="215">
        <v>0</v>
      </c>
      <c r="D449" s="215">
        <v>77</v>
      </c>
      <c r="E449" s="279">
        <f t="shared" si="41"/>
        <v>0</v>
      </c>
    </row>
    <row r="450" s="218" customFormat="1" ht="18" customHeight="1" spans="1:5">
      <c r="A450" s="133">
        <v>2130221</v>
      </c>
      <c r="B450" s="133" t="s">
        <v>456</v>
      </c>
      <c r="C450" s="215">
        <v>16</v>
      </c>
      <c r="D450" s="215">
        <v>0</v>
      </c>
      <c r="E450" s="279"/>
    </row>
    <row r="451" s="218" customFormat="1" ht="18" customHeight="1" spans="1:5">
      <c r="A451" s="133">
        <v>2130234</v>
      </c>
      <c r="B451" s="133" t="s">
        <v>457</v>
      </c>
      <c r="C451" s="278">
        <v>394</v>
      </c>
      <c r="D451" s="214">
        <v>332</v>
      </c>
      <c r="E451" s="279">
        <f t="shared" ref="E451:E472" si="42">C451/D451*100</f>
        <v>118.674698795181</v>
      </c>
    </row>
    <row r="452" s="218" customFormat="1" ht="18" customHeight="1" spans="1:5">
      <c r="A452" s="133">
        <v>2130236</v>
      </c>
      <c r="B452" s="133" t="s">
        <v>458</v>
      </c>
      <c r="C452" s="215">
        <v>353</v>
      </c>
      <c r="D452" s="215">
        <v>50</v>
      </c>
      <c r="E452" s="279">
        <f t="shared" si="42"/>
        <v>706</v>
      </c>
    </row>
    <row r="453" s="218" customFormat="1" ht="18" customHeight="1" spans="1:5">
      <c r="A453" s="133">
        <v>2130238</v>
      </c>
      <c r="B453" s="133" t="s">
        <v>459</v>
      </c>
      <c r="C453" s="215">
        <v>105</v>
      </c>
      <c r="D453" s="215">
        <v>0</v>
      </c>
      <c r="E453" s="279"/>
    </row>
    <row r="454" s="218" customFormat="1" ht="18" customHeight="1" spans="1:5">
      <c r="A454" s="133">
        <v>2130299</v>
      </c>
      <c r="B454" s="133" t="s">
        <v>460</v>
      </c>
      <c r="C454" s="215">
        <v>1660</v>
      </c>
      <c r="D454" s="215">
        <v>1284</v>
      </c>
      <c r="E454" s="279">
        <f t="shared" si="42"/>
        <v>129.283489096573</v>
      </c>
    </row>
    <row r="455" s="218" customFormat="1" ht="18" customHeight="1" spans="1:5">
      <c r="A455" s="133">
        <v>21303</v>
      </c>
      <c r="B455" s="135" t="s">
        <v>461</v>
      </c>
      <c r="C455" s="215">
        <v>2914</v>
      </c>
      <c r="D455" s="215">
        <f>SUM(D456:D467)</f>
        <v>2987</v>
      </c>
      <c r="E455" s="279">
        <f t="shared" si="42"/>
        <v>97.5560763307666</v>
      </c>
    </row>
    <row r="456" s="218" customFormat="1" ht="18" customHeight="1" spans="1:5">
      <c r="A456" s="133">
        <v>2130301</v>
      </c>
      <c r="B456" s="133" t="s">
        <v>94</v>
      </c>
      <c r="C456" s="278">
        <v>2</v>
      </c>
      <c r="D456" s="214">
        <v>31</v>
      </c>
      <c r="E456" s="279">
        <f t="shared" si="42"/>
        <v>6.45161290322581</v>
      </c>
    </row>
    <row r="457" s="218" customFormat="1" ht="18" customHeight="1" spans="1:5">
      <c r="A457" s="133">
        <v>2130304</v>
      </c>
      <c r="B457" s="133" t="s">
        <v>462</v>
      </c>
      <c r="C457" s="215">
        <v>0</v>
      </c>
      <c r="D457" s="215">
        <v>5</v>
      </c>
      <c r="E457" s="279">
        <f t="shared" si="42"/>
        <v>0</v>
      </c>
    </row>
    <row r="458" s="218" customFormat="1" ht="18" customHeight="1" spans="1:5">
      <c r="A458" s="133">
        <v>2130305</v>
      </c>
      <c r="B458" s="133" t="s">
        <v>463</v>
      </c>
      <c r="C458" s="215">
        <v>607</v>
      </c>
      <c r="D458" s="215">
        <v>597</v>
      </c>
      <c r="E458" s="279">
        <f t="shared" si="42"/>
        <v>101.675041876047</v>
      </c>
    </row>
    <row r="459" s="218" customFormat="1" ht="18" customHeight="1" spans="1:5">
      <c r="A459" s="133">
        <v>2130306</v>
      </c>
      <c r="B459" s="133" t="s">
        <v>464</v>
      </c>
      <c r="C459" s="278">
        <v>241</v>
      </c>
      <c r="D459" s="214">
        <v>50</v>
      </c>
      <c r="E459" s="279">
        <f t="shared" si="42"/>
        <v>482</v>
      </c>
    </row>
    <row r="460" s="218" customFormat="1" ht="18" customHeight="1" spans="1:5">
      <c r="A460" s="133">
        <v>2130311</v>
      </c>
      <c r="B460" s="133" t="s">
        <v>465</v>
      </c>
      <c r="C460" s="215">
        <v>0</v>
      </c>
      <c r="D460" s="215">
        <v>7</v>
      </c>
      <c r="E460" s="279">
        <f t="shared" si="42"/>
        <v>0</v>
      </c>
    </row>
    <row r="461" s="218" customFormat="1" ht="18" customHeight="1" spans="1:5">
      <c r="A461" s="133">
        <v>2130314</v>
      </c>
      <c r="B461" s="133" t="s">
        <v>466</v>
      </c>
      <c r="C461" s="215">
        <v>27</v>
      </c>
      <c r="D461" s="215">
        <v>134</v>
      </c>
      <c r="E461" s="279">
        <f t="shared" si="42"/>
        <v>20.1492537313433</v>
      </c>
    </row>
    <row r="462" s="218" customFormat="1" ht="18" customHeight="1" spans="1:5">
      <c r="A462" s="133">
        <v>2130315</v>
      </c>
      <c r="B462" s="133" t="s">
        <v>467</v>
      </c>
      <c r="C462" s="215">
        <v>102</v>
      </c>
      <c r="D462" s="215">
        <v>386</v>
      </c>
      <c r="E462" s="279">
        <f t="shared" si="42"/>
        <v>26.4248704663212</v>
      </c>
    </row>
    <row r="463" s="218" customFormat="1" ht="18" customHeight="1" spans="1:5">
      <c r="A463" s="133">
        <v>2130316</v>
      </c>
      <c r="B463" s="133" t="s">
        <v>468</v>
      </c>
      <c r="C463" s="278">
        <v>184</v>
      </c>
      <c r="D463" s="214">
        <v>8</v>
      </c>
      <c r="E463" s="279">
        <f t="shared" si="42"/>
        <v>2300</v>
      </c>
    </row>
    <row r="464" s="218" customFormat="1" ht="18" customHeight="1" spans="1:5">
      <c r="A464" s="133">
        <v>2130319</v>
      </c>
      <c r="B464" s="133" t="s">
        <v>469</v>
      </c>
      <c r="C464" s="215">
        <v>779</v>
      </c>
      <c r="D464" s="215">
        <v>1240</v>
      </c>
      <c r="E464" s="279">
        <f t="shared" si="42"/>
        <v>62.8225806451613</v>
      </c>
    </row>
    <row r="465" s="218" customFormat="1" ht="18" customHeight="1" spans="1:5">
      <c r="A465" s="133">
        <v>2130321</v>
      </c>
      <c r="B465" s="133" t="s">
        <v>470</v>
      </c>
      <c r="C465" s="215">
        <v>801</v>
      </c>
      <c r="D465" s="215">
        <v>144</v>
      </c>
      <c r="E465" s="279">
        <f t="shared" si="42"/>
        <v>556.25</v>
      </c>
    </row>
    <row r="466" s="218" customFormat="1" ht="18" customHeight="1" spans="1:5">
      <c r="A466" s="133">
        <v>2130335</v>
      </c>
      <c r="B466" s="133" t="s">
        <v>471</v>
      </c>
      <c r="C466" s="278">
        <v>0</v>
      </c>
      <c r="D466" s="214">
        <v>58</v>
      </c>
      <c r="E466" s="279">
        <f t="shared" si="42"/>
        <v>0</v>
      </c>
    </row>
    <row r="467" s="218" customFormat="1" ht="18" customHeight="1" spans="1:5">
      <c r="A467" s="133">
        <v>2130399</v>
      </c>
      <c r="B467" s="133" t="s">
        <v>472</v>
      </c>
      <c r="C467" s="215">
        <v>171</v>
      </c>
      <c r="D467" s="215">
        <v>327</v>
      </c>
      <c r="E467" s="279">
        <f t="shared" si="42"/>
        <v>52.2935779816514</v>
      </c>
    </row>
    <row r="468" s="218" customFormat="1" ht="18" customHeight="1" spans="1:5">
      <c r="A468" s="133">
        <v>21305</v>
      </c>
      <c r="B468" s="135" t="s">
        <v>473</v>
      </c>
      <c r="C468" s="215">
        <v>15269</v>
      </c>
      <c r="D468" s="215">
        <f>SUM(D469:D474)</f>
        <v>17751</v>
      </c>
      <c r="E468" s="279">
        <f t="shared" si="42"/>
        <v>86.0176891442736</v>
      </c>
    </row>
    <row r="469" s="218" customFormat="1" ht="18" customHeight="1" spans="1:5">
      <c r="A469" s="133">
        <v>2130501</v>
      </c>
      <c r="B469" s="133" t="s">
        <v>94</v>
      </c>
      <c r="C469" s="215">
        <v>277</v>
      </c>
      <c r="D469" s="215">
        <v>321</v>
      </c>
      <c r="E469" s="279">
        <f t="shared" si="42"/>
        <v>86.2928348909657</v>
      </c>
    </row>
    <row r="470" s="218" customFormat="1" ht="18" customHeight="1" spans="1:5">
      <c r="A470" s="133">
        <v>2130502</v>
      </c>
      <c r="B470" s="133" t="s">
        <v>95</v>
      </c>
      <c r="C470" s="278">
        <v>5</v>
      </c>
      <c r="D470" s="214">
        <v>15</v>
      </c>
      <c r="E470" s="279">
        <f t="shared" si="42"/>
        <v>33.3333333333333</v>
      </c>
    </row>
    <row r="471" s="218" customFormat="1" ht="18" customHeight="1" spans="1:5">
      <c r="A471" s="133">
        <v>2130504</v>
      </c>
      <c r="B471" s="133" t="s">
        <v>474</v>
      </c>
      <c r="C471" s="215">
        <v>2433</v>
      </c>
      <c r="D471" s="215">
        <v>1838</v>
      </c>
      <c r="E471" s="279">
        <f t="shared" si="42"/>
        <v>132.372143634385</v>
      </c>
    </row>
    <row r="472" s="218" customFormat="1" ht="18" customHeight="1" spans="1:5">
      <c r="A472" s="133">
        <v>2130505</v>
      </c>
      <c r="B472" s="133" t="s">
        <v>475</v>
      </c>
      <c r="C472" s="215">
        <v>246</v>
      </c>
      <c r="D472" s="215">
        <v>135</v>
      </c>
      <c r="E472" s="279">
        <f t="shared" si="42"/>
        <v>182.222222222222</v>
      </c>
    </row>
    <row r="473" s="218" customFormat="1" ht="18" customHeight="1" spans="1:5">
      <c r="A473" s="133">
        <v>2130506</v>
      </c>
      <c r="B473" s="133" t="s">
        <v>476</v>
      </c>
      <c r="C473" s="278">
        <v>7</v>
      </c>
      <c r="D473" s="214">
        <v>0</v>
      </c>
      <c r="E473" s="279"/>
    </row>
    <row r="474" s="218" customFormat="1" ht="18" customHeight="1" spans="1:5">
      <c r="A474" s="133">
        <v>2130599</v>
      </c>
      <c r="B474" s="133" t="s">
        <v>477</v>
      </c>
      <c r="C474" s="278">
        <v>12270</v>
      </c>
      <c r="D474" s="214">
        <v>15442</v>
      </c>
      <c r="E474" s="279">
        <f t="shared" ref="E474:E478" si="43">C474/D474*100</f>
        <v>79.4586193498252</v>
      </c>
    </row>
    <row r="475" s="218" customFormat="1" ht="18" customHeight="1" spans="1:5">
      <c r="A475" s="133">
        <v>21307</v>
      </c>
      <c r="B475" s="135" t="s">
        <v>478</v>
      </c>
      <c r="C475" s="215">
        <v>5400</v>
      </c>
      <c r="D475" s="215">
        <f>SUM(D476:D480)</f>
        <v>3661</v>
      </c>
      <c r="E475" s="279">
        <f t="shared" si="43"/>
        <v>147.500682873532</v>
      </c>
    </row>
    <row r="476" s="218" customFormat="1" ht="18" customHeight="1" spans="1:5">
      <c r="A476" s="133">
        <v>2130701</v>
      </c>
      <c r="B476" s="133" t="s">
        <v>479</v>
      </c>
      <c r="C476" s="215">
        <v>608</v>
      </c>
      <c r="D476" s="215">
        <v>198</v>
      </c>
      <c r="E476" s="279">
        <f t="shared" si="43"/>
        <v>307.070707070707</v>
      </c>
    </row>
    <row r="477" s="218" customFormat="1" ht="18" customHeight="1" spans="1:5">
      <c r="A477" s="133">
        <v>2130705</v>
      </c>
      <c r="B477" s="133" t="s">
        <v>480</v>
      </c>
      <c r="C477" s="215">
        <v>4306</v>
      </c>
      <c r="D477" s="215">
        <v>3327</v>
      </c>
      <c r="E477" s="279">
        <f t="shared" si="43"/>
        <v>129.425909227532</v>
      </c>
    </row>
    <row r="478" s="218" customFormat="1" ht="18" customHeight="1" spans="1:5">
      <c r="A478" s="133">
        <v>2130706</v>
      </c>
      <c r="B478" s="133" t="s">
        <v>481</v>
      </c>
      <c r="C478" s="278">
        <v>315</v>
      </c>
      <c r="D478" s="214">
        <v>105</v>
      </c>
      <c r="E478" s="279">
        <f t="shared" si="43"/>
        <v>300</v>
      </c>
    </row>
    <row r="479" s="218" customFormat="1" ht="18" customHeight="1" spans="1:5">
      <c r="A479" s="133">
        <v>2130707</v>
      </c>
      <c r="B479" s="133" t="s">
        <v>482</v>
      </c>
      <c r="C479" s="215">
        <v>151</v>
      </c>
      <c r="D479" s="215">
        <v>0</v>
      </c>
      <c r="E479" s="279"/>
    </row>
    <row r="480" s="218" customFormat="1" ht="18" customHeight="1" spans="1:5">
      <c r="A480" s="133">
        <v>2130799</v>
      </c>
      <c r="B480" s="133" t="s">
        <v>483</v>
      </c>
      <c r="C480" s="215">
        <v>20</v>
      </c>
      <c r="D480" s="215">
        <v>31</v>
      </c>
      <c r="E480" s="279">
        <f t="shared" ref="E480:E483" si="44">C480/D480*100</f>
        <v>64.5161290322581</v>
      </c>
    </row>
    <row r="481" s="218" customFormat="1" ht="18" customHeight="1" spans="1:5">
      <c r="A481" s="133">
        <v>21308</v>
      </c>
      <c r="B481" s="135" t="s">
        <v>484</v>
      </c>
      <c r="C481" s="278">
        <v>452</v>
      </c>
      <c r="D481" s="214">
        <f>SUM(D482:D483)</f>
        <v>1072</v>
      </c>
      <c r="E481" s="279">
        <f t="shared" si="44"/>
        <v>42.1641791044776</v>
      </c>
    </row>
    <row r="482" s="218" customFormat="1" ht="18" customHeight="1" spans="1:5">
      <c r="A482" s="133">
        <v>2130803</v>
      </c>
      <c r="B482" s="133" t="s">
        <v>485</v>
      </c>
      <c r="C482" s="215">
        <v>100</v>
      </c>
      <c r="D482" s="215">
        <v>847</v>
      </c>
      <c r="E482" s="279">
        <f t="shared" si="44"/>
        <v>11.8063754427391</v>
      </c>
    </row>
    <row r="483" s="218" customFormat="1" ht="18" customHeight="1" spans="1:5">
      <c r="A483" s="133">
        <v>2130804</v>
      </c>
      <c r="B483" s="133" t="s">
        <v>486</v>
      </c>
      <c r="C483" s="215">
        <v>335</v>
      </c>
      <c r="D483" s="215">
        <v>225</v>
      </c>
      <c r="E483" s="279">
        <f t="shared" si="44"/>
        <v>148.888888888889</v>
      </c>
    </row>
    <row r="484" s="218" customFormat="1" ht="18" customHeight="1" spans="1:5">
      <c r="A484" s="133">
        <v>2130899</v>
      </c>
      <c r="B484" s="133" t="s">
        <v>487</v>
      </c>
      <c r="C484" s="215">
        <v>17</v>
      </c>
      <c r="D484" s="215">
        <v>0</v>
      </c>
      <c r="E484" s="279"/>
    </row>
    <row r="485" s="218" customFormat="1" ht="18" customHeight="1" spans="1:5">
      <c r="A485" s="133">
        <v>21309</v>
      </c>
      <c r="B485" s="135" t="s">
        <v>488</v>
      </c>
      <c r="C485" s="278">
        <v>482</v>
      </c>
      <c r="D485" s="214">
        <f>SUM(D486:D486)</f>
        <v>572</v>
      </c>
      <c r="E485" s="279">
        <f t="shared" ref="E485:E491" si="45">C485/D485*100</f>
        <v>84.2657342657343</v>
      </c>
    </row>
    <row r="486" s="218" customFormat="1" ht="18" customHeight="1" spans="1:5">
      <c r="A486" s="133">
        <v>2130999</v>
      </c>
      <c r="B486" s="133" t="s">
        <v>489</v>
      </c>
      <c r="C486" s="215">
        <v>482</v>
      </c>
      <c r="D486" s="215">
        <v>572</v>
      </c>
      <c r="E486" s="279">
        <f t="shared" si="45"/>
        <v>84.2657342657343</v>
      </c>
    </row>
    <row r="487" s="218" customFormat="1" ht="18" customHeight="1" spans="1:5">
      <c r="A487" s="133">
        <v>21399</v>
      </c>
      <c r="B487" s="135" t="s">
        <v>490</v>
      </c>
      <c r="C487" s="215">
        <v>1833</v>
      </c>
      <c r="D487" s="215">
        <f>D488</f>
        <v>189</v>
      </c>
      <c r="E487" s="279">
        <f t="shared" si="45"/>
        <v>969.84126984127</v>
      </c>
    </row>
    <row r="488" s="218" customFormat="1" ht="18" customHeight="1" spans="1:5">
      <c r="A488" s="133">
        <v>2139999</v>
      </c>
      <c r="B488" s="133" t="s">
        <v>491</v>
      </c>
      <c r="C488" s="278">
        <v>1833</v>
      </c>
      <c r="D488" s="214">
        <v>189</v>
      </c>
      <c r="E488" s="279">
        <f t="shared" si="45"/>
        <v>969.84126984127</v>
      </c>
    </row>
    <row r="489" s="218" customFormat="1" ht="18" customHeight="1" spans="1:5">
      <c r="A489" s="133">
        <v>214</v>
      </c>
      <c r="B489" s="135" t="s">
        <v>492</v>
      </c>
      <c r="C489" s="215">
        <v>8157</v>
      </c>
      <c r="D489" s="215">
        <f>SUM(D490,D498,D500,D504)</f>
        <v>14593</v>
      </c>
      <c r="E489" s="279">
        <f t="shared" si="45"/>
        <v>55.8966627835264</v>
      </c>
    </row>
    <row r="490" s="218" customFormat="1" ht="18" customHeight="1" spans="1:5">
      <c r="A490" s="133">
        <v>21401</v>
      </c>
      <c r="B490" s="135" t="s">
        <v>493</v>
      </c>
      <c r="C490" s="215">
        <v>6578</v>
      </c>
      <c r="D490" s="215">
        <f>SUM(D491:D497)</f>
        <v>8895</v>
      </c>
      <c r="E490" s="279">
        <f t="shared" si="45"/>
        <v>73.9516582349635</v>
      </c>
    </row>
    <row r="491" s="218" customFormat="1" ht="18" customHeight="1" spans="1:5">
      <c r="A491" s="133">
        <v>2140101</v>
      </c>
      <c r="B491" s="133" t="s">
        <v>94</v>
      </c>
      <c r="C491" s="215">
        <v>1948</v>
      </c>
      <c r="D491" s="215">
        <v>1943</v>
      </c>
      <c r="E491" s="279">
        <f t="shared" si="45"/>
        <v>100.257334019557</v>
      </c>
    </row>
    <row r="492" s="218" customFormat="1" ht="18" customHeight="1" spans="1:5">
      <c r="A492" s="133">
        <v>2140102</v>
      </c>
      <c r="B492" s="133" t="s">
        <v>95</v>
      </c>
      <c r="C492" s="278">
        <v>17</v>
      </c>
      <c r="D492" s="214">
        <v>0</v>
      </c>
      <c r="E492" s="279"/>
    </row>
    <row r="493" s="218" customFormat="1" ht="18" customHeight="1" spans="1:5">
      <c r="A493" s="133">
        <v>2140104</v>
      </c>
      <c r="B493" s="133" t="s">
        <v>494</v>
      </c>
      <c r="C493" s="278">
        <v>1027</v>
      </c>
      <c r="D493" s="214">
        <v>3480</v>
      </c>
      <c r="E493" s="279">
        <f t="shared" ref="E493:E507" si="46">C493/D493*100</f>
        <v>29.5114942528736</v>
      </c>
    </row>
    <row r="494" s="218" customFormat="1" ht="18" customHeight="1" spans="1:5">
      <c r="A494" s="133">
        <v>2140106</v>
      </c>
      <c r="B494" s="133" t="s">
        <v>495</v>
      </c>
      <c r="C494" s="215">
        <v>2532</v>
      </c>
      <c r="D494" s="215">
        <v>2216</v>
      </c>
      <c r="E494" s="279">
        <f t="shared" si="46"/>
        <v>114.259927797834</v>
      </c>
    </row>
    <row r="495" s="218" customFormat="1" ht="18" customHeight="1" spans="1:5">
      <c r="A495" s="133">
        <v>2140110</v>
      </c>
      <c r="B495" s="133" t="s">
        <v>496</v>
      </c>
      <c r="C495" s="215">
        <v>77</v>
      </c>
      <c r="D495" s="215">
        <v>3</v>
      </c>
      <c r="E495" s="279">
        <f t="shared" si="46"/>
        <v>2566.66666666667</v>
      </c>
    </row>
    <row r="496" s="218" customFormat="1" ht="18" customHeight="1" spans="1:5">
      <c r="A496" s="133">
        <v>2140112</v>
      </c>
      <c r="B496" s="133" t="s">
        <v>497</v>
      </c>
      <c r="C496" s="278">
        <v>157</v>
      </c>
      <c r="D496" s="214">
        <v>66</v>
      </c>
      <c r="E496" s="279">
        <f t="shared" si="46"/>
        <v>237.878787878788</v>
      </c>
    </row>
    <row r="497" s="218" customFormat="1" ht="18" customHeight="1" spans="1:5">
      <c r="A497" s="133">
        <v>2140199</v>
      </c>
      <c r="B497" s="133" t="s">
        <v>498</v>
      </c>
      <c r="C497" s="215">
        <v>820</v>
      </c>
      <c r="D497" s="215">
        <v>1187</v>
      </c>
      <c r="E497" s="279">
        <f t="shared" si="46"/>
        <v>69.0817186183656</v>
      </c>
    </row>
    <row r="498" s="218" customFormat="1" ht="18" customHeight="1" spans="1:5">
      <c r="A498" s="133">
        <v>21402</v>
      </c>
      <c r="B498" s="135" t="s">
        <v>499</v>
      </c>
      <c r="C498" s="215">
        <v>1</v>
      </c>
      <c r="D498" s="215">
        <f>SUM(D499:D499)</f>
        <v>15</v>
      </c>
      <c r="E498" s="279">
        <f t="shared" si="46"/>
        <v>6.66666666666667</v>
      </c>
    </row>
    <row r="499" s="218" customFormat="1" ht="18" customHeight="1" spans="1:5">
      <c r="A499" s="133">
        <v>2140201</v>
      </c>
      <c r="B499" s="133" t="s">
        <v>94</v>
      </c>
      <c r="C499" s="278">
        <v>1</v>
      </c>
      <c r="D499" s="214">
        <v>15</v>
      </c>
      <c r="E499" s="279">
        <f t="shared" si="46"/>
        <v>6.66666666666667</v>
      </c>
    </row>
    <row r="500" s="218" customFormat="1" ht="18" customHeight="1" spans="1:5">
      <c r="A500" s="133">
        <v>21406</v>
      </c>
      <c r="B500" s="135" t="s">
        <v>500</v>
      </c>
      <c r="C500" s="215">
        <v>0</v>
      </c>
      <c r="D500" s="215">
        <f>SUM(D501:D503)</f>
        <v>5263</v>
      </c>
      <c r="E500" s="279">
        <f t="shared" si="46"/>
        <v>0</v>
      </c>
    </row>
    <row r="501" s="218" customFormat="1" ht="18" customHeight="1" spans="1:5">
      <c r="A501" s="133">
        <v>2140601</v>
      </c>
      <c r="B501" s="133" t="s">
        <v>501</v>
      </c>
      <c r="C501" s="215">
        <v>0</v>
      </c>
      <c r="D501" s="215">
        <v>739</v>
      </c>
      <c r="E501" s="279">
        <f t="shared" si="46"/>
        <v>0</v>
      </c>
    </row>
    <row r="502" s="218" customFormat="1" ht="18" customHeight="1" spans="1:5">
      <c r="A502" s="133">
        <v>2140602</v>
      </c>
      <c r="B502" s="133" t="s">
        <v>502</v>
      </c>
      <c r="C502" s="278">
        <v>0</v>
      </c>
      <c r="D502" s="214">
        <v>3652</v>
      </c>
      <c r="E502" s="279">
        <f t="shared" si="46"/>
        <v>0</v>
      </c>
    </row>
    <row r="503" s="218" customFormat="1" ht="18" customHeight="1" spans="1:5">
      <c r="A503" s="133">
        <v>2140699</v>
      </c>
      <c r="B503" s="133" t="s">
        <v>503</v>
      </c>
      <c r="C503" s="215">
        <v>0</v>
      </c>
      <c r="D503" s="215">
        <v>872</v>
      </c>
      <c r="E503" s="279">
        <f t="shared" si="46"/>
        <v>0</v>
      </c>
    </row>
    <row r="504" s="218" customFormat="1" ht="18" customHeight="1" spans="1:5">
      <c r="A504" s="133">
        <v>21499</v>
      </c>
      <c r="B504" s="135" t="s">
        <v>504</v>
      </c>
      <c r="C504" s="215">
        <v>1578</v>
      </c>
      <c r="D504" s="215">
        <f>SUM(D505:D506)</f>
        <v>420</v>
      </c>
      <c r="E504" s="279">
        <f t="shared" si="46"/>
        <v>375.714285714286</v>
      </c>
    </row>
    <row r="505" s="218" customFormat="1" ht="18" customHeight="1" spans="1:5">
      <c r="A505" s="133">
        <v>2149901</v>
      </c>
      <c r="B505" s="133" t="s">
        <v>505</v>
      </c>
      <c r="C505" s="215">
        <v>21</v>
      </c>
      <c r="D505" s="215">
        <v>250</v>
      </c>
      <c r="E505" s="279">
        <f t="shared" si="46"/>
        <v>8.4</v>
      </c>
    </row>
    <row r="506" s="218" customFormat="1" ht="18" customHeight="1" spans="1:5">
      <c r="A506" s="133">
        <v>2149999</v>
      </c>
      <c r="B506" s="133" t="s">
        <v>506</v>
      </c>
      <c r="C506" s="278">
        <v>1557</v>
      </c>
      <c r="D506" s="214">
        <v>170</v>
      </c>
      <c r="E506" s="279">
        <f t="shared" si="46"/>
        <v>915.882352941176</v>
      </c>
    </row>
    <row r="507" s="218" customFormat="1" ht="18" customHeight="1" spans="1:5">
      <c r="A507" s="133">
        <v>215</v>
      </c>
      <c r="B507" s="135" t="s">
        <v>507</v>
      </c>
      <c r="C507" s="215">
        <v>314</v>
      </c>
      <c r="D507" s="215">
        <f>SUM(D511,D513,D516,D519)</f>
        <v>690</v>
      </c>
      <c r="E507" s="279">
        <f t="shared" si="46"/>
        <v>45.5072463768116</v>
      </c>
    </row>
    <row r="508" s="268" customFormat="1" ht="18" customHeight="1" spans="1:5">
      <c r="A508" s="133">
        <v>21501</v>
      </c>
      <c r="B508" s="135" t="s">
        <v>508</v>
      </c>
      <c r="C508" s="215">
        <v>65</v>
      </c>
      <c r="D508" s="215">
        <v>0</v>
      </c>
      <c r="E508" s="279"/>
    </row>
    <row r="509" s="268" customFormat="1" ht="18" customHeight="1" spans="1:5">
      <c r="A509" s="133">
        <v>2150101</v>
      </c>
      <c r="B509" s="133" t="s">
        <v>94</v>
      </c>
      <c r="C509" s="215">
        <v>62</v>
      </c>
      <c r="D509" s="215">
        <v>0</v>
      </c>
      <c r="E509" s="279"/>
    </row>
    <row r="510" s="268" customFormat="1" ht="18" customHeight="1" spans="1:5">
      <c r="A510" s="133">
        <v>2150199</v>
      </c>
      <c r="B510" s="133" t="s">
        <v>509</v>
      </c>
      <c r="C510" s="215">
        <v>3</v>
      </c>
      <c r="D510" s="215">
        <v>0</v>
      </c>
      <c r="E510" s="279"/>
    </row>
    <row r="511" s="218" customFormat="1" ht="18" customHeight="1" spans="1:5">
      <c r="A511" s="133">
        <v>21502</v>
      </c>
      <c r="B511" s="135" t="s">
        <v>510</v>
      </c>
      <c r="C511" s="215">
        <v>60</v>
      </c>
      <c r="D511" s="215">
        <f>SUM(D512:D512)</f>
        <v>105</v>
      </c>
      <c r="E511" s="279">
        <f t="shared" ref="E511:E523" si="47">C511/D511*100</f>
        <v>57.1428571428571</v>
      </c>
    </row>
    <row r="512" s="218" customFormat="1" ht="18" customHeight="1" spans="1:5">
      <c r="A512" s="133">
        <v>2150299</v>
      </c>
      <c r="B512" s="133" t="s">
        <v>511</v>
      </c>
      <c r="C512" s="215">
        <v>60</v>
      </c>
      <c r="D512" s="215">
        <v>105</v>
      </c>
      <c r="E512" s="279">
        <f t="shared" si="47"/>
        <v>57.1428571428571</v>
      </c>
    </row>
    <row r="513" s="218" customFormat="1" ht="18" customHeight="1" spans="1:5">
      <c r="A513" s="133">
        <v>21505</v>
      </c>
      <c r="B513" s="135" t="s">
        <v>512</v>
      </c>
      <c r="C513" s="215">
        <v>21</v>
      </c>
      <c r="D513" s="215">
        <f>SUM(D515:D515)</f>
        <v>0</v>
      </c>
      <c r="E513" s="279"/>
    </row>
    <row r="514" s="218" customFormat="1" ht="18" customHeight="1" spans="1:5">
      <c r="A514" s="133">
        <v>2150501</v>
      </c>
      <c r="B514" s="133" t="s">
        <v>94</v>
      </c>
      <c r="C514" s="215">
        <v>6</v>
      </c>
      <c r="D514" s="215">
        <v>0</v>
      </c>
      <c r="E514" s="279"/>
    </row>
    <row r="515" s="218" customFormat="1" ht="18" customHeight="1" spans="1:5">
      <c r="A515" s="133">
        <v>2150599</v>
      </c>
      <c r="B515" s="133" t="s">
        <v>513</v>
      </c>
      <c r="C515" s="215">
        <v>15</v>
      </c>
      <c r="D515" s="215">
        <v>0</v>
      </c>
      <c r="E515" s="279"/>
    </row>
    <row r="516" s="218" customFormat="1" ht="18" customHeight="1" spans="1:5">
      <c r="A516" s="133">
        <v>21508</v>
      </c>
      <c r="B516" s="135" t="s">
        <v>514</v>
      </c>
      <c r="C516" s="278">
        <v>53</v>
      </c>
      <c r="D516" s="214">
        <f>SUM(D517:D518)</f>
        <v>91</v>
      </c>
      <c r="E516" s="279">
        <f t="shared" si="47"/>
        <v>58.2417582417582</v>
      </c>
    </row>
    <row r="517" s="218" customFormat="1" ht="18" customHeight="1" spans="1:5">
      <c r="A517" s="133">
        <v>2150804</v>
      </c>
      <c r="B517" s="133" t="s">
        <v>515</v>
      </c>
      <c r="C517" s="215">
        <v>18</v>
      </c>
      <c r="D517" s="215">
        <v>66</v>
      </c>
      <c r="E517" s="279">
        <f t="shared" si="47"/>
        <v>27.2727272727273</v>
      </c>
    </row>
    <row r="518" s="218" customFormat="1" ht="18" customHeight="1" spans="1:5">
      <c r="A518" s="133">
        <v>2150805</v>
      </c>
      <c r="B518" s="133" t="s">
        <v>516</v>
      </c>
      <c r="C518" s="215">
        <v>35</v>
      </c>
      <c r="D518" s="215">
        <v>25</v>
      </c>
      <c r="E518" s="279">
        <f t="shared" si="47"/>
        <v>140</v>
      </c>
    </row>
    <row r="519" s="218" customFormat="1" ht="18" customHeight="1" spans="1:5">
      <c r="A519" s="133">
        <v>21599</v>
      </c>
      <c r="B519" s="135" t="s">
        <v>517</v>
      </c>
      <c r="C519" s="215">
        <v>115</v>
      </c>
      <c r="D519" s="215">
        <f>SUM(D520:D520)</f>
        <v>494</v>
      </c>
      <c r="E519" s="279">
        <f t="shared" si="47"/>
        <v>23.2793522267206</v>
      </c>
    </row>
    <row r="520" s="218" customFormat="1" ht="18" customHeight="1" spans="1:5">
      <c r="A520" s="133">
        <v>2159999</v>
      </c>
      <c r="B520" s="133" t="s">
        <v>518</v>
      </c>
      <c r="C520" s="215">
        <v>115</v>
      </c>
      <c r="D520" s="215">
        <v>494</v>
      </c>
      <c r="E520" s="279">
        <f t="shared" si="47"/>
        <v>23.2793522267206</v>
      </c>
    </row>
    <row r="521" s="218" customFormat="1" ht="18" customHeight="1" spans="1:5">
      <c r="A521" s="133">
        <v>216</v>
      </c>
      <c r="B521" s="135" t="s">
        <v>519</v>
      </c>
      <c r="C521" s="215">
        <v>921</v>
      </c>
      <c r="D521" s="215">
        <v>1373</v>
      </c>
      <c r="E521" s="279">
        <f t="shared" si="47"/>
        <v>67.0793882010197</v>
      </c>
    </row>
    <row r="522" s="218" customFormat="1" ht="18" customHeight="1" spans="1:5">
      <c r="A522" s="133">
        <v>21602</v>
      </c>
      <c r="B522" s="135" t="s">
        <v>520</v>
      </c>
      <c r="C522" s="278">
        <v>876</v>
      </c>
      <c r="D522" s="214">
        <f>SUM(D523:D526)</f>
        <v>1350</v>
      </c>
      <c r="E522" s="279">
        <f t="shared" si="47"/>
        <v>64.8888888888889</v>
      </c>
    </row>
    <row r="523" s="218" customFormat="1" ht="18" customHeight="1" spans="1:5">
      <c r="A523" s="133">
        <v>2160201</v>
      </c>
      <c r="B523" s="133" t="s">
        <v>94</v>
      </c>
      <c r="C523" s="215">
        <v>339</v>
      </c>
      <c r="D523" s="215">
        <v>340</v>
      </c>
      <c r="E523" s="279">
        <f t="shared" si="47"/>
        <v>99.7058823529412</v>
      </c>
    </row>
    <row r="524" s="218" customFormat="1" ht="18" customHeight="1" spans="1:5">
      <c r="A524" s="133">
        <v>2160217</v>
      </c>
      <c r="B524" s="133" t="s">
        <v>521</v>
      </c>
      <c r="C524" s="215">
        <v>4</v>
      </c>
      <c r="D524" s="215">
        <v>0</v>
      </c>
      <c r="E524" s="279"/>
    </row>
    <row r="525" s="218" customFormat="1" ht="18" customHeight="1" spans="1:5">
      <c r="A525" s="133">
        <v>2160219</v>
      </c>
      <c r="B525" s="133" t="s">
        <v>522</v>
      </c>
      <c r="C525" s="215">
        <v>370</v>
      </c>
      <c r="D525" s="215">
        <v>300</v>
      </c>
      <c r="E525" s="279">
        <f t="shared" ref="E525:E534" si="48">C525/D525*100</f>
        <v>123.333333333333</v>
      </c>
    </row>
    <row r="526" s="218" customFormat="1" ht="18" customHeight="1" spans="1:5">
      <c r="A526" s="133">
        <v>2160299</v>
      </c>
      <c r="B526" s="133" t="s">
        <v>523</v>
      </c>
      <c r="C526" s="278">
        <v>183</v>
      </c>
      <c r="D526" s="214">
        <v>710</v>
      </c>
      <c r="E526" s="279">
        <f t="shared" si="48"/>
        <v>25.7746478873239</v>
      </c>
    </row>
    <row r="527" s="218" customFormat="1" ht="18" customHeight="1" spans="1:5">
      <c r="A527" s="133">
        <v>21606</v>
      </c>
      <c r="B527" s="135" t="s">
        <v>524</v>
      </c>
      <c r="C527" s="215">
        <v>25</v>
      </c>
      <c r="D527" s="215">
        <f t="shared" ref="D527:D532" si="49">SUM(D528:D528)</f>
        <v>23</v>
      </c>
      <c r="E527" s="279">
        <f t="shared" si="48"/>
        <v>108.695652173913</v>
      </c>
    </row>
    <row r="528" s="218" customFormat="1" ht="18" customHeight="1" spans="1:5">
      <c r="A528" s="133">
        <v>2160699</v>
      </c>
      <c r="B528" s="133" t="s">
        <v>525</v>
      </c>
      <c r="C528" s="215">
        <v>25</v>
      </c>
      <c r="D528" s="215">
        <v>23</v>
      </c>
      <c r="E528" s="279">
        <f t="shared" si="48"/>
        <v>108.695652173913</v>
      </c>
    </row>
    <row r="529" s="218" customFormat="1" ht="18" customHeight="1" spans="1:5">
      <c r="A529" s="133">
        <v>217</v>
      </c>
      <c r="B529" s="135" t="s">
        <v>526</v>
      </c>
      <c r="C529" s="215">
        <v>9</v>
      </c>
      <c r="D529" s="215">
        <v>108</v>
      </c>
      <c r="E529" s="279">
        <f t="shared" si="48"/>
        <v>8.33333333333333</v>
      </c>
    </row>
    <row r="530" s="218" customFormat="1" ht="18" customHeight="1" spans="1:5">
      <c r="A530" s="133">
        <v>21701</v>
      </c>
      <c r="B530" s="135" t="s">
        <v>527</v>
      </c>
      <c r="C530" s="215">
        <v>0</v>
      </c>
      <c r="D530" s="215">
        <f t="shared" si="49"/>
        <v>38</v>
      </c>
      <c r="E530" s="279">
        <f t="shared" si="48"/>
        <v>0</v>
      </c>
    </row>
    <row r="531" s="218" customFormat="1" ht="18" customHeight="1" spans="1:5">
      <c r="A531" s="133">
        <v>2170199</v>
      </c>
      <c r="B531" s="133" t="s">
        <v>528</v>
      </c>
      <c r="C531" s="278">
        <v>0</v>
      </c>
      <c r="D531" s="214">
        <v>38</v>
      </c>
      <c r="E531" s="279">
        <f t="shared" si="48"/>
        <v>0</v>
      </c>
    </row>
    <row r="532" s="218" customFormat="1" ht="18" customHeight="1" spans="1:5">
      <c r="A532" s="133">
        <v>21702</v>
      </c>
      <c r="B532" s="135" t="s">
        <v>529</v>
      </c>
      <c r="C532" s="278">
        <v>0</v>
      </c>
      <c r="D532" s="215">
        <f t="shared" si="49"/>
        <v>61</v>
      </c>
      <c r="E532" s="279">
        <f t="shared" si="48"/>
        <v>0</v>
      </c>
    </row>
    <row r="533" s="218" customFormat="1" ht="18" customHeight="1" spans="1:5">
      <c r="A533" s="133">
        <v>2170299</v>
      </c>
      <c r="B533" s="133" t="s">
        <v>530</v>
      </c>
      <c r="C533" s="278">
        <v>0</v>
      </c>
      <c r="D533" s="215">
        <v>61</v>
      </c>
      <c r="E533" s="279">
        <f t="shared" si="48"/>
        <v>0</v>
      </c>
    </row>
    <row r="534" s="218" customFormat="1" ht="18" customHeight="1" spans="1:5">
      <c r="A534" s="133">
        <v>21703</v>
      </c>
      <c r="B534" s="135" t="s">
        <v>531</v>
      </c>
      <c r="C534" s="215">
        <v>9</v>
      </c>
      <c r="D534" s="215">
        <f>SUM(D535:D536)</f>
        <v>9</v>
      </c>
      <c r="E534" s="279">
        <f t="shared" si="48"/>
        <v>100</v>
      </c>
    </row>
    <row r="535" s="218" customFormat="1" ht="18" customHeight="1" spans="1:5">
      <c r="A535" s="133">
        <v>2170302</v>
      </c>
      <c r="B535" s="133" t="s">
        <v>532</v>
      </c>
      <c r="C535" s="278">
        <v>9</v>
      </c>
      <c r="D535" s="214">
        <v>0</v>
      </c>
      <c r="E535" s="279"/>
    </row>
    <row r="536" s="218" customFormat="1" ht="18" customHeight="1" spans="1:5">
      <c r="A536" s="133">
        <v>2170399</v>
      </c>
      <c r="B536" s="133" t="s">
        <v>533</v>
      </c>
      <c r="C536" s="215">
        <v>0</v>
      </c>
      <c r="D536" s="215">
        <v>9</v>
      </c>
      <c r="E536" s="279">
        <f t="shared" ref="E536:E541" si="50">C536/D536*100</f>
        <v>0</v>
      </c>
    </row>
    <row r="537" s="218" customFormat="1" ht="18" customHeight="1" spans="1:5">
      <c r="A537" s="133">
        <v>220</v>
      </c>
      <c r="B537" s="135" t="s">
        <v>534</v>
      </c>
      <c r="C537" s="215">
        <v>1926</v>
      </c>
      <c r="D537" s="215">
        <f>SUM(D538,D545)</f>
        <v>2100</v>
      </c>
      <c r="E537" s="279">
        <f t="shared" si="50"/>
        <v>91.7142857142857</v>
      </c>
    </row>
    <row r="538" s="218" customFormat="1" ht="18" customHeight="1" spans="1:5">
      <c r="A538" s="133">
        <v>22001</v>
      </c>
      <c r="B538" s="135" t="s">
        <v>535</v>
      </c>
      <c r="C538" s="215">
        <v>1751</v>
      </c>
      <c r="D538" s="215">
        <f>SUM(D539:D544)</f>
        <v>1914</v>
      </c>
      <c r="E538" s="279">
        <f t="shared" si="50"/>
        <v>91.4838035527691</v>
      </c>
    </row>
    <row r="539" s="218" customFormat="1" ht="18" customHeight="1" spans="1:5">
      <c r="A539" s="133">
        <v>2200101</v>
      </c>
      <c r="B539" s="133" t="s">
        <v>94</v>
      </c>
      <c r="C539" s="215">
        <v>501</v>
      </c>
      <c r="D539" s="215">
        <v>889</v>
      </c>
      <c r="E539" s="279">
        <f t="shared" si="50"/>
        <v>56.355455568054</v>
      </c>
    </row>
    <row r="540" s="218" customFormat="1" ht="18" customHeight="1" spans="1:5">
      <c r="A540" s="133">
        <v>2200104</v>
      </c>
      <c r="B540" s="133" t="s">
        <v>536</v>
      </c>
      <c r="C540" s="278">
        <v>0</v>
      </c>
      <c r="D540" s="214">
        <v>30</v>
      </c>
      <c r="E540" s="279">
        <f t="shared" si="50"/>
        <v>0</v>
      </c>
    </row>
    <row r="541" s="218" customFormat="1" ht="18" customHeight="1" spans="1:5">
      <c r="A541" s="133">
        <v>2200106</v>
      </c>
      <c r="B541" s="133" t="s">
        <v>537</v>
      </c>
      <c r="C541" s="215">
        <v>113</v>
      </c>
      <c r="D541" s="215">
        <v>257</v>
      </c>
      <c r="E541" s="279">
        <f t="shared" si="50"/>
        <v>43.9688715953307</v>
      </c>
    </row>
    <row r="542" s="218" customFormat="1" ht="18" customHeight="1" spans="1:5">
      <c r="A542" s="133">
        <v>2200109</v>
      </c>
      <c r="B542" s="133" t="s">
        <v>538</v>
      </c>
      <c r="C542" s="215">
        <v>23</v>
      </c>
      <c r="D542" s="215">
        <v>0</v>
      </c>
      <c r="E542" s="279"/>
    </row>
    <row r="543" s="218" customFormat="1" ht="18" customHeight="1" spans="1:5">
      <c r="A543" s="133">
        <v>2200150</v>
      </c>
      <c r="B543" s="133" t="s">
        <v>101</v>
      </c>
      <c r="C543" s="215">
        <v>590</v>
      </c>
      <c r="D543" s="215">
        <v>0</v>
      </c>
      <c r="E543" s="279"/>
    </row>
    <row r="544" s="218" customFormat="1" ht="18" customHeight="1" spans="1:5">
      <c r="A544" s="133">
        <v>2200199</v>
      </c>
      <c r="B544" s="133" t="s">
        <v>539</v>
      </c>
      <c r="C544" s="278">
        <v>524</v>
      </c>
      <c r="D544" s="214">
        <v>738</v>
      </c>
      <c r="E544" s="279">
        <f t="shared" ref="E544:E554" si="51">C544/D544*100</f>
        <v>71.0027100271003</v>
      </c>
    </row>
    <row r="545" s="218" customFormat="1" ht="18" customHeight="1" spans="1:5">
      <c r="A545" s="133">
        <v>22005</v>
      </c>
      <c r="B545" s="135" t="s">
        <v>540</v>
      </c>
      <c r="C545" s="215">
        <v>175</v>
      </c>
      <c r="D545" s="215">
        <f>SUM(D547:D548)</f>
        <v>186</v>
      </c>
      <c r="E545" s="279">
        <f t="shared" si="51"/>
        <v>94.0860215053764</v>
      </c>
    </row>
    <row r="546" s="218" customFormat="1" ht="18" customHeight="1" spans="1:5">
      <c r="A546" s="133">
        <v>2200501</v>
      </c>
      <c r="B546" s="133" t="s">
        <v>94</v>
      </c>
      <c r="C546" s="215">
        <v>155</v>
      </c>
      <c r="D546" s="215">
        <v>0</v>
      </c>
      <c r="E546" s="279"/>
    </row>
    <row r="547" s="218" customFormat="1" ht="18" customHeight="1" spans="1:5">
      <c r="A547" s="133">
        <v>2200509</v>
      </c>
      <c r="B547" s="133" t="s">
        <v>541</v>
      </c>
      <c r="C547" s="215">
        <v>20</v>
      </c>
      <c r="D547" s="215">
        <v>0</v>
      </c>
      <c r="E547" s="279"/>
    </row>
    <row r="548" s="218" customFormat="1" ht="18" customHeight="1" spans="1:5">
      <c r="A548" s="133">
        <v>2200599</v>
      </c>
      <c r="B548" s="133" t="s">
        <v>542</v>
      </c>
      <c r="C548" s="278">
        <v>0</v>
      </c>
      <c r="D548" s="214">
        <v>186</v>
      </c>
      <c r="E548" s="279">
        <f t="shared" si="51"/>
        <v>0</v>
      </c>
    </row>
    <row r="549" s="218" customFormat="1" ht="18" customHeight="1" spans="1:5">
      <c r="A549" s="133">
        <v>221</v>
      </c>
      <c r="B549" s="135" t="s">
        <v>543</v>
      </c>
      <c r="C549" s="215">
        <v>9268</v>
      </c>
      <c r="D549" s="215">
        <f>SUM(D550,D556,D558)</f>
        <v>8302</v>
      </c>
      <c r="E549" s="279">
        <f t="shared" si="51"/>
        <v>111.635750421585</v>
      </c>
    </row>
    <row r="550" s="218" customFormat="1" ht="18" customHeight="1" spans="1:5">
      <c r="A550" s="133">
        <v>22101</v>
      </c>
      <c r="B550" s="135" t="s">
        <v>544</v>
      </c>
      <c r="C550" s="215">
        <v>4770</v>
      </c>
      <c r="D550" s="215">
        <f>SUM(D551:D555)</f>
        <v>4640</v>
      </c>
      <c r="E550" s="279">
        <f t="shared" si="51"/>
        <v>102.801724137931</v>
      </c>
    </row>
    <row r="551" s="218" customFormat="1" ht="18" customHeight="1" spans="1:5">
      <c r="A551" s="133">
        <v>2210103</v>
      </c>
      <c r="B551" s="133" t="s">
        <v>545</v>
      </c>
      <c r="C551" s="278">
        <v>1471</v>
      </c>
      <c r="D551" s="214">
        <v>3401</v>
      </c>
      <c r="E551" s="279">
        <f t="shared" si="51"/>
        <v>43.2519847103793</v>
      </c>
    </row>
    <row r="552" s="218" customFormat="1" ht="18" customHeight="1" spans="1:5">
      <c r="A552" s="133">
        <v>2210105</v>
      </c>
      <c r="B552" s="133" t="s">
        <v>546</v>
      </c>
      <c r="C552" s="215">
        <v>120</v>
      </c>
      <c r="D552" s="215">
        <v>134</v>
      </c>
      <c r="E552" s="279">
        <f t="shared" si="51"/>
        <v>89.5522388059701</v>
      </c>
    </row>
    <row r="553" s="218" customFormat="1" ht="18" customHeight="1" spans="1:5">
      <c r="A553" s="133">
        <v>2210108</v>
      </c>
      <c r="B553" s="133" t="s">
        <v>547</v>
      </c>
      <c r="C553" s="215">
        <v>1258</v>
      </c>
      <c r="D553" s="215">
        <v>1050</v>
      </c>
      <c r="E553" s="279">
        <f t="shared" si="51"/>
        <v>119.809523809524</v>
      </c>
    </row>
    <row r="554" s="218" customFormat="1" ht="18" customHeight="1" spans="1:5">
      <c r="A554" s="133">
        <v>2210110</v>
      </c>
      <c r="B554" s="133" t="s">
        <v>548</v>
      </c>
      <c r="C554" s="278">
        <v>136</v>
      </c>
      <c r="D554" s="214">
        <v>55</v>
      </c>
      <c r="E554" s="279">
        <f t="shared" si="51"/>
        <v>247.272727272727</v>
      </c>
    </row>
    <row r="555" s="218" customFormat="1" ht="18" customHeight="1" spans="1:5">
      <c r="A555" s="133">
        <v>2210199</v>
      </c>
      <c r="B555" s="133" t="s">
        <v>549</v>
      </c>
      <c r="C555" s="215">
        <v>1785</v>
      </c>
      <c r="D555" s="215">
        <v>0</v>
      </c>
      <c r="E555" s="279"/>
    </row>
    <row r="556" s="218" customFormat="1" ht="18" customHeight="1" spans="1:5">
      <c r="A556" s="133">
        <v>22102</v>
      </c>
      <c r="B556" s="135" t="s">
        <v>550</v>
      </c>
      <c r="C556" s="215">
        <v>3535</v>
      </c>
      <c r="D556" s="215">
        <f>SUM(D557:D557)</f>
        <v>0</v>
      </c>
      <c r="E556" s="279"/>
    </row>
    <row r="557" s="218" customFormat="1" ht="18" customHeight="1" spans="1:5">
      <c r="A557" s="133">
        <v>2210201</v>
      </c>
      <c r="B557" s="133" t="s">
        <v>551</v>
      </c>
      <c r="C557" s="278">
        <v>3535</v>
      </c>
      <c r="D557" s="214">
        <v>0</v>
      </c>
      <c r="E557" s="279"/>
    </row>
    <row r="558" s="218" customFormat="1" ht="18" customHeight="1" spans="1:5">
      <c r="A558" s="133">
        <v>22103</v>
      </c>
      <c r="B558" s="135" t="s">
        <v>552</v>
      </c>
      <c r="C558" s="215">
        <v>963</v>
      </c>
      <c r="D558" s="215">
        <f>SUM(D560:D561)</f>
        <v>3662</v>
      </c>
      <c r="E558" s="279">
        <f t="shared" ref="E558:E571" si="52">C558/D558*100</f>
        <v>26.2971054068815</v>
      </c>
    </row>
    <row r="559" s="218" customFormat="1" ht="18" customHeight="1" spans="1:5">
      <c r="A559" s="133">
        <v>2210301</v>
      </c>
      <c r="B559" s="133" t="s">
        <v>553</v>
      </c>
      <c r="C559" s="215">
        <v>11</v>
      </c>
      <c r="D559" s="215">
        <v>0</v>
      </c>
      <c r="E559" s="279"/>
    </row>
    <row r="560" s="218" customFormat="1" ht="18" customHeight="1" spans="1:5">
      <c r="A560" s="133">
        <v>2210302</v>
      </c>
      <c r="B560" s="133" t="s">
        <v>554</v>
      </c>
      <c r="C560" s="215">
        <v>800</v>
      </c>
      <c r="D560" s="215">
        <v>2000</v>
      </c>
      <c r="E560" s="279">
        <f t="shared" si="52"/>
        <v>40</v>
      </c>
    </row>
    <row r="561" s="218" customFormat="1" ht="18" customHeight="1" spans="1:5">
      <c r="A561" s="133">
        <v>2210399</v>
      </c>
      <c r="B561" s="133" t="s">
        <v>555</v>
      </c>
      <c r="C561" s="215">
        <v>152</v>
      </c>
      <c r="D561" s="215">
        <v>1662</v>
      </c>
      <c r="E561" s="279">
        <f t="shared" si="52"/>
        <v>9.14560770156438</v>
      </c>
    </row>
    <row r="562" s="218" customFormat="1" ht="18" customHeight="1" spans="1:5">
      <c r="A562" s="133">
        <v>222</v>
      </c>
      <c r="B562" s="135" t="s">
        <v>556</v>
      </c>
      <c r="C562" s="278">
        <v>130</v>
      </c>
      <c r="D562" s="214">
        <v>709</v>
      </c>
      <c r="E562" s="279">
        <f t="shared" si="52"/>
        <v>18.3356840620592</v>
      </c>
    </row>
    <row r="563" s="218" customFormat="1" ht="18" customHeight="1" spans="1:5">
      <c r="A563" s="133">
        <v>22201</v>
      </c>
      <c r="B563" s="135" t="s">
        <v>557</v>
      </c>
      <c r="C563" s="215">
        <v>130</v>
      </c>
      <c r="D563" s="215">
        <f>SUM(D564:D568)</f>
        <v>709</v>
      </c>
      <c r="E563" s="279">
        <f t="shared" si="52"/>
        <v>18.3356840620592</v>
      </c>
    </row>
    <row r="564" s="218" customFormat="1" ht="18" customHeight="1" spans="1:5">
      <c r="A564" s="133">
        <v>2220106</v>
      </c>
      <c r="B564" s="133" t="s">
        <v>558</v>
      </c>
      <c r="C564" s="215">
        <v>0</v>
      </c>
      <c r="D564" s="215">
        <v>3</v>
      </c>
      <c r="E564" s="279">
        <f t="shared" si="52"/>
        <v>0</v>
      </c>
    </row>
    <row r="565" s="218" customFormat="1" ht="18" customHeight="1" spans="1:5">
      <c r="A565" s="133">
        <v>2220112</v>
      </c>
      <c r="B565" s="133" t="s">
        <v>559</v>
      </c>
      <c r="C565" s="278">
        <v>85</v>
      </c>
      <c r="D565" s="214">
        <v>82</v>
      </c>
      <c r="E565" s="279">
        <f t="shared" si="52"/>
        <v>103.658536585366</v>
      </c>
    </row>
    <row r="566" s="218" customFormat="1" spans="1:5">
      <c r="A566" s="133">
        <v>2220115</v>
      </c>
      <c r="B566" s="133" t="s">
        <v>560</v>
      </c>
      <c r="C566" s="215">
        <v>35</v>
      </c>
      <c r="D566" s="215">
        <v>180</v>
      </c>
      <c r="E566" s="279">
        <f t="shared" si="52"/>
        <v>19.4444444444444</v>
      </c>
    </row>
    <row r="567" s="218" customFormat="1" ht="18" customHeight="1" spans="1:5">
      <c r="A567" s="133">
        <v>2220120</v>
      </c>
      <c r="B567" s="133" t="s">
        <v>561</v>
      </c>
      <c r="C567" s="215">
        <v>0</v>
      </c>
      <c r="D567" s="215">
        <v>50</v>
      </c>
      <c r="E567" s="279">
        <f t="shared" si="52"/>
        <v>0</v>
      </c>
    </row>
    <row r="568" s="218" customFormat="1" ht="18" customHeight="1" spans="1:5">
      <c r="A568" s="133">
        <v>2220199</v>
      </c>
      <c r="B568" s="133" t="s">
        <v>562</v>
      </c>
      <c r="C568" s="215">
        <v>10</v>
      </c>
      <c r="D568" s="215">
        <v>394</v>
      </c>
      <c r="E568" s="279">
        <f t="shared" si="52"/>
        <v>2.53807106598985</v>
      </c>
    </row>
    <row r="569" s="218" customFormat="1" ht="17" customHeight="1" spans="1:5">
      <c r="A569" s="133">
        <v>224</v>
      </c>
      <c r="B569" s="135" t="s">
        <v>563</v>
      </c>
      <c r="C569" s="215">
        <v>2443</v>
      </c>
      <c r="D569" s="215">
        <f>SUM(D570,D578,D581,D584,D588,D591)</f>
        <v>4737</v>
      </c>
      <c r="E569" s="279">
        <f t="shared" si="52"/>
        <v>51.5727253535993</v>
      </c>
    </row>
    <row r="570" s="218" customFormat="1" ht="18" customHeight="1" spans="1:5">
      <c r="A570" s="133">
        <v>22401</v>
      </c>
      <c r="B570" s="135" t="s">
        <v>564</v>
      </c>
      <c r="C570" s="278">
        <v>969</v>
      </c>
      <c r="D570" s="214">
        <f>SUM(D571:D577)</f>
        <v>2691</v>
      </c>
      <c r="E570" s="279">
        <f t="shared" si="52"/>
        <v>36.0089186176143</v>
      </c>
    </row>
    <row r="571" s="218" customFormat="1" ht="18" customHeight="1" spans="1:5">
      <c r="A571" s="133">
        <v>2240101</v>
      </c>
      <c r="B571" s="133" t="s">
        <v>94</v>
      </c>
      <c r="C571" s="215">
        <v>444</v>
      </c>
      <c r="D571" s="215">
        <v>488</v>
      </c>
      <c r="E571" s="279">
        <f t="shared" si="52"/>
        <v>90.983606557377</v>
      </c>
    </row>
    <row r="572" s="218" customFormat="1" ht="18" customHeight="1" spans="1:5">
      <c r="A572" s="133">
        <v>2240104</v>
      </c>
      <c r="B572" s="133" t="s">
        <v>565</v>
      </c>
      <c r="C572" s="215">
        <v>23</v>
      </c>
      <c r="D572" s="215">
        <v>0</v>
      </c>
      <c r="E572" s="279"/>
    </row>
    <row r="573" s="218" customFormat="1" ht="18" customHeight="1" spans="1:5">
      <c r="A573" s="133">
        <v>2240106</v>
      </c>
      <c r="B573" s="133" t="s">
        <v>566</v>
      </c>
      <c r="C573" s="215">
        <v>55</v>
      </c>
      <c r="D573" s="215">
        <v>62</v>
      </c>
      <c r="E573" s="279">
        <f t="shared" ref="E573:E580" si="53">C573/D573*100</f>
        <v>88.7096774193548</v>
      </c>
    </row>
    <row r="574" s="218" customFormat="1" ht="18" customHeight="1" spans="1:5">
      <c r="A574" s="133">
        <v>2240108</v>
      </c>
      <c r="B574" s="133" t="s">
        <v>567</v>
      </c>
      <c r="C574" s="215">
        <v>64</v>
      </c>
      <c r="D574" s="215">
        <v>0</v>
      </c>
      <c r="E574" s="279"/>
    </row>
    <row r="575" s="218" customFormat="1" ht="18" customHeight="1" spans="1:5">
      <c r="A575" s="133">
        <v>2240109</v>
      </c>
      <c r="B575" s="133" t="s">
        <v>568</v>
      </c>
      <c r="C575" s="215">
        <v>5</v>
      </c>
      <c r="D575" s="215">
        <v>20</v>
      </c>
      <c r="E575" s="279">
        <f t="shared" si="53"/>
        <v>25</v>
      </c>
    </row>
    <row r="576" s="218" customFormat="1" ht="18" customHeight="1" spans="1:5">
      <c r="A576" s="133">
        <v>2240150</v>
      </c>
      <c r="B576" s="133" t="s">
        <v>101</v>
      </c>
      <c r="C576" s="278">
        <v>168</v>
      </c>
      <c r="D576" s="214">
        <v>0</v>
      </c>
      <c r="E576" s="279"/>
    </row>
    <row r="577" s="218" customFormat="1" ht="18" customHeight="1" spans="1:5">
      <c r="A577" s="133">
        <v>2240199</v>
      </c>
      <c r="B577" s="133" t="s">
        <v>569</v>
      </c>
      <c r="C577" s="278">
        <v>210</v>
      </c>
      <c r="D577" s="214">
        <v>2121</v>
      </c>
      <c r="E577" s="279">
        <f t="shared" si="53"/>
        <v>9.9009900990099</v>
      </c>
    </row>
    <row r="578" s="218" customFormat="1" ht="18" customHeight="1" spans="1:5">
      <c r="A578" s="133">
        <v>22402</v>
      </c>
      <c r="B578" s="135" t="s">
        <v>570</v>
      </c>
      <c r="C578" s="215">
        <v>1035</v>
      </c>
      <c r="D578" s="215">
        <f>SUM(D579:D580)</f>
        <v>1015</v>
      </c>
      <c r="E578" s="279">
        <f t="shared" si="53"/>
        <v>101.970443349754</v>
      </c>
    </row>
    <row r="579" s="218" customFormat="1" ht="18" customHeight="1" spans="1:5">
      <c r="A579" s="133">
        <v>2240201</v>
      </c>
      <c r="B579" s="133" t="s">
        <v>94</v>
      </c>
      <c r="C579" s="215">
        <v>0</v>
      </c>
      <c r="D579" s="215">
        <v>815</v>
      </c>
      <c r="E579" s="279">
        <f t="shared" si="53"/>
        <v>0</v>
      </c>
    </row>
    <row r="580" s="218" customFormat="1" ht="18" customHeight="1" spans="1:5">
      <c r="A580" s="133">
        <v>2240204</v>
      </c>
      <c r="B580" s="133" t="s">
        <v>571</v>
      </c>
      <c r="C580" s="278">
        <v>1030</v>
      </c>
      <c r="D580" s="214">
        <v>200</v>
      </c>
      <c r="E580" s="279">
        <f t="shared" si="53"/>
        <v>515</v>
      </c>
    </row>
    <row r="581" s="218" customFormat="1" ht="18" customHeight="1" spans="1:5">
      <c r="A581" s="133">
        <v>22405</v>
      </c>
      <c r="B581" s="135" t="s">
        <v>572</v>
      </c>
      <c r="C581" s="215">
        <v>6</v>
      </c>
      <c r="D581" s="215">
        <f>SUM(D582:D582)</f>
        <v>0</v>
      </c>
      <c r="E581" s="279"/>
    </row>
    <row r="582" s="218" customFormat="1" ht="18" customHeight="1" spans="1:5">
      <c r="A582" s="133">
        <v>2240504</v>
      </c>
      <c r="B582" s="133" t="s">
        <v>573</v>
      </c>
      <c r="C582" s="215">
        <v>1</v>
      </c>
      <c r="D582" s="215">
        <v>0</v>
      </c>
      <c r="E582" s="279"/>
    </row>
    <row r="583" s="218" customFormat="1" ht="18" customHeight="1" spans="1:5">
      <c r="A583" s="133">
        <v>2240599</v>
      </c>
      <c r="B583" s="133" t="s">
        <v>574</v>
      </c>
      <c r="C583" s="278">
        <v>5</v>
      </c>
      <c r="D583" s="215">
        <v>0</v>
      </c>
      <c r="E583" s="279"/>
    </row>
    <row r="584" s="218" customFormat="1" ht="18" customHeight="1" spans="1:5">
      <c r="A584" s="133">
        <v>22406</v>
      </c>
      <c r="B584" s="135" t="s">
        <v>575</v>
      </c>
      <c r="C584" s="278">
        <v>116</v>
      </c>
      <c r="D584" s="214">
        <f>SUM(D585:D587)</f>
        <v>146</v>
      </c>
      <c r="E584" s="279">
        <f t="shared" ref="E584:E598" si="54">C584/D584*100</f>
        <v>79.4520547945205</v>
      </c>
    </row>
    <row r="585" s="218" customFormat="1" ht="18" customHeight="1" spans="1:5">
      <c r="A585" s="133">
        <v>2240601</v>
      </c>
      <c r="B585" s="133" t="s">
        <v>576</v>
      </c>
      <c r="C585" s="215">
        <v>48</v>
      </c>
      <c r="D585" s="215">
        <v>110</v>
      </c>
      <c r="E585" s="279">
        <f t="shared" si="54"/>
        <v>43.6363636363636</v>
      </c>
    </row>
    <row r="586" s="218" customFormat="1" ht="18" customHeight="1" spans="1:5">
      <c r="A586" s="133">
        <v>2240602</v>
      </c>
      <c r="B586" s="133" t="s">
        <v>577</v>
      </c>
      <c r="C586" s="215">
        <v>50</v>
      </c>
      <c r="D586" s="215">
        <v>16</v>
      </c>
      <c r="E586" s="279">
        <f t="shared" si="54"/>
        <v>312.5</v>
      </c>
    </row>
    <row r="587" s="218" customFormat="1" ht="18" customHeight="1" spans="1:5">
      <c r="A587" s="133">
        <v>2240699</v>
      </c>
      <c r="B587" s="133" t="s">
        <v>578</v>
      </c>
      <c r="C587" s="278">
        <v>18</v>
      </c>
      <c r="D587" s="214">
        <v>20</v>
      </c>
      <c r="E587" s="279">
        <f t="shared" si="54"/>
        <v>90</v>
      </c>
    </row>
    <row r="588" s="218" customFormat="1" ht="18" customHeight="1" spans="1:5">
      <c r="A588" s="133">
        <v>22407</v>
      </c>
      <c r="B588" s="135" t="s">
        <v>579</v>
      </c>
      <c r="C588" s="215">
        <v>312</v>
      </c>
      <c r="D588" s="215">
        <f>SUM(D589:D590)</f>
        <v>759</v>
      </c>
      <c r="E588" s="279">
        <f t="shared" si="54"/>
        <v>41.1067193675889</v>
      </c>
    </row>
    <row r="589" s="218" customFormat="1" ht="18" customHeight="1" spans="1:5">
      <c r="A589" s="133">
        <v>2240703</v>
      </c>
      <c r="B589" s="133" t="s">
        <v>580</v>
      </c>
      <c r="C589" s="215">
        <v>258</v>
      </c>
      <c r="D589" s="215">
        <v>704</v>
      </c>
      <c r="E589" s="279">
        <f t="shared" si="54"/>
        <v>36.6477272727273</v>
      </c>
    </row>
    <row r="590" s="218" customFormat="1" ht="18" customHeight="1" spans="1:5">
      <c r="A590" s="133">
        <v>2240799</v>
      </c>
      <c r="B590" s="133" t="s">
        <v>581</v>
      </c>
      <c r="C590" s="215">
        <v>54</v>
      </c>
      <c r="D590" s="215">
        <v>55</v>
      </c>
      <c r="E590" s="279">
        <f t="shared" si="54"/>
        <v>98.1818181818182</v>
      </c>
    </row>
    <row r="591" s="218" customFormat="1" ht="18" customHeight="1" spans="1:5">
      <c r="A591" s="133">
        <v>22499</v>
      </c>
      <c r="B591" s="135" t="s">
        <v>582</v>
      </c>
      <c r="C591" s="278">
        <v>5</v>
      </c>
      <c r="D591" s="214">
        <f t="shared" ref="D591:D594" si="55">D592</f>
        <v>126</v>
      </c>
      <c r="E591" s="279">
        <f t="shared" si="54"/>
        <v>3.96825396825397</v>
      </c>
    </row>
    <row r="592" s="218" customFormat="1" ht="18" customHeight="1" spans="1:5">
      <c r="A592" s="133">
        <v>2249999</v>
      </c>
      <c r="B592" s="133" t="s">
        <v>583</v>
      </c>
      <c r="C592" s="215">
        <v>5</v>
      </c>
      <c r="D592" s="215">
        <v>126</v>
      </c>
      <c r="E592" s="279">
        <f t="shared" si="54"/>
        <v>3.96825396825397</v>
      </c>
    </row>
    <row r="593" s="218" customFormat="1" ht="18" customHeight="1" spans="1:5">
      <c r="A593" s="133">
        <v>229</v>
      </c>
      <c r="B593" s="135" t="s">
        <v>584</v>
      </c>
      <c r="C593" s="215">
        <v>486</v>
      </c>
      <c r="D593" s="215">
        <f t="shared" si="55"/>
        <v>87</v>
      </c>
      <c r="E593" s="279">
        <f t="shared" si="54"/>
        <v>558.620689655172</v>
      </c>
    </row>
    <row r="594" s="218" customFormat="1" ht="18" customHeight="1" spans="1:5">
      <c r="A594" s="133">
        <v>22999</v>
      </c>
      <c r="B594" s="135" t="s">
        <v>585</v>
      </c>
      <c r="C594" s="278">
        <v>486</v>
      </c>
      <c r="D594" s="214">
        <f t="shared" si="55"/>
        <v>87</v>
      </c>
      <c r="E594" s="279">
        <f t="shared" si="54"/>
        <v>558.620689655172</v>
      </c>
    </row>
    <row r="595" s="218" customFormat="1" ht="18" customHeight="1" spans="1:5">
      <c r="A595" s="133">
        <v>2299999</v>
      </c>
      <c r="B595" s="133" t="s">
        <v>586</v>
      </c>
      <c r="C595" s="215">
        <v>486</v>
      </c>
      <c r="D595" s="215">
        <v>87</v>
      </c>
      <c r="E595" s="279">
        <f t="shared" si="54"/>
        <v>558.620689655172</v>
      </c>
    </row>
    <row r="596" s="218" customFormat="1" ht="18" customHeight="1" spans="1:5">
      <c r="A596" s="133">
        <v>232</v>
      </c>
      <c r="B596" s="135" t="s">
        <v>587</v>
      </c>
      <c r="C596" s="215">
        <v>6180</v>
      </c>
      <c r="D596" s="215">
        <f>SUM(D597)</f>
        <v>6299</v>
      </c>
      <c r="E596" s="279">
        <f t="shared" si="54"/>
        <v>98.1108112398794</v>
      </c>
    </row>
    <row r="597" s="218" customFormat="1" ht="18" customHeight="1" spans="1:5">
      <c r="A597" s="133">
        <v>23203</v>
      </c>
      <c r="B597" s="135" t="s">
        <v>588</v>
      </c>
      <c r="C597" s="215">
        <v>6180</v>
      </c>
      <c r="D597" s="215">
        <f>SUM(D598:D598)</f>
        <v>6299</v>
      </c>
      <c r="E597" s="279">
        <f t="shared" si="54"/>
        <v>98.1108112398794</v>
      </c>
    </row>
    <row r="598" s="218" customFormat="1" ht="18" customHeight="1" spans="1:5">
      <c r="A598" s="133">
        <v>2320301</v>
      </c>
      <c r="B598" s="133" t="s">
        <v>589</v>
      </c>
      <c r="C598" s="278">
        <v>6180</v>
      </c>
      <c r="D598" s="214">
        <v>6299</v>
      </c>
      <c r="E598" s="279">
        <f t="shared" si="54"/>
        <v>98.1108112398794</v>
      </c>
    </row>
    <row r="599" s="218" customFormat="1" ht="18" customHeight="1" spans="3:5">
      <c r="C599" s="269"/>
      <c r="D599" s="218"/>
      <c r="E599" s="270"/>
    </row>
    <row r="600" s="218" customFormat="1" ht="18" customHeight="1" spans="3:5">
      <c r="C600" s="269"/>
      <c r="E600" s="270"/>
    </row>
    <row r="601" s="218" customFormat="1" ht="18" customHeight="1" spans="3:5">
      <c r="C601" s="269"/>
      <c r="E601" s="270"/>
    </row>
    <row r="602" s="218" customFormat="1" ht="18" customHeight="1" spans="3:5">
      <c r="C602" s="269"/>
      <c r="E602" s="270"/>
    </row>
    <row r="603" s="218" customFormat="1" ht="18" customHeight="1" spans="3:5">
      <c r="C603" s="269"/>
      <c r="E603" s="270"/>
    </row>
    <row r="604" s="218" customFormat="1" spans="3:5">
      <c r="C604" s="269"/>
      <c r="E604" s="270"/>
    </row>
    <row r="605" s="218" customFormat="1" spans="3:5">
      <c r="C605" s="269"/>
      <c r="E605" s="270"/>
    </row>
    <row r="606" s="218" customFormat="1" spans="3:5">
      <c r="C606" s="269"/>
      <c r="E606" s="270"/>
    </row>
  </sheetData>
  <mergeCells count="1">
    <mergeCell ref="A2:E2"/>
  </mergeCells>
  <dataValidations count="1">
    <dataValidation type="decimal" operator="between" allowBlank="1" showInputMessage="1" showErrorMessage="1" sqref="C52 C71 C80 C98 C107 C114 C118:D118 C122 C132 C149:D149 C165 C230 C235 C295 C319 C430 C432 C484 C524 C546 C62:C66 C82:C83 C92:C93 C102:C103 C124:C130 C180:C186 C322:C323 C373:C374 C400:C403">
      <formula1>-99999999999999</formula1>
      <formula2>99999999999999</formula2>
    </dataValidation>
  </dataValidations>
  <pageMargins left="0.748031496062992" right="0.748031496062992" top="0.984251968503937" bottom="0.984251968503937" header="0.511811023622047" footer="0.511811023622047"/>
  <pageSetup paperSize="9" scale="79" fitToHeight="0" orientation="portrait"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workbookViewId="0">
      <selection activeCell="D93" sqref="D93"/>
    </sheetView>
  </sheetViews>
  <sheetFormatPr defaultColWidth="12.1833333333333" defaultRowHeight="15.55" customHeight="1" outlineLevelCol="2"/>
  <cols>
    <col min="1" max="1" width="12.1833333333333" style="219"/>
    <col min="2" max="2" width="53.6" style="166" customWidth="1"/>
    <col min="3" max="3" width="32.5" style="166" customWidth="1"/>
    <col min="4" max="253" width="12.1833333333333" style="166" customWidth="1"/>
    <col min="254" max="16381" width="12.1833333333333" style="166"/>
    <col min="16382" max="16384" width="12.1833333333333" style="219"/>
  </cols>
  <sheetData>
    <row r="1" customHeight="1" spans="1:1">
      <c r="A1" s="166" t="s">
        <v>599</v>
      </c>
    </row>
    <row r="2" s="166" customFormat="1" ht="36.75" customHeight="1" spans="2:3">
      <c r="B2" s="263" t="s">
        <v>600</v>
      </c>
      <c r="C2" s="263"/>
    </row>
    <row r="3" s="166" customFormat="1" ht="16.95" customHeight="1" spans="2:3">
      <c r="B3" s="194"/>
      <c r="C3" s="220" t="s">
        <v>601</v>
      </c>
    </row>
    <row r="4" s="166" customFormat="1" ht="16.9" customHeight="1" spans="1:3">
      <c r="A4" s="132" t="s">
        <v>86</v>
      </c>
      <c r="B4" s="132" t="s">
        <v>87</v>
      </c>
      <c r="C4" s="264" t="s">
        <v>602</v>
      </c>
    </row>
    <row r="5" s="166" customFormat="1" ht="21" customHeight="1" spans="1:3">
      <c r="A5" s="132"/>
      <c r="B5" s="132"/>
      <c r="C5" s="265"/>
    </row>
    <row r="6" s="166" customFormat="1" ht="16.9" customHeight="1" spans="1:3">
      <c r="A6" s="133"/>
      <c r="B6" s="132" t="s">
        <v>91</v>
      </c>
      <c r="C6" s="266">
        <f>C7+C12+C23+C31+C38+C42+C45+C49+C54+C60+C64+C69</f>
        <v>174376</v>
      </c>
    </row>
    <row r="7" s="166" customFormat="1" ht="16.9" customHeight="1" spans="1:3">
      <c r="A7" s="133">
        <v>501</v>
      </c>
      <c r="B7" s="135" t="s">
        <v>603</v>
      </c>
      <c r="C7" s="266">
        <f>SUM(C8:C11)</f>
        <v>84834</v>
      </c>
    </row>
    <row r="8" s="166" customFormat="1" ht="16.9" customHeight="1" spans="1:3">
      <c r="A8" s="133">
        <v>50101</v>
      </c>
      <c r="B8" s="133" t="s">
        <v>604</v>
      </c>
      <c r="C8" s="266">
        <v>61706</v>
      </c>
    </row>
    <row r="9" s="166" customFormat="1" ht="16.9" customHeight="1" spans="1:3">
      <c r="A9" s="133">
        <v>50102</v>
      </c>
      <c r="B9" s="133" t="s">
        <v>605</v>
      </c>
      <c r="C9" s="266">
        <v>15310</v>
      </c>
    </row>
    <row r="10" s="166" customFormat="1" ht="16.9" customHeight="1" spans="1:3">
      <c r="A10" s="133">
        <v>50103</v>
      </c>
      <c r="B10" s="133" t="s">
        <v>606</v>
      </c>
      <c r="C10" s="266">
        <v>7055</v>
      </c>
    </row>
    <row r="11" s="166" customFormat="1" ht="16.9" customHeight="1" spans="1:3">
      <c r="A11" s="133">
        <v>50199</v>
      </c>
      <c r="B11" s="133" t="s">
        <v>607</v>
      </c>
      <c r="C11" s="266">
        <v>763</v>
      </c>
    </row>
    <row r="12" s="166" customFormat="1" ht="16.9" customHeight="1" spans="1:3">
      <c r="A12" s="133">
        <v>502</v>
      </c>
      <c r="B12" s="135" t="s">
        <v>608</v>
      </c>
      <c r="C12" s="266">
        <f>SUM(C13:C22)</f>
        <v>36091</v>
      </c>
    </row>
    <row r="13" s="166" customFormat="1" ht="16.9" customHeight="1" spans="1:3">
      <c r="A13" s="133">
        <v>50201</v>
      </c>
      <c r="B13" s="133" t="s">
        <v>609</v>
      </c>
      <c r="C13" s="266">
        <v>6180</v>
      </c>
    </row>
    <row r="14" s="166" customFormat="1" ht="16.9" customHeight="1" spans="1:3">
      <c r="A14" s="133">
        <v>50202</v>
      </c>
      <c r="B14" s="133" t="s">
        <v>610</v>
      </c>
      <c r="C14" s="266">
        <v>171</v>
      </c>
    </row>
    <row r="15" s="166" customFormat="1" ht="16.9" customHeight="1" spans="1:3">
      <c r="A15" s="133">
        <v>50203</v>
      </c>
      <c r="B15" s="133" t="s">
        <v>611</v>
      </c>
      <c r="C15" s="266">
        <v>58</v>
      </c>
    </row>
    <row r="16" s="166" customFormat="1" ht="16.9" customHeight="1" spans="1:3">
      <c r="A16" s="133">
        <v>50204</v>
      </c>
      <c r="B16" s="133" t="s">
        <v>612</v>
      </c>
      <c r="C16" s="266">
        <v>5</v>
      </c>
    </row>
    <row r="17" s="166" customFormat="1" ht="16.9" customHeight="1" spans="1:3">
      <c r="A17" s="133">
        <v>50205</v>
      </c>
      <c r="B17" s="133" t="s">
        <v>613</v>
      </c>
      <c r="C17" s="266">
        <v>2072</v>
      </c>
    </row>
    <row r="18" s="166" customFormat="1" ht="16.9" customHeight="1" spans="1:3">
      <c r="A18" s="133">
        <v>50206</v>
      </c>
      <c r="B18" s="133" t="s">
        <v>614</v>
      </c>
      <c r="C18" s="266">
        <v>220</v>
      </c>
    </row>
    <row r="19" s="166" customFormat="1" ht="16.9" customHeight="1" spans="1:3">
      <c r="A19" s="133">
        <v>50207</v>
      </c>
      <c r="B19" s="133" t="s">
        <v>615</v>
      </c>
      <c r="C19" s="266">
        <v>8</v>
      </c>
    </row>
    <row r="20" s="166" customFormat="1" ht="16.9" customHeight="1" spans="1:3">
      <c r="A20" s="133">
        <v>50208</v>
      </c>
      <c r="B20" s="133" t="s">
        <v>616</v>
      </c>
      <c r="C20" s="266">
        <v>351</v>
      </c>
    </row>
    <row r="21" s="166" customFormat="1" ht="16.9" customHeight="1" spans="1:3">
      <c r="A21" s="133">
        <v>50209</v>
      </c>
      <c r="B21" s="133" t="s">
        <v>617</v>
      </c>
      <c r="C21" s="266">
        <v>168</v>
      </c>
    </row>
    <row r="22" s="166" customFormat="1" ht="16.9" customHeight="1" spans="1:3">
      <c r="A22" s="133">
        <v>50299</v>
      </c>
      <c r="B22" s="133" t="s">
        <v>618</v>
      </c>
      <c r="C22" s="266">
        <v>26858</v>
      </c>
    </row>
    <row r="23" s="166" customFormat="1" ht="16.9" customHeight="1" spans="1:3">
      <c r="A23" s="133">
        <v>503</v>
      </c>
      <c r="B23" s="135" t="s">
        <v>619</v>
      </c>
      <c r="C23" s="266">
        <f>SUM(C24:C30)</f>
        <v>0</v>
      </c>
    </row>
    <row r="24" s="166" customFormat="1" ht="16.9" customHeight="1" spans="1:3">
      <c r="A24" s="133">
        <v>50301</v>
      </c>
      <c r="B24" s="133" t="s">
        <v>620</v>
      </c>
      <c r="C24" s="266"/>
    </row>
    <row r="25" s="166" customFormat="1" ht="16.9" customHeight="1" spans="1:3">
      <c r="A25" s="133">
        <v>50302</v>
      </c>
      <c r="B25" s="133" t="s">
        <v>621</v>
      </c>
      <c r="C25" s="266"/>
    </row>
    <row r="26" s="166" customFormat="1" ht="16.9" customHeight="1" spans="1:3">
      <c r="A26" s="133">
        <v>50303</v>
      </c>
      <c r="B26" s="133" t="s">
        <v>622</v>
      </c>
      <c r="C26" s="266"/>
    </row>
    <row r="27" s="166" customFormat="1" ht="16.9" customHeight="1" spans="1:3">
      <c r="A27" s="133">
        <v>50305</v>
      </c>
      <c r="B27" s="133" t="s">
        <v>623</v>
      </c>
      <c r="C27" s="266"/>
    </row>
    <row r="28" s="166" customFormat="1" ht="16.9" customHeight="1" spans="1:3">
      <c r="A28" s="133">
        <v>50306</v>
      </c>
      <c r="B28" s="133" t="s">
        <v>624</v>
      </c>
      <c r="C28" s="266"/>
    </row>
    <row r="29" s="166" customFormat="1" ht="16.9" customHeight="1" spans="1:3">
      <c r="A29" s="133">
        <v>50307</v>
      </c>
      <c r="B29" s="133" t="s">
        <v>625</v>
      </c>
      <c r="C29" s="266"/>
    </row>
    <row r="30" s="166" customFormat="1" ht="16.9" customHeight="1" spans="1:3">
      <c r="A30" s="133">
        <v>50399</v>
      </c>
      <c r="B30" s="133" t="s">
        <v>626</v>
      </c>
      <c r="C30" s="266"/>
    </row>
    <row r="31" s="166" customFormat="1" ht="16.9" customHeight="1" spans="1:3">
      <c r="A31" s="133">
        <v>504</v>
      </c>
      <c r="B31" s="135" t="s">
        <v>627</v>
      </c>
      <c r="C31" s="266">
        <f>SUM(C32:C37)</f>
        <v>0</v>
      </c>
    </row>
    <row r="32" s="166" customFormat="1" ht="16.9" customHeight="1" spans="1:3">
      <c r="A32" s="133">
        <v>50401</v>
      </c>
      <c r="B32" s="133" t="s">
        <v>620</v>
      </c>
      <c r="C32" s="266"/>
    </row>
    <row r="33" s="166" customFormat="1" ht="16.9" customHeight="1" spans="1:3">
      <c r="A33" s="133">
        <v>50402</v>
      </c>
      <c r="B33" s="133" t="s">
        <v>621</v>
      </c>
      <c r="C33" s="266"/>
    </row>
    <row r="34" s="166" customFormat="1" ht="16.9" customHeight="1" spans="1:3">
      <c r="A34" s="133">
        <v>50403</v>
      </c>
      <c r="B34" s="133" t="s">
        <v>622</v>
      </c>
      <c r="C34" s="266"/>
    </row>
    <row r="35" s="166" customFormat="1" ht="16.9" customHeight="1" spans="1:3">
      <c r="A35" s="133">
        <v>50404</v>
      </c>
      <c r="B35" s="133" t="s">
        <v>624</v>
      </c>
      <c r="C35" s="266"/>
    </row>
    <row r="36" s="166" customFormat="1" ht="16.9" customHeight="1" spans="1:3">
      <c r="A36" s="133">
        <v>50405</v>
      </c>
      <c r="B36" s="133" t="s">
        <v>625</v>
      </c>
      <c r="C36" s="266"/>
    </row>
    <row r="37" s="166" customFormat="1" ht="16.9" customHeight="1" spans="1:3">
      <c r="A37" s="133">
        <v>50499</v>
      </c>
      <c r="B37" s="133" t="s">
        <v>626</v>
      </c>
      <c r="C37" s="266"/>
    </row>
    <row r="38" s="166" customFormat="1" ht="16.9" customHeight="1" spans="1:3">
      <c r="A38" s="133">
        <v>505</v>
      </c>
      <c r="B38" s="135" t="s">
        <v>628</v>
      </c>
      <c r="C38" s="266">
        <f>SUM(C39:C41)</f>
        <v>28744</v>
      </c>
    </row>
    <row r="39" s="166" customFormat="1" ht="16.9" customHeight="1" spans="1:3">
      <c r="A39" s="133">
        <v>50501</v>
      </c>
      <c r="B39" s="133" t="s">
        <v>629</v>
      </c>
      <c r="C39" s="266">
        <v>12064</v>
      </c>
    </row>
    <row r="40" s="166" customFormat="1" ht="16.9" customHeight="1" spans="1:3">
      <c r="A40" s="133">
        <v>50502</v>
      </c>
      <c r="B40" s="133" t="s">
        <v>630</v>
      </c>
      <c r="C40" s="266">
        <v>5291</v>
      </c>
    </row>
    <row r="41" s="166" customFormat="1" ht="16.9" customHeight="1" spans="1:3">
      <c r="A41" s="133">
        <v>50599</v>
      </c>
      <c r="B41" s="133" t="s">
        <v>631</v>
      </c>
      <c r="C41" s="266">
        <v>11389</v>
      </c>
    </row>
    <row r="42" s="166" customFormat="1" ht="16.9" customHeight="1" spans="1:3">
      <c r="A42" s="133">
        <v>506</v>
      </c>
      <c r="B42" s="135" t="s">
        <v>632</v>
      </c>
      <c r="C42" s="266">
        <f>SUM(C43:C44)</f>
        <v>0</v>
      </c>
    </row>
    <row r="43" s="166" customFormat="1" ht="16.9" customHeight="1" spans="1:3">
      <c r="A43" s="133">
        <v>50601</v>
      </c>
      <c r="B43" s="133" t="s">
        <v>633</v>
      </c>
      <c r="C43" s="266"/>
    </row>
    <row r="44" s="166" customFormat="1" ht="16.9" customHeight="1" spans="1:3">
      <c r="A44" s="133">
        <v>50602</v>
      </c>
      <c r="B44" s="133" t="s">
        <v>634</v>
      </c>
      <c r="C44" s="266"/>
    </row>
    <row r="45" s="166" customFormat="1" ht="16.9" customHeight="1" spans="1:3">
      <c r="A45" s="133">
        <v>507</v>
      </c>
      <c r="B45" s="135" t="s">
        <v>635</v>
      </c>
      <c r="C45" s="266">
        <f>SUM(C46:C48)</f>
        <v>0</v>
      </c>
    </row>
    <row r="46" s="166" customFormat="1" ht="16.9" customHeight="1" spans="1:3">
      <c r="A46" s="133">
        <v>50701</v>
      </c>
      <c r="B46" s="133" t="s">
        <v>636</v>
      </c>
      <c r="C46" s="266"/>
    </row>
    <row r="47" s="166" customFormat="1" ht="16.9" customHeight="1" spans="1:3">
      <c r="A47" s="133">
        <v>50702</v>
      </c>
      <c r="B47" s="133" t="s">
        <v>637</v>
      </c>
      <c r="C47" s="266"/>
    </row>
    <row r="48" s="166" customFormat="1" ht="16.9" customHeight="1" spans="1:3">
      <c r="A48" s="133">
        <v>50799</v>
      </c>
      <c r="B48" s="133" t="s">
        <v>638</v>
      </c>
      <c r="C48" s="266"/>
    </row>
    <row r="49" s="166" customFormat="1" ht="16.9" customHeight="1" spans="1:3">
      <c r="A49" s="133">
        <v>508</v>
      </c>
      <c r="B49" s="135" t="s">
        <v>639</v>
      </c>
      <c r="C49" s="266">
        <f>SUM(C50:C53)</f>
        <v>0</v>
      </c>
    </row>
    <row r="50" s="166" customFormat="1" ht="16.9" customHeight="1" spans="1:3">
      <c r="A50" s="133">
        <v>50803</v>
      </c>
      <c r="B50" s="133" t="s">
        <v>640</v>
      </c>
      <c r="C50" s="266"/>
    </row>
    <row r="51" s="166" customFormat="1" ht="16.9" customHeight="1" spans="1:3">
      <c r="A51" s="133">
        <v>50804</v>
      </c>
      <c r="B51" s="133" t="s">
        <v>641</v>
      </c>
      <c r="C51" s="266"/>
    </row>
    <row r="52" s="166" customFormat="1" ht="16.9" customHeight="1" spans="1:3">
      <c r="A52" s="133">
        <v>50805</v>
      </c>
      <c r="B52" s="133" t="s">
        <v>642</v>
      </c>
      <c r="C52" s="266"/>
    </row>
    <row r="53" s="166" customFormat="1" ht="16.9" customHeight="1" spans="1:3">
      <c r="A53" s="133">
        <v>50899</v>
      </c>
      <c r="B53" s="133" t="s">
        <v>643</v>
      </c>
      <c r="C53" s="266"/>
    </row>
    <row r="54" s="166" customFormat="1" ht="16.9" customHeight="1" spans="1:3">
      <c r="A54" s="133">
        <v>509</v>
      </c>
      <c r="B54" s="135" t="s">
        <v>644</v>
      </c>
      <c r="C54" s="266">
        <f>SUM(C55:C59)</f>
        <v>24707</v>
      </c>
    </row>
    <row r="55" s="166" customFormat="1" ht="16.9" customHeight="1" spans="1:3">
      <c r="A55" s="133">
        <v>50901</v>
      </c>
      <c r="B55" s="133" t="s">
        <v>645</v>
      </c>
      <c r="C55" s="266">
        <v>3154</v>
      </c>
    </row>
    <row r="56" s="166" customFormat="1" ht="16.9" customHeight="1" spans="1:3">
      <c r="A56" s="133">
        <v>50902</v>
      </c>
      <c r="B56" s="133" t="s">
        <v>646</v>
      </c>
      <c r="C56" s="266">
        <v>439</v>
      </c>
    </row>
    <row r="57" s="166" customFormat="1" ht="16.9" customHeight="1" spans="1:3">
      <c r="A57" s="133">
        <v>50903</v>
      </c>
      <c r="B57" s="133" t="s">
        <v>647</v>
      </c>
      <c r="C57" s="266">
        <v>10</v>
      </c>
    </row>
    <row r="58" s="166" customFormat="1" ht="16.9" customHeight="1" spans="1:3">
      <c r="A58" s="133">
        <v>50905</v>
      </c>
      <c r="B58" s="133" t="s">
        <v>648</v>
      </c>
      <c r="C58" s="266">
        <v>2182</v>
      </c>
    </row>
    <row r="59" s="166" customFormat="1" ht="16.9" customHeight="1" spans="1:3">
      <c r="A59" s="133">
        <v>50999</v>
      </c>
      <c r="B59" s="133" t="s">
        <v>649</v>
      </c>
      <c r="C59" s="266">
        <v>18922</v>
      </c>
    </row>
    <row r="60" s="166" customFormat="1" ht="16.9" customHeight="1" spans="1:3">
      <c r="A60" s="133">
        <v>510</v>
      </c>
      <c r="B60" s="135" t="s">
        <v>650</v>
      </c>
      <c r="C60" s="266">
        <f>SUM(C61:C63)</f>
        <v>0</v>
      </c>
    </row>
    <row r="61" s="166" customFormat="1" customHeight="1" spans="1:3">
      <c r="A61" s="133">
        <v>51002</v>
      </c>
      <c r="B61" s="133" t="s">
        <v>651</v>
      </c>
      <c r="C61" s="266"/>
    </row>
    <row r="62" s="166" customFormat="1" ht="16.9" customHeight="1" spans="1:3">
      <c r="A62" s="133">
        <v>51003</v>
      </c>
      <c r="B62" s="133" t="s">
        <v>652</v>
      </c>
      <c r="C62" s="266"/>
    </row>
    <row r="63" s="166" customFormat="1" ht="16.9" customHeight="1" spans="1:3">
      <c r="A63" s="133">
        <v>51004</v>
      </c>
      <c r="B63" s="133" t="s">
        <v>653</v>
      </c>
      <c r="C63" s="266"/>
    </row>
    <row r="64" s="166" customFormat="1" ht="16.9" customHeight="1" spans="1:3">
      <c r="A64" s="133">
        <v>511</v>
      </c>
      <c r="B64" s="135" t="s">
        <v>654</v>
      </c>
      <c r="C64" s="266">
        <f>SUM(C65:C68)</f>
        <v>0</v>
      </c>
    </row>
    <row r="65" s="166" customFormat="1" ht="16.9" customHeight="1" spans="1:3">
      <c r="A65" s="133">
        <v>51101</v>
      </c>
      <c r="B65" s="133" t="s">
        <v>655</v>
      </c>
      <c r="C65" s="266"/>
    </row>
    <row r="66" s="166" customFormat="1" ht="16.9" customHeight="1" spans="1:3">
      <c r="A66" s="133">
        <v>51102</v>
      </c>
      <c r="B66" s="133" t="s">
        <v>656</v>
      </c>
      <c r="C66" s="266"/>
    </row>
    <row r="67" s="166" customFormat="1" ht="16.9" customHeight="1" spans="1:3">
      <c r="A67" s="133">
        <v>51103</v>
      </c>
      <c r="B67" s="133" t="s">
        <v>657</v>
      </c>
      <c r="C67" s="266"/>
    </row>
    <row r="68" s="166" customFormat="1" ht="16.9" customHeight="1" spans="1:3">
      <c r="A68" s="133">
        <v>51104</v>
      </c>
      <c r="B68" s="133" t="s">
        <v>658</v>
      </c>
      <c r="C68" s="266"/>
    </row>
    <row r="69" s="166" customFormat="1" ht="16.9" customHeight="1" spans="1:3">
      <c r="A69" s="133">
        <v>599</v>
      </c>
      <c r="B69" s="135" t="s">
        <v>659</v>
      </c>
      <c r="C69" s="266">
        <f>SUM(C70:C74)</f>
        <v>0</v>
      </c>
    </row>
    <row r="70" s="166" customFormat="1" ht="16.9" customHeight="1" spans="1:3">
      <c r="A70" s="133">
        <v>59907</v>
      </c>
      <c r="B70" s="133" t="s">
        <v>660</v>
      </c>
      <c r="C70" s="266"/>
    </row>
    <row r="71" s="166" customFormat="1" ht="16.9" customHeight="1" spans="1:3">
      <c r="A71" s="133">
        <v>59908</v>
      </c>
      <c r="B71" s="133" t="s">
        <v>661</v>
      </c>
      <c r="C71" s="266"/>
    </row>
    <row r="72" customHeight="1" spans="1:3">
      <c r="A72" s="133">
        <v>59909</v>
      </c>
      <c r="B72" s="133" t="s">
        <v>662</v>
      </c>
      <c r="C72" s="266"/>
    </row>
    <row r="73" customHeight="1" spans="1:3">
      <c r="A73" s="133">
        <v>59910</v>
      </c>
      <c r="B73" s="133" t="s">
        <v>663</v>
      </c>
      <c r="C73" s="266"/>
    </row>
    <row r="74" customHeight="1" spans="1:3">
      <c r="A74" s="133">
        <v>59999</v>
      </c>
      <c r="B74" s="133" t="s">
        <v>664</v>
      </c>
      <c r="C74" s="266"/>
    </row>
  </sheetData>
  <mergeCells count="3">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城步县2024年一般公共预算收入决算总表</vt:lpstr>
      <vt:lpstr>城步县2024年一般公共预算收入决算明细表</vt:lpstr>
      <vt:lpstr>城步县2024年一般公共预算支出决算总表</vt:lpstr>
      <vt:lpstr>城步县2024年一般公共预算支出决算功能分类明细表</vt:lpstr>
      <vt:lpstr>城步县本级2024年一般公共预算收入决算总表</vt:lpstr>
      <vt:lpstr>城步县本级2024年一般公共预算收入决算明细表 </vt:lpstr>
      <vt:lpstr>城步县本级2024年一般公共预算支出决算总表</vt:lpstr>
      <vt:lpstr>城步县本级2024年一般公共预算支出决算功能分类明细表 </vt:lpstr>
      <vt:lpstr>城步县本级2024年一般公共预算基本支出决算经济分类明细表</vt:lpstr>
      <vt:lpstr>城步县2024年一般公共财政收支决算平衡表</vt:lpstr>
      <vt:lpstr>城步县2024年一般公共预算对下税收返还和转移支付决算分项目表</vt:lpstr>
      <vt:lpstr>城步县2024年一般公共预算对下税收返还和转移支付决算分地区表</vt:lpstr>
      <vt:lpstr>城步县2024年“三公”经费情况表</vt:lpstr>
      <vt:lpstr>城步县2024年政府性基金收入决算表</vt:lpstr>
      <vt:lpstr>城步县2024年政府性基金支出决算表</vt:lpstr>
      <vt:lpstr>城步县本级2024年政府性基金收入决算表</vt:lpstr>
      <vt:lpstr>城步县本级2024年政府性基金支出决算表 </vt:lpstr>
      <vt:lpstr>城步县2024年政府性基金转移支付预算分项目决算表</vt:lpstr>
      <vt:lpstr>城步县2024年政府性基金转移支付预算分地区决算表</vt:lpstr>
      <vt:lpstr>城步县2024年社会保险基金收入决算表</vt:lpstr>
      <vt:lpstr>城步县2024年社会保险基金支出决算表</vt:lpstr>
      <vt:lpstr>城步县本级2024年社会保险基金收入决算表 </vt:lpstr>
      <vt:lpstr>城步县本级2024年社会保险基金支出决算表 </vt:lpstr>
      <vt:lpstr>城步县2024年国有资本经营收入决算表</vt:lpstr>
      <vt:lpstr>城步县2024年国有资本经营支出决算表</vt:lpstr>
      <vt:lpstr>城步县本级2024年国有资本经营收入决算表 </vt:lpstr>
      <vt:lpstr>城步县本级2024年国有资本经营支出决算表 </vt:lpstr>
      <vt:lpstr>城步县2024年国有资本经营预算对下安排转移支付表 </vt:lpstr>
      <vt:lpstr>城步县2024年政府一般债务限额和余额情况表 </vt:lpstr>
      <vt:lpstr>城步县2024年政府专项债务限额和余额情况表</vt:lpstr>
      <vt:lpstr>城步县2024年地方政府债券使用情况表</vt:lpstr>
      <vt:lpstr>城步县2024年政府债务发行及还本付息情况表</vt:lpstr>
      <vt:lpstr>城步县2024年重大投资安排情况表</vt:lpstr>
      <vt:lpstr>城步县2024年衔接资金项目情况明细表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LCDN</cp:lastModifiedBy>
  <dcterms:created xsi:type="dcterms:W3CDTF">1996-12-17T01:32:00Z</dcterms:created>
  <cp:lastPrinted>2020-07-31T00:41:00Z</cp:lastPrinted>
  <dcterms:modified xsi:type="dcterms:W3CDTF">2025-10-10T10:02:18Z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1E6E0380E0D74A45A66E883A2AE3AB3E_13</vt:lpwstr>
  </property>
  <property fmtid="{D5CDD505-2E9C-101B-9397-08002B2CF9AE}" pid="3" name="KSOProductBuildVer">
    <vt:lpwstr>2052-12.1.0.22529</vt:lpwstr>
  </property>
</Properties>
</file>