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225" firstSheet="10" activeTab="12"/>
  </bookViews>
  <sheets>
    <sheet name="地方预算收入表（按3%增长） " sheetId="15" r:id="rId1"/>
    <sheet name="一般公共预算收支平衡明细表" sheetId="22" r:id="rId2"/>
    <sheet name="一般公共预算支出预算表（按功能分类到类） " sheetId="19" r:id="rId3"/>
    <sheet name="一般公共预算本级支出预算表（按功能分类到类）  " sheetId="38" r:id="rId4"/>
    <sheet name="一般公共预算本级支出预算表（按功能分类到款）" sheetId="35" r:id="rId5"/>
    <sheet name="一般公共预算本级支出预算表（按功能分类到目级）" sheetId="48" r:id="rId6"/>
    <sheet name="一般公共预算本级支出预算表（经济分类到目级）" sheetId="34" r:id="rId7"/>
    <sheet name="一般公共预算税收返还和转移支付预算表（分项目）" sheetId="39" r:id="rId8"/>
    <sheet name="一般公共预算税收返还和转移支付预算表（分乡镇）" sheetId="40" r:id="rId9"/>
    <sheet name="“三公”经费预算表" sheetId="25" r:id="rId10"/>
    <sheet name="政府性基金预算收支平衡表 " sheetId="2" r:id="rId11"/>
    <sheet name="政府性基金预算收入预算表（到目级）" sheetId="30" r:id="rId12"/>
    <sheet name="政府性基金预算支出预算表（到目级）" sheetId="31" r:id="rId13"/>
    <sheet name="政府性基金预算本级支出预算表（到目级） " sheetId="46" r:id="rId14"/>
    <sheet name="年政府性基金转移支付预算表（分项目）" sheetId="45" r:id="rId15"/>
    <sheet name="政府性基金转移支付预算表（分乡镇）" sheetId="49" r:id="rId16"/>
    <sheet name="国有资本经营预算平衡表" sheetId="5" r:id="rId17"/>
    <sheet name="国有资本经营收入预算表" sheetId="33" r:id="rId18"/>
    <sheet name="国有资本经营预算支出表" sheetId="13" r:id="rId19"/>
    <sheet name="国有资本经营预算本级支出表 " sheetId="47" r:id="rId20"/>
    <sheet name="社会保险基金收入预算总表" sheetId="27" r:id="rId21"/>
    <sheet name="社会保险基金支出预算总表" sheetId="36" r:id="rId22"/>
    <sheet name="2024年债务限额和余额情况表" sheetId="43" r:id="rId23"/>
    <sheet name="2024年债务券发行及还本付息情况表" sheetId="42" r:id="rId24"/>
    <sheet name="2025年债务发行及还本付息情况表" sheetId="44" r:id="rId25"/>
  </sheets>
  <externalReferences>
    <externalReference r:id="rId26"/>
  </externalReferences>
  <definedNames>
    <definedName name="_xlnm._FilterDatabase" localSheetId="4" hidden="1">'一般公共预算本级支出预算表（按功能分类到款）'!$A$1:$H$223</definedName>
    <definedName name="_xlnm._FilterDatabase" localSheetId="5" hidden="1">'一般公共预算本级支出预算表（按功能分类到目级）'!$A$1:$G$1143</definedName>
    <definedName name="_xlnm._FilterDatabase" localSheetId="1" hidden="1">一般公共预算收支平衡明细表!$A$2:$F$74</definedName>
    <definedName name="地区名称">#REF!</definedName>
    <definedName name="_xlnm.Print_Area" localSheetId="10">'政府性基金预算收支平衡表 '!$A$2:$F$16</definedName>
    <definedName name="_xlnm.Print_Titles" localSheetId="10">'政府性基金预算收支平衡表 '!$2:$5</definedName>
    <definedName name="_xlnm.Print_Titles" localSheetId="2">'一般公共预算支出预算表（按功能分类到类） '!$2:$4</definedName>
    <definedName name="_xlnm.Print_Titles" localSheetId="0">'地方预算收入表（按3%增长） '!$2:$6</definedName>
    <definedName name="_xlnm.Print_Titles" localSheetId="1">一般公共预算收支平衡明细表!$2:$5</definedName>
    <definedName name="_xlnm.Print_Titles" localSheetId="11">'政府性基金预算收入预算表（到目级）'!$2:$5</definedName>
    <definedName name="_xlnm.Print_Titles" localSheetId="6">'一般公共预算本级支出预算表（经济分类到目级）'!$2:$5</definedName>
    <definedName name="_xlnm.Print_Titles" localSheetId="12">'政府性基金预算支出预算表（到目级）'!$2:$5</definedName>
    <definedName name="_xlnm.Print_Titles" localSheetId="17">国有资本经营收入预算表!$2:$4</definedName>
    <definedName name="_xlnm.Print_Titles" localSheetId="3">'一般公共预算本级支出预算表（按功能分类到类）  '!$2:$4</definedName>
    <definedName name="_xlnm.Print_Titles" localSheetId="13">'政府性基金预算本级支出预算表（到目级） '!$2:$5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Author</author>
  </authors>
  <commentList>
    <comment ref="C18" authorId="0">
      <text>
        <r>
          <rPr>
            <sz val="9"/>
            <rFont val="Arial"/>
            <charset val="134"/>
          </rPr>
          <t xml:space="preserve">原始值:35752619
舍位值:3575
平衡后:3576
</t>
        </r>
      </text>
    </comment>
    <comment ref="C19" authorId="0">
      <text>
        <r>
          <rPr>
            <sz val="9"/>
            <rFont val="Arial"/>
            <charset val="134"/>
          </rPr>
          <t xml:space="preserve">原始值:26782691
舍位值:2678
平衡后:2679
平衡明细如下:
序号=1;尾差来源=[600210301]政府性基金收入;失真值=-3636.00;来源层次=2;尾差总量=1.0;分配值=1.0;值变化=2678&gt;&gt;2679
</t>
        </r>
      </text>
    </comment>
  </commentList>
</comments>
</file>

<file path=xl/comments2.xml><?xml version="1.0" encoding="utf-8"?>
<comments xmlns="http://schemas.openxmlformats.org/spreadsheetml/2006/main">
  <authors>
    <author>Author</author>
  </authors>
  <commentList>
    <comment ref="C187" authorId="0">
      <text>
        <r>
          <rPr>
            <sz val="9"/>
            <rFont val="Arial"/>
            <charset val="134"/>
          </rPr>
          <t xml:space="preserve">原始值:214975133
舍位值:21498
平衡后:21497
</t>
        </r>
      </text>
    </comment>
    <comment ref="C189" authorId="0">
      <text>
        <r>
          <rPr>
            <sz val="9"/>
            <rFont val="Arial"/>
            <charset val="134"/>
          </rPr>
          <t xml:space="preserve">原始值:214975133
舍位值:21498
平衡后:21497
平衡明细如下:
序号=1;尾差来源=[7002229]其他支出;失真值=2019.00;来源层次=2;尾差总量=-1.0;分配值=-1.0;值变化=21498&gt;&gt;21497
</t>
        </r>
      </text>
    </comment>
  </commentList>
</comments>
</file>

<file path=xl/comments3.xml><?xml version="1.0" encoding="utf-8"?>
<comments xmlns="http://schemas.openxmlformats.org/spreadsheetml/2006/main">
  <authors>
    <author>Author</author>
  </authors>
  <commentList>
    <comment ref="C187" authorId="0">
      <text>
        <r>
          <rPr>
            <sz val="9"/>
            <rFont val="Arial"/>
            <charset val="134"/>
          </rPr>
          <t xml:space="preserve">原始值:214975133
舍位值:21498
平衡后:21497
</t>
        </r>
      </text>
    </comment>
    <comment ref="C189" authorId="0">
      <text>
        <r>
          <rPr>
            <sz val="9"/>
            <rFont val="Arial"/>
            <charset val="134"/>
          </rPr>
          <t xml:space="preserve">原始值:214975133
舍位值:21498
平衡后:21497
平衡明细如下:
序号=1;尾差来源=[7002229]其他支出;失真值=2019.00;来源层次=2;尾差总量=-1.0;分配值=-1.0;值变化=21498&gt;&gt;21497
</t>
        </r>
      </text>
    </comment>
  </commentList>
</comments>
</file>

<file path=xl/sharedStrings.xml><?xml version="1.0" encoding="utf-8"?>
<sst xmlns="http://schemas.openxmlformats.org/spreadsheetml/2006/main" count="4156" uniqueCount="3129">
  <si>
    <t>附表1</t>
  </si>
  <si>
    <t>城步县2025年一般公共预算收入预算表</t>
  </si>
  <si>
    <t xml:space="preserve">                                                                      单位：万元</t>
  </si>
  <si>
    <t>收入科目</t>
  </si>
  <si>
    <t>2024年执行数</t>
  </si>
  <si>
    <t>2025年预算数</t>
  </si>
  <si>
    <t>与上年同比增减额</t>
  </si>
  <si>
    <t>增长比例%</t>
  </si>
  <si>
    <t>备注</t>
  </si>
  <si>
    <t>一、税收收入</t>
  </si>
  <si>
    <t>1、增值税</t>
  </si>
  <si>
    <t>县级37.5%</t>
  </si>
  <si>
    <t>2、消费税</t>
  </si>
  <si>
    <t>3、企业所得税</t>
  </si>
  <si>
    <t>县级28%</t>
  </si>
  <si>
    <t>4、个人所得税</t>
  </si>
  <si>
    <t>5、资源税</t>
  </si>
  <si>
    <t>县级75%</t>
  </si>
  <si>
    <t>6、城市维护建设税</t>
  </si>
  <si>
    <t>县级100%</t>
  </si>
  <si>
    <t>7、房产税</t>
  </si>
  <si>
    <t>8、印花税</t>
  </si>
  <si>
    <t>9、城镇土地使用税</t>
  </si>
  <si>
    <t>县级70%</t>
  </si>
  <si>
    <t>10、土地增值税</t>
  </si>
  <si>
    <t>11、车船税</t>
  </si>
  <si>
    <t>12、耕地占用税</t>
  </si>
  <si>
    <t>13、契税</t>
  </si>
  <si>
    <t>14、环境保护税</t>
  </si>
  <si>
    <t>15、其他税收收入</t>
  </si>
  <si>
    <t>二、非税收入</t>
  </si>
  <si>
    <t>1、专项收入</t>
  </si>
  <si>
    <t>其中：教育费附加收入、地方教育费附加</t>
  </si>
  <si>
    <t xml:space="preserve">     残疾人就业保障金收入</t>
  </si>
  <si>
    <t xml:space="preserve">     农田水利建设专项收入</t>
  </si>
  <si>
    <t xml:space="preserve">     森林植被恢复费</t>
  </si>
  <si>
    <t xml:space="preserve">     水利建设专项收入</t>
  </si>
  <si>
    <t>2、行政事业性收费收入</t>
  </si>
  <si>
    <t>3、罚没收入</t>
  </si>
  <si>
    <t>4、国有资源（资产）有偿使用收入</t>
  </si>
  <si>
    <t>5、捐赠收入</t>
  </si>
  <si>
    <t>6、政府住房基金收入</t>
  </si>
  <si>
    <t>7、其他收入</t>
  </si>
  <si>
    <t>三、一般预算收入合计</t>
  </si>
  <si>
    <t xml:space="preserve"> </t>
  </si>
  <si>
    <t>四、上划省级收入</t>
  </si>
  <si>
    <t>1、上划省级增值税</t>
  </si>
  <si>
    <t>省级12.5%</t>
  </si>
  <si>
    <t>2、上划省级企业所得税</t>
  </si>
  <si>
    <t>省级12%</t>
  </si>
  <si>
    <t>3、上划省级个人所得税</t>
  </si>
  <si>
    <t>4、上划省级资源税</t>
  </si>
  <si>
    <t>省级25%</t>
  </si>
  <si>
    <t>5、上划省级城镇土地使用税</t>
  </si>
  <si>
    <t>省级30%</t>
  </si>
  <si>
    <t>6、上划省级环境保护税</t>
  </si>
  <si>
    <t>7、上划省级营业税清欠</t>
  </si>
  <si>
    <t>五、上划中央收入</t>
  </si>
  <si>
    <t>1、上划中央增值税</t>
  </si>
  <si>
    <t>中央50%</t>
  </si>
  <si>
    <t>2、上划中央消费税</t>
  </si>
  <si>
    <t>中央100%</t>
  </si>
  <si>
    <t>3、上划中央企业所得税</t>
  </si>
  <si>
    <t>中央60%</t>
  </si>
  <si>
    <t>4、上划中央个人所得税</t>
  </si>
  <si>
    <t>5、上划中央其他税收</t>
  </si>
  <si>
    <t>六、财政总收入合计</t>
  </si>
  <si>
    <t>备注：2024年非税占比37.6%，2025年非税占比37.4%。</t>
  </si>
  <si>
    <t>附表2</t>
  </si>
  <si>
    <t>城步县2025年一般公共预算收支平衡预算表</t>
  </si>
  <si>
    <t>单位：万元</t>
  </si>
  <si>
    <t>收入</t>
  </si>
  <si>
    <t>支出</t>
  </si>
  <si>
    <t>项目</t>
  </si>
  <si>
    <t>一、地方收入</t>
  </si>
  <si>
    <t>一、本级支出</t>
  </si>
  <si>
    <t>二、上级补助收入</t>
  </si>
  <si>
    <t>一般公共服务支出201</t>
  </si>
  <si>
    <t>（一）返还性收入</t>
  </si>
  <si>
    <t>国防支出203</t>
  </si>
  <si>
    <t>1100102所得税基数返还收入</t>
  </si>
  <si>
    <t>公共安全支出204</t>
  </si>
  <si>
    <t>1100103成品油税费改革税收返还收入</t>
  </si>
  <si>
    <t>教育支出205</t>
  </si>
  <si>
    <t>1100104增值税税收返还收入</t>
  </si>
  <si>
    <t>科学技术支出206</t>
  </si>
  <si>
    <t>1100105消费税税收返还收入</t>
  </si>
  <si>
    <t>文化旅游体育与传媒支出207</t>
  </si>
  <si>
    <t>1100106增值税“五五分享”税收返回收入</t>
  </si>
  <si>
    <t>社会保障和就业支出208</t>
  </si>
  <si>
    <t>1100199其他返还性收入</t>
  </si>
  <si>
    <t>卫生健康支出210</t>
  </si>
  <si>
    <t>（二）一般性转移支付收入</t>
  </si>
  <si>
    <t>节能环保支出211</t>
  </si>
  <si>
    <t>1100201体制补助收入</t>
  </si>
  <si>
    <t>城乡社区支出212</t>
  </si>
  <si>
    <t>1100202均衡性转移支付收入</t>
  </si>
  <si>
    <t>农林水支出213</t>
  </si>
  <si>
    <t>1100207县级基本财力保障机制奖补资金收入</t>
  </si>
  <si>
    <t>交通运输支出214</t>
  </si>
  <si>
    <t>1100208结算补助收入</t>
  </si>
  <si>
    <t>资源勘探工业信息等支出215</t>
  </si>
  <si>
    <t>1100212资源枯竭型城市转移支付补助收入</t>
  </si>
  <si>
    <t>商业服务业等支出216</t>
  </si>
  <si>
    <t>1100214企业事业单位划转补助收入</t>
  </si>
  <si>
    <t>金融支出217</t>
  </si>
  <si>
    <t>1100225产粮（油）大县奖励资金收入</t>
  </si>
  <si>
    <t>自然资源海洋气象等支出220</t>
  </si>
  <si>
    <t>1100226重点生态功能区转移支付收入</t>
  </si>
  <si>
    <t>住房保障支出221</t>
  </si>
  <si>
    <t>1100227固定数额补助收入</t>
  </si>
  <si>
    <t>粮油物资储备支出222</t>
  </si>
  <si>
    <t>1100228革命老区转移支付收入</t>
  </si>
  <si>
    <t>灾害防治及应急管理支出224</t>
  </si>
  <si>
    <t>1100229民族地区转移支付收入</t>
  </si>
  <si>
    <t>预备费227</t>
  </si>
  <si>
    <t>1100231巩固拓展脱贫攻坚成果衔接乡村振兴转移支付收入</t>
  </si>
  <si>
    <t>其他支出229</t>
  </si>
  <si>
    <t>1100241一般公共服务共同财政事权转移支付收入</t>
  </si>
  <si>
    <t>债务付息支出232</t>
  </si>
  <si>
    <t>1100244公共安全共同财政事权转移支付收入</t>
  </si>
  <si>
    <t>1100245教育共同财政事权转移支付收入</t>
  </si>
  <si>
    <t>1100246科学技术共同财政事权转移支付收入</t>
  </si>
  <si>
    <t>1100247文化旅游体育与传媒共同财政事权转移支付收入</t>
  </si>
  <si>
    <t>1100248社会保障与就业共同财政事权转移支付收入</t>
  </si>
  <si>
    <t>1100249医疗卫生共同财政事权转移支付收入</t>
  </si>
  <si>
    <t>1100250节能环保共同财政事权转移支付收入</t>
  </si>
  <si>
    <t>1100252农林水共同财政事权转移支付收入</t>
  </si>
  <si>
    <t>1100253交通运输共同财政事权转移支付收入</t>
  </si>
  <si>
    <t>1100254资源勘探工业信息等共同财政事权转移支付收入</t>
  </si>
  <si>
    <t>1100258住房保障共同财政事权转移支付收入</t>
  </si>
  <si>
    <t>1100259粮油物资储备共同财政事权转移支付收入</t>
  </si>
  <si>
    <t>1100260灾害防治及应急管理共同财政事权转移支付收入</t>
  </si>
  <si>
    <t>1100296增值税留抵退税转移支付收入</t>
  </si>
  <si>
    <t>1100297其他增值税留抵退税转移支付收入</t>
  </si>
  <si>
    <t>1100298补充县级财力转移支付收入</t>
  </si>
  <si>
    <t>1100299其他一般性转移支付收入</t>
  </si>
  <si>
    <t>（三）专项转移支付收入</t>
  </si>
  <si>
    <t>二、上解支出</t>
  </si>
  <si>
    <t>1100301一般公共服务</t>
  </si>
  <si>
    <t>（一）体制上解支出</t>
  </si>
  <si>
    <t>1100303国防</t>
  </si>
  <si>
    <t>（二）专项上解支出</t>
  </si>
  <si>
    <t>1100304公共安全</t>
  </si>
  <si>
    <t>1100305教育</t>
  </si>
  <si>
    <t>1100306科学技术</t>
  </si>
  <si>
    <t>1100307文化旅游体育与传媒</t>
  </si>
  <si>
    <t>1100308社会保障和就业</t>
  </si>
  <si>
    <t>1100310卫生健康</t>
  </si>
  <si>
    <t>1100311节能环保</t>
  </si>
  <si>
    <t>1100312城乡社区</t>
  </si>
  <si>
    <t>1100313农林水</t>
  </si>
  <si>
    <t>1100314交通运输</t>
  </si>
  <si>
    <t>1100315资源勘探工业信息等</t>
  </si>
  <si>
    <t>1100316商业服务业等</t>
  </si>
  <si>
    <t>1100317金融</t>
  </si>
  <si>
    <t>1100320自然资源海洋气象等</t>
  </si>
  <si>
    <t>1100321住房保障</t>
  </si>
  <si>
    <t>1100322粮油物资储备</t>
  </si>
  <si>
    <t>1100324灾害防治及应急管理</t>
  </si>
  <si>
    <t>1100399其他收入</t>
  </si>
  <si>
    <t>三、地方政府一般债务收入</t>
  </si>
  <si>
    <t>三、地方政府一般债务还本支出</t>
  </si>
  <si>
    <t>四、调入资金</t>
  </si>
  <si>
    <t>四、调出资金</t>
  </si>
  <si>
    <t>从政府性基金预算调入</t>
  </si>
  <si>
    <t>从国有资本经营预算调入</t>
  </si>
  <si>
    <t>从其他资金调入</t>
  </si>
  <si>
    <t>五、动用预算稳定调节基金</t>
  </si>
  <si>
    <t>五、补充预算稳定调节基金</t>
  </si>
  <si>
    <t>六、上年结转</t>
  </si>
  <si>
    <t>六、结转下年</t>
  </si>
  <si>
    <t>收入总计</t>
  </si>
  <si>
    <t>支出总计</t>
  </si>
  <si>
    <t>附表3</t>
  </si>
  <si>
    <r>
      <rPr>
        <b/>
        <sz val="18"/>
        <rFont val="宋体"/>
        <charset val="134"/>
      </rPr>
      <t xml:space="preserve">   城步县2025年一般公共预算支出预算表                </t>
    </r>
    <r>
      <rPr>
        <b/>
        <sz val="14"/>
        <rFont val="宋体"/>
        <charset val="134"/>
      </rPr>
      <t>（按功能分类到类级）</t>
    </r>
  </si>
  <si>
    <t xml:space="preserve">                                                             单位：万元</t>
  </si>
  <si>
    <t>支出功能科目</t>
  </si>
  <si>
    <t>增加额</t>
  </si>
  <si>
    <t>增减比例</t>
  </si>
  <si>
    <t>备   注</t>
  </si>
  <si>
    <t>合计</t>
  </si>
  <si>
    <t>附表4</t>
  </si>
  <si>
    <r>
      <rPr>
        <b/>
        <sz val="18"/>
        <rFont val="宋体"/>
        <charset val="134"/>
      </rPr>
      <t xml:space="preserve">   城步县2025年一般公共预算本级支出预算表                </t>
    </r>
    <r>
      <rPr>
        <b/>
        <sz val="14"/>
        <rFont val="宋体"/>
        <charset val="134"/>
      </rPr>
      <t>（按功能分类到类级）</t>
    </r>
  </si>
  <si>
    <t>附表5</t>
  </si>
  <si>
    <t>城步县2025年一般公共预算本级支出预算表（按功能分类到类级）</t>
  </si>
  <si>
    <r>
      <rPr>
        <sz val="11"/>
        <rFont val="仿宋_GB2312"/>
        <charset val="134"/>
      </rPr>
      <t>单位：万元</t>
    </r>
  </si>
  <si>
    <t>上年
预算数</t>
  </si>
  <si>
    <t xml:space="preserve">上年
执行数 </t>
  </si>
  <si>
    <t>预算数</t>
  </si>
  <si>
    <t>科目编码</t>
  </si>
  <si>
    <t>科目名称</t>
  </si>
  <si>
    <t>金额</t>
  </si>
  <si>
    <t>为上年
预算数的%</t>
  </si>
  <si>
    <t>为上年预计执行数的%</t>
  </si>
  <si>
    <t>201</t>
  </si>
  <si>
    <t>一般公共服务支出</t>
  </si>
  <si>
    <t>20101</t>
  </si>
  <si>
    <t>人大事务</t>
  </si>
  <si>
    <t>20102</t>
  </si>
  <si>
    <t>政协事务</t>
  </si>
  <si>
    <t>20103</t>
  </si>
  <si>
    <t>政府办公厅（室）及相关机构事务</t>
  </si>
  <si>
    <t>20104</t>
  </si>
  <si>
    <t>发展与改革事务</t>
  </si>
  <si>
    <t>20105</t>
  </si>
  <si>
    <t>统计信息事务</t>
  </si>
  <si>
    <t>20106</t>
  </si>
  <si>
    <t>财政事务</t>
  </si>
  <si>
    <t>20107</t>
  </si>
  <si>
    <t>税收事务</t>
  </si>
  <si>
    <t>20108</t>
  </si>
  <si>
    <t>审计事务</t>
  </si>
  <si>
    <t>20109</t>
  </si>
  <si>
    <t>海关事务</t>
  </si>
  <si>
    <t>20111</t>
  </si>
  <si>
    <t>纪检监察事务</t>
  </si>
  <si>
    <t>20113</t>
  </si>
  <si>
    <t>商贸事务</t>
  </si>
  <si>
    <t>20114</t>
  </si>
  <si>
    <t>知识产权事务</t>
  </si>
  <si>
    <t>20123</t>
  </si>
  <si>
    <t>民族事务</t>
  </si>
  <si>
    <t>20125</t>
  </si>
  <si>
    <t>港澳台事务</t>
  </si>
  <si>
    <t>20126</t>
  </si>
  <si>
    <t>档案事务</t>
  </si>
  <si>
    <t>20128</t>
  </si>
  <si>
    <t>民主党派及工商联事务</t>
  </si>
  <si>
    <t>20129</t>
  </si>
  <si>
    <t>群众团体事务</t>
  </si>
  <si>
    <t>20131</t>
  </si>
  <si>
    <t>党委办公厅（室）及相关机构事务</t>
  </si>
  <si>
    <t>20132</t>
  </si>
  <si>
    <t>组织事务</t>
  </si>
  <si>
    <t>20133</t>
  </si>
  <si>
    <t>宣传事务</t>
  </si>
  <si>
    <t>20134</t>
  </si>
  <si>
    <t>统战事务</t>
  </si>
  <si>
    <t>20135</t>
  </si>
  <si>
    <t>对外联络事务</t>
  </si>
  <si>
    <t>20136</t>
  </si>
  <si>
    <t>其他共产党事务支出</t>
  </si>
  <si>
    <t>20137</t>
  </si>
  <si>
    <t>网信事务</t>
  </si>
  <si>
    <t>20138</t>
  </si>
  <si>
    <t>市场监督管理事务</t>
  </si>
  <si>
    <t>20139</t>
  </si>
  <si>
    <t>社会工作事务</t>
  </si>
  <si>
    <t>20140</t>
  </si>
  <si>
    <t>信访事务</t>
  </si>
  <si>
    <t>20141</t>
  </si>
  <si>
    <t>数据事务</t>
  </si>
  <si>
    <t>20199</t>
  </si>
  <si>
    <t>其他一般公共服务支出</t>
  </si>
  <si>
    <t>202</t>
  </si>
  <si>
    <t>外交支出</t>
  </si>
  <si>
    <t>20201</t>
  </si>
  <si>
    <t>外交管理事务</t>
  </si>
  <si>
    <t>20202</t>
  </si>
  <si>
    <t>驻外机构</t>
  </si>
  <si>
    <t>20203</t>
  </si>
  <si>
    <t>对外援助</t>
  </si>
  <si>
    <t>20204</t>
  </si>
  <si>
    <t>国际组织</t>
  </si>
  <si>
    <t>20205</t>
  </si>
  <si>
    <t>对外合作与交流</t>
  </si>
  <si>
    <t>20206</t>
  </si>
  <si>
    <t>对外宣传</t>
  </si>
  <si>
    <t>20207</t>
  </si>
  <si>
    <t>边界勘界联检</t>
  </si>
  <si>
    <t>20208</t>
  </si>
  <si>
    <t>国际发展合作</t>
  </si>
  <si>
    <t>20299</t>
  </si>
  <si>
    <t>其他外交支出</t>
  </si>
  <si>
    <t>203</t>
  </si>
  <si>
    <t>国防支出</t>
  </si>
  <si>
    <t>20301</t>
  </si>
  <si>
    <t>军费</t>
  </si>
  <si>
    <t>20304</t>
  </si>
  <si>
    <t>国防科研事业</t>
  </si>
  <si>
    <t>20305</t>
  </si>
  <si>
    <t>专项工程</t>
  </si>
  <si>
    <t>20306</t>
  </si>
  <si>
    <t>国防动员</t>
  </si>
  <si>
    <t>20399</t>
  </si>
  <si>
    <t>其他国防支出</t>
  </si>
  <si>
    <t>204</t>
  </si>
  <si>
    <t>公共安全支出</t>
  </si>
  <si>
    <t>20401</t>
  </si>
  <si>
    <t>武装警察部队</t>
  </si>
  <si>
    <t>20402</t>
  </si>
  <si>
    <t>公安</t>
  </si>
  <si>
    <t>20403</t>
  </si>
  <si>
    <t>国家安全</t>
  </si>
  <si>
    <t>20404</t>
  </si>
  <si>
    <t>检察</t>
  </si>
  <si>
    <t>20405</t>
  </si>
  <si>
    <t>法院</t>
  </si>
  <si>
    <t>20406</t>
  </si>
  <si>
    <t>司法</t>
  </si>
  <si>
    <t>20407</t>
  </si>
  <si>
    <t>监狱</t>
  </si>
  <si>
    <t>20408</t>
  </si>
  <si>
    <t>强制隔离戒毒</t>
  </si>
  <si>
    <t>20409</t>
  </si>
  <si>
    <t>国家保密</t>
  </si>
  <si>
    <t>20410</t>
  </si>
  <si>
    <t>缉私警察</t>
  </si>
  <si>
    <t>20499</t>
  </si>
  <si>
    <t>其他公共安全支出</t>
  </si>
  <si>
    <t>205</t>
  </si>
  <si>
    <t>教育支出</t>
  </si>
  <si>
    <t>20501</t>
  </si>
  <si>
    <t>教育管理事务</t>
  </si>
  <si>
    <t>20502</t>
  </si>
  <si>
    <t>普通教育</t>
  </si>
  <si>
    <t>20503</t>
  </si>
  <si>
    <t>职业教育</t>
  </si>
  <si>
    <t>20504</t>
  </si>
  <si>
    <t>成人教育</t>
  </si>
  <si>
    <t>20505</t>
  </si>
  <si>
    <t>广播电视教育</t>
  </si>
  <si>
    <t>20506</t>
  </si>
  <si>
    <t>留学教育</t>
  </si>
  <si>
    <t>20507</t>
  </si>
  <si>
    <t>特殊教育</t>
  </si>
  <si>
    <t>20508</t>
  </si>
  <si>
    <t>进修及培训</t>
  </si>
  <si>
    <t>20509</t>
  </si>
  <si>
    <t>教育费附加安排的支出</t>
  </si>
  <si>
    <t>20599</t>
  </si>
  <si>
    <t>其他教育支出</t>
  </si>
  <si>
    <t>206</t>
  </si>
  <si>
    <t>科学技术支出</t>
  </si>
  <si>
    <t>20601</t>
  </si>
  <si>
    <t>科学技术管理事务</t>
  </si>
  <si>
    <t>20602</t>
  </si>
  <si>
    <t>基础研究</t>
  </si>
  <si>
    <t>20603</t>
  </si>
  <si>
    <t>应用研究</t>
  </si>
  <si>
    <t>20604</t>
  </si>
  <si>
    <t>技术研究与开发</t>
  </si>
  <si>
    <t>20605</t>
  </si>
  <si>
    <t>科技条件与服务</t>
  </si>
  <si>
    <t>20606</t>
  </si>
  <si>
    <t>社会科学</t>
  </si>
  <si>
    <t>20607</t>
  </si>
  <si>
    <t>科学技术普及</t>
  </si>
  <si>
    <t>20608</t>
  </si>
  <si>
    <t>科技交流与合作</t>
  </si>
  <si>
    <t>20609</t>
  </si>
  <si>
    <t>科技重大项目</t>
  </si>
  <si>
    <t>20699</t>
  </si>
  <si>
    <t>其他科学技术支出</t>
  </si>
  <si>
    <t>207</t>
  </si>
  <si>
    <t>文化旅游体育与传媒支出</t>
  </si>
  <si>
    <t>20701</t>
  </si>
  <si>
    <t>文化和旅游</t>
  </si>
  <si>
    <t>20702</t>
  </si>
  <si>
    <t>文物</t>
  </si>
  <si>
    <t>20703</t>
  </si>
  <si>
    <t>体育</t>
  </si>
  <si>
    <t>20706</t>
  </si>
  <si>
    <t>新闻出版电影</t>
  </si>
  <si>
    <t>20708</t>
  </si>
  <si>
    <t>广播电视</t>
  </si>
  <si>
    <t>20799</t>
  </si>
  <si>
    <t>其他文化旅游体育与传媒支出</t>
  </si>
  <si>
    <t>208</t>
  </si>
  <si>
    <t>社会保障和就业支出</t>
  </si>
  <si>
    <t>20801</t>
  </si>
  <si>
    <t>人力资源和社会保障管理事务</t>
  </si>
  <si>
    <t>20802</t>
  </si>
  <si>
    <t>民政管理事务</t>
  </si>
  <si>
    <t>20805</t>
  </si>
  <si>
    <t>行政事业单位养老支出</t>
  </si>
  <si>
    <t>20806</t>
  </si>
  <si>
    <t>企业改革补助</t>
  </si>
  <si>
    <t>20807</t>
  </si>
  <si>
    <t>就业补助</t>
  </si>
  <si>
    <t>20808</t>
  </si>
  <si>
    <t>抚恤</t>
  </si>
  <si>
    <t>20809</t>
  </si>
  <si>
    <t>退役安置</t>
  </si>
  <si>
    <t>20810</t>
  </si>
  <si>
    <t>社会福利</t>
  </si>
  <si>
    <t>20811</t>
  </si>
  <si>
    <t>残疾人事业</t>
  </si>
  <si>
    <t>20816</t>
  </si>
  <si>
    <t>红十字事业</t>
  </si>
  <si>
    <t>20819</t>
  </si>
  <si>
    <t>最低生活保障</t>
  </si>
  <si>
    <t>20820</t>
  </si>
  <si>
    <t>临时救助</t>
  </si>
  <si>
    <t>20821</t>
  </si>
  <si>
    <t>特困人员救助供养</t>
  </si>
  <si>
    <t>20824</t>
  </si>
  <si>
    <t>补充道路交通事故社会救助基金</t>
  </si>
  <si>
    <t>20825</t>
  </si>
  <si>
    <t>其他生活救助</t>
  </si>
  <si>
    <t>20826</t>
  </si>
  <si>
    <t>财政对基本养老保险基金的补助</t>
  </si>
  <si>
    <t>20827</t>
  </si>
  <si>
    <t>财政对其他社会保险基金的补助</t>
  </si>
  <si>
    <t>20828</t>
  </si>
  <si>
    <t>退役军人管理事务</t>
  </si>
  <si>
    <t>20830</t>
  </si>
  <si>
    <t>财政代缴社会保险费支出</t>
  </si>
  <si>
    <t>20899</t>
  </si>
  <si>
    <t>其他社会保障和就业支出</t>
  </si>
  <si>
    <t>210</t>
  </si>
  <si>
    <t>卫生健康支出</t>
  </si>
  <si>
    <t>21001</t>
  </si>
  <si>
    <t>卫生健康管理事务</t>
  </si>
  <si>
    <t>21002</t>
  </si>
  <si>
    <t>公立医院</t>
  </si>
  <si>
    <t>21003</t>
  </si>
  <si>
    <t>基层医疗卫生机构</t>
  </si>
  <si>
    <t>21004</t>
  </si>
  <si>
    <t>公共卫生</t>
  </si>
  <si>
    <t>21007</t>
  </si>
  <si>
    <t>计划生育事务</t>
  </si>
  <si>
    <t>21011</t>
  </si>
  <si>
    <t>行政事业单位医疗</t>
  </si>
  <si>
    <t>21012</t>
  </si>
  <si>
    <t>财政对基本医疗保险基金的补助</t>
  </si>
  <si>
    <t>21013</t>
  </si>
  <si>
    <t>医疗救助</t>
  </si>
  <si>
    <t>21014</t>
  </si>
  <si>
    <t>优抚对象医疗</t>
  </si>
  <si>
    <t>21015</t>
  </si>
  <si>
    <t>医疗保障管理事务</t>
  </si>
  <si>
    <t>21017</t>
  </si>
  <si>
    <t>中医药事务</t>
  </si>
  <si>
    <t>21018</t>
  </si>
  <si>
    <t>疾病预防控制事务</t>
  </si>
  <si>
    <t>21019</t>
  </si>
  <si>
    <t>托育服务</t>
  </si>
  <si>
    <t>21099</t>
  </si>
  <si>
    <t>其他卫生健康支出</t>
  </si>
  <si>
    <t>211</t>
  </si>
  <si>
    <t>节能环保支出</t>
  </si>
  <si>
    <t>21101</t>
  </si>
  <si>
    <t>环境保护管理事务</t>
  </si>
  <si>
    <t>21102</t>
  </si>
  <si>
    <t>环境监测与监察</t>
  </si>
  <si>
    <t>21103</t>
  </si>
  <si>
    <t>污染防治</t>
  </si>
  <si>
    <t>21104</t>
  </si>
  <si>
    <t>自然生态保护</t>
  </si>
  <si>
    <t>21105</t>
  </si>
  <si>
    <t>森林保护修复</t>
  </si>
  <si>
    <t>21107</t>
  </si>
  <si>
    <t>风沙荒漠治理</t>
  </si>
  <si>
    <t>21108</t>
  </si>
  <si>
    <t>退牧还草</t>
  </si>
  <si>
    <t>21109</t>
  </si>
  <si>
    <t>已垦草原退耕还草</t>
  </si>
  <si>
    <t>21110</t>
  </si>
  <si>
    <t>能源节约利用</t>
  </si>
  <si>
    <t>21111</t>
  </si>
  <si>
    <t>污染减排</t>
  </si>
  <si>
    <t>21112</t>
  </si>
  <si>
    <t>清洁能源</t>
  </si>
  <si>
    <t>21113</t>
  </si>
  <si>
    <t>循环经济</t>
  </si>
  <si>
    <t>21114</t>
  </si>
  <si>
    <t>能源管理事务</t>
  </si>
  <si>
    <t>21199</t>
  </si>
  <si>
    <t>其他节能环保支出</t>
  </si>
  <si>
    <t>212</t>
  </si>
  <si>
    <t>城乡社区支出</t>
  </si>
  <si>
    <t>21201</t>
  </si>
  <si>
    <t>城乡社区管理事务</t>
  </si>
  <si>
    <t>21202</t>
  </si>
  <si>
    <t>城乡社区规划与管理</t>
  </si>
  <si>
    <t>21203</t>
  </si>
  <si>
    <t>城乡社区公共设施</t>
  </si>
  <si>
    <t>21205</t>
  </si>
  <si>
    <t>城乡社区环境卫生</t>
  </si>
  <si>
    <t>21206</t>
  </si>
  <si>
    <t>建设市场管理与监督</t>
  </si>
  <si>
    <t>21299</t>
  </si>
  <si>
    <t>其他城乡社区支出</t>
  </si>
  <si>
    <t>213</t>
  </si>
  <si>
    <t>农林水支出</t>
  </si>
  <si>
    <t>21301</t>
  </si>
  <si>
    <t>农业农村</t>
  </si>
  <si>
    <t>21302</t>
  </si>
  <si>
    <t>林业和草原</t>
  </si>
  <si>
    <t>21303</t>
  </si>
  <si>
    <t>水利</t>
  </si>
  <si>
    <t>21305</t>
  </si>
  <si>
    <t>巩固拓展脱贫攻坚成果衔接乡村振兴</t>
  </si>
  <si>
    <t>21307</t>
  </si>
  <si>
    <t>农村综合改革</t>
  </si>
  <si>
    <t>21308</t>
  </si>
  <si>
    <t>普惠金融发展支出</t>
  </si>
  <si>
    <t>21309</t>
  </si>
  <si>
    <t>目标价格补贴</t>
  </si>
  <si>
    <t>21399</t>
  </si>
  <si>
    <t>其他农林水支出</t>
  </si>
  <si>
    <t>214</t>
  </si>
  <si>
    <t>交通运输支出</t>
  </si>
  <si>
    <t>21401</t>
  </si>
  <si>
    <t>公路水路运输</t>
  </si>
  <si>
    <t>21402</t>
  </si>
  <si>
    <t>铁路运输</t>
  </si>
  <si>
    <t>21403</t>
  </si>
  <si>
    <t>民用航空运输</t>
  </si>
  <si>
    <t>21405</t>
  </si>
  <si>
    <t>邮政业支出</t>
  </si>
  <si>
    <t>21499</t>
  </si>
  <si>
    <t>其他交通运输支出</t>
  </si>
  <si>
    <t>215</t>
  </si>
  <si>
    <t>资源勘探工业信息等支出</t>
  </si>
  <si>
    <t>21501</t>
  </si>
  <si>
    <t>资源勘探开发</t>
  </si>
  <si>
    <t>21502</t>
  </si>
  <si>
    <t>制造业</t>
  </si>
  <si>
    <t>21503</t>
  </si>
  <si>
    <t>建筑业</t>
  </si>
  <si>
    <t>21505</t>
  </si>
  <si>
    <t>工业和信息产业</t>
  </si>
  <si>
    <t>21507</t>
  </si>
  <si>
    <t>国有资产监管</t>
  </si>
  <si>
    <t>21508</t>
  </si>
  <si>
    <t>支持中小企业发展和管理支出</t>
  </si>
  <si>
    <t>21599</t>
  </si>
  <si>
    <t>其他资源勘探工业信息等支出</t>
  </si>
  <si>
    <t>216</t>
  </si>
  <si>
    <t>商业服务业等支出</t>
  </si>
  <si>
    <t>21602</t>
  </si>
  <si>
    <t>商业流通事务</t>
  </si>
  <si>
    <t>21606</t>
  </si>
  <si>
    <t>涉外发展服务支出</t>
  </si>
  <si>
    <t>21699</t>
  </si>
  <si>
    <t>其他商业服务业等支出</t>
  </si>
  <si>
    <t>217</t>
  </si>
  <si>
    <t>金融支出</t>
  </si>
  <si>
    <t>21701</t>
  </si>
  <si>
    <t>金融部门行政支出</t>
  </si>
  <si>
    <t>21702</t>
  </si>
  <si>
    <t>金融部门监管支出</t>
  </si>
  <si>
    <t>21703</t>
  </si>
  <si>
    <t>金融发展支出</t>
  </si>
  <si>
    <t>21704</t>
  </si>
  <si>
    <t>金融调控支出</t>
  </si>
  <si>
    <t>21799</t>
  </si>
  <si>
    <t>其他金融支出</t>
  </si>
  <si>
    <t>219</t>
  </si>
  <si>
    <t>援助其他地区支出</t>
  </si>
  <si>
    <t>21901</t>
  </si>
  <si>
    <t>一般公共服务</t>
  </si>
  <si>
    <t>21902</t>
  </si>
  <si>
    <t>教育</t>
  </si>
  <si>
    <t>21903</t>
  </si>
  <si>
    <t>文化旅游体育与传媒</t>
  </si>
  <si>
    <t>21904</t>
  </si>
  <si>
    <t>卫生健康</t>
  </si>
  <si>
    <t>21905</t>
  </si>
  <si>
    <t>节能环保</t>
  </si>
  <si>
    <t>21906</t>
  </si>
  <si>
    <t>21907</t>
  </si>
  <si>
    <t>交通运输</t>
  </si>
  <si>
    <t>21908</t>
  </si>
  <si>
    <t>住房保障</t>
  </si>
  <si>
    <t>21999</t>
  </si>
  <si>
    <t>其他支出</t>
  </si>
  <si>
    <t>220</t>
  </si>
  <si>
    <t>自然资源海洋气象等支出</t>
  </si>
  <si>
    <t>22001</t>
  </si>
  <si>
    <t>自然资源事务</t>
  </si>
  <si>
    <t>22005</t>
  </si>
  <si>
    <t>气象事务</t>
  </si>
  <si>
    <t>22099</t>
  </si>
  <si>
    <t>其他自然资源海洋气象等支出</t>
  </si>
  <si>
    <t>221</t>
  </si>
  <si>
    <t>住房保障支出</t>
  </si>
  <si>
    <t>22101</t>
  </si>
  <si>
    <t>保障性安居工程支出</t>
  </si>
  <si>
    <t>22102</t>
  </si>
  <si>
    <t>住房改革支出</t>
  </si>
  <si>
    <t>22103</t>
  </si>
  <si>
    <t>城乡社区住宅</t>
  </si>
  <si>
    <t>222</t>
  </si>
  <si>
    <t>粮油物资储备支出</t>
  </si>
  <si>
    <t>22201</t>
  </si>
  <si>
    <t>粮油物资事务</t>
  </si>
  <si>
    <t>22203</t>
  </si>
  <si>
    <t>能源储备</t>
  </si>
  <si>
    <t>22204</t>
  </si>
  <si>
    <t>粮油储备</t>
  </si>
  <si>
    <t>22205</t>
  </si>
  <si>
    <t>重要商品储备</t>
  </si>
  <si>
    <t>224</t>
  </si>
  <si>
    <t>灾害防治及应急管理支出</t>
  </si>
  <si>
    <t>22401</t>
  </si>
  <si>
    <t>应急管理事务</t>
  </si>
  <si>
    <t>22402</t>
  </si>
  <si>
    <t>消防救援事务</t>
  </si>
  <si>
    <t>22404</t>
  </si>
  <si>
    <t>矿山安全</t>
  </si>
  <si>
    <t>22405</t>
  </si>
  <si>
    <t>地震事务</t>
  </si>
  <si>
    <t>22406</t>
  </si>
  <si>
    <t>自然灾害防治</t>
  </si>
  <si>
    <t>22407</t>
  </si>
  <si>
    <t>自然灾害救灾及恢复重建支出</t>
  </si>
  <si>
    <t>22499</t>
  </si>
  <si>
    <t>其他灾害防治及应急管理支出</t>
  </si>
  <si>
    <t>227</t>
  </si>
  <si>
    <t>预备费</t>
  </si>
  <si>
    <t>229</t>
  </si>
  <si>
    <t>22902</t>
  </si>
  <si>
    <t>年初预留</t>
  </si>
  <si>
    <t>22999</t>
  </si>
  <si>
    <t>232</t>
  </si>
  <si>
    <t>债务付息支出</t>
  </si>
  <si>
    <t>23203</t>
  </si>
  <si>
    <t>地方政府一般债务付息支出</t>
  </si>
  <si>
    <t>233</t>
  </si>
  <si>
    <t>债务发行费用支出</t>
  </si>
  <si>
    <t>23303</t>
  </si>
  <si>
    <t>地方政府一般债务发行费用支出</t>
  </si>
  <si>
    <t>附表6</t>
  </si>
  <si>
    <r>
      <rPr>
        <sz val="18"/>
        <rFont val="Times New Roman"/>
        <charset val="134"/>
      </rPr>
      <t>2025</t>
    </r>
    <r>
      <rPr>
        <sz val="18"/>
        <rFont val="方正小标宋简体"/>
        <charset val="134"/>
      </rPr>
      <t>年一般公共预算支出预算表（按功能分类到目级）</t>
    </r>
  </si>
  <si>
    <t>为上年执行数的%</t>
  </si>
  <si>
    <t>2010101</t>
  </si>
  <si>
    <t>行政运行</t>
  </si>
  <si>
    <t>2010102</t>
  </si>
  <si>
    <t>一般行政管理事务</t>
  </si>
  <si>
    <t>2010103</t>
  </si>
  <si>
    <t>机关服务</t>
  </si>
  <si>
    <t>2010104</t>
  </si>
  <si>
    <t>人大会议</t>
  </si>
  <si>
    <t>2010105</t>
  </si>
  <si>
    <t>人大立法</t>
  </si>
  <si>
    <t>2010106</t>
  </si>
  <si>
    <t>人大监督</t>
  </si>
  <si>
    <t>2010107</t>
  </si>
  <si>
    <t>人大代表履职能力提升</t>
  </si>
  <si>
    <t>2010108</t>
  </si>
  <si>
    <t>代表工作</t>
  </si>
  <si>
    <t>2010109</t>
  </si>
  <si>
    <t>人大信访工作</t>
  </si>
  <si>
    <t>2010150</t>
  </si>
  <si>
    <t>事业运行</t>
  </si>
  <si>
    <t>2010199</t>
  </si>
  <si>
    <t>其他人大事务支出</t>
  </si>
  <si>
    <t>2010201</t>
  </si>
  <si>
    <t>2010202</t>
  </si>
  <si>
    <t>2010203</t>
  </si>
  <si>
    <t>2010204</t>
  </si>
  <si>
    <t>政协会议</t>
  </si>
  <si>
    <t>2010205</t>
  </si>
  <si>
    <t>委员视察</t>
  </si>
  <si>
    <t>2010206</t>
  </si>
  <si>
    <t>参政议政</t>
  </si>
  <si>
    <t>2010250</t>
  </si>
  <si>
    <t>2010299</t>
  </si>
  <si>
    <t>其他政协事务支出</t>
  </si>
  <si>
    <t>2010301</t>
  </si>
  <si>
    <t>2010302</t>
  </si>
  <si>
    <t>2010303</t>
  </si>
  <si>
    <t>2010304</t>
  </si>
  <si>
    <t>专项服务</t>
  </si>
  <si>
    <t>2010305</t>
  </si>
  <si>
    <t>专项业务及机关事务管理</t>
  </si>
  <si>
    <t>2010306</t>
  </si>
  <si>
    <t>政务公开审批</t>
  </si>
  <si>
    <t>2010309</t>
  </si>
  <si>
    <t>参事事务</t>
  </si>
  <si>
    <t>2010350</t>
  </si>
  <si>
    <t>2010399</t>
  </si>
  <si>
    <t>其他政府办公厅（室）及相关机构事务支出</t>
  </si>
  <si>
    <t>2010401</t>
  </si>
  <si>
    <t>2010402</t>
  </si>
  <si>
    <t>2010403</t>
  </si>
  <si>
    <t>2010404</t>
  </si>
  <si>
    <t>战略规划与实施</t>
  </si>
  <si>
    <t>2010405</t>
  </si>
  <si>
    <t>日常经济运行调节</t>
  </si>
  <si>
    <t>2010406</t>
  </si>
  <si>
    <t>社会事业发展规划</t>
  </si>
  <si>
    <t>2010407</t>
  </si>
  <si>
    <t>经济体制改革研究</t>
  </si>
  <si>
    <t>2010408</t>
  </si>
  <si>
    <t>物价管理</t>
  </si>
  <si>
    <t>2010450</t>
  </si>
  <si>
    <t>2010499</t>
  </si>
  <si>
    <t>其他发展与改革事务支出</t>
  </si>
  <si>
    <t>2010501</t>
  </si>
  <si>
    <t>2010502</t>
  </si>
  <si>
    <t>2010503</t>
  </si>
  <si>
    <t>2010504</t>
  </si>
  <si>
    <t>信息事务</t>
  </si>
  <si>
    <t>2010505</t>
  </si>
  <si>
    <t>专项统计业务</t>
  </si>
  <si>
    <t>2010506</t>
  </si>
  <si>
    <t>统计管理</t>
  </si>
  <si>
    <t>2010507</t>
  </si>
  <si>
    <t>专项普查活动</t>
  </si>
  <si>
    <t>2010508</t>
  </si>
  <si>
    <t>统计抽样调查</t>
  </si>
  <si>
    <t>2010550</t>
  </si>
  <si>
    <t>2010599</t>
  </si>
  <si>
    <t>其他统计信息事务支出</t>
  </si>
  <si>
    <t>2010601</t>
  </si>
  <si>
    <t>2010602</t>
  </si>
  <si>
    <t>2010603</t>
  </si>
  <si>
    <t>2010604</t>
  </si>
  <si>
    <t>预算改革业务</t>
  </si>
  <si>
    <t>2010605</t>
  </si>
  <si>
    <t>财政国库业务</t>
  </si>
  <si>
    <t>2010606</t>
  </si>
  <si>
    <t>财政监察</t>
  </si>
  <si>
    <t>2010607</t>
  </si>
  <si>
    <t>信息化建设</t>
  </si>
  <si>
    <t>2010608</t>
  </si>
  <si>
    <t>财政委托业务支出</t>
  </si>
  <si>
    <t>2010650</t>
  </si>
  <si>
    <t>2010699</t>
  </si>
  <si>
    <t>其他财政事务支出</t>
  </si>
  <si>
    <t>2010701</t>
  </si>
  <si>
    <t>2010702</t>
  </si>
  <si>
    <t>2010703</t>
  </si>
  <si>
    <t>2010709</t>
  </si>
  <si>
    <t>2010710</t>
  </si>
  <si>
    <t>税收业务</t>
  </si>
  <si>
    <t>2010750</t>
  </si>
  <si>
    <t>2010799</t>
  </si>
  <si>
    <t>其他税收事务支出</t>
  </si>
  <si>
    <t>2010801</t>
  </si>
  <si>
    <t>2010802</t>
  </si>
  <si>
    <t>2010803</t>
  </si>
  <si>
    <t>2010804</t>
  </si>
  <si>
    <t>审计业务</t>
  </si>
  <si>
    <t>2010805</t>
  </si>
  <si>
    <t>审计管理</t>
  </si>
  <si>
    <t>2010806</t>
  </si>
  <si>
    <t>2010850</t>
  </si>
  <si>
    <t>2010899</t>
  </si>
  <si>
    <t>其他审计事务支出</t>
  </si>
  <si>
    <t>2010901</t>
  </si>
  <si>
    <t>2010902</t>
  </si>
  <si>
    <t>2010903</t>
  </si>
  <si>
    <t>2010905</t>
  </si>
  <si>
    <t>缉私办案</t>
  </si>
  <si>
    <t>2010907</t>
  </si>
  <si>
    <t>口岸管理</t>
  </si>
  <si>
    <t>2010908</t>
  </si>
  <si>
    <t>2010909</t>
  </si>
  <si>
    <t>海关关务</t>
  </si>
  <si>
    <t>2010910</t>
  </si>
  <si>
    <t>关税征管</t>
  </si>
  <si>
    <t>2010911</t>
  </si>
  <si>
    <t>海关监管</t>
  </si>
  <si>
    <t>2010912</t>
  </si>
  <si>
    <t>检验检疫</t>
  </si>
  <si>
    <t>2010950</t>
  </si>
  <si>
    <t>2010999</t>
  </si>
  <si>
    <t>其他海关事务支出</t>
  </si>
  <si>
    <t>2011101</t>
  </si>
  <si>
    <t>2011102</t>
  </si>
  <si>
    <t>2011103</t>
  </si>
  <si>
    <t>2011104</t>
  </si>
  <si>
    <t>大案要案查处</t>
  </si>
  <si>
    <t>2011105</t>
  </si>
  <si>
    <t>派驻派出机构</t>
  </si>
  <si>
    <t>2011106</t>
  </si>
  <si>
    <t>巡视工作</t>
  </si>
  <si>
    <t>2011150</t>
  </si>
  <si>
    <t>2011199</t>
  </si>
  <si>
    <t>其他纪检监察事务支出</t>
  </si>
  <si>
    <t>2011301</t>
  </si>
  <si>
    <t>2011302</t>
  </si>
  <si>
    <t>2011303</t>
  </si>
  <si>
    <t>2011304</t>
  </si>
  <si>
    <t>对外贸易管理</t>
  </si>
  <si>
    <t>2011305</t>
  </si>
  <si>
    <t>国际经济合作</t>
  </si>
  <si>
    <t>2011306</t>
  </si>
  <si>
    <t>外资管理</t>
  </si>
  <si>
    <t>2011307</t>
  </si>
  <si>
    <t>国内贸易管理</t>
  </si>
  <si>
    <t>2011308</t>
  </si>
  <si>
    <t>招商引资</t>
  </si>
  <si>
    <t>2011350</t>
  </si>
  <si>
    <t>2011399</t>
  </si>
  <si>
    <t>其他商贸事务支出</t>
  </si>
  <si>
    <t>2011401</t>
  </si>
  <si>
    <t>2011402</t>
  </si>
  <si>
    <t>2011403</t>
  </si>
  <si>
    <t>2011404</t>
  </si>
  <si>
    <t>专利审批</t>
  </si>
  <si>
    <t>2011405</t>
  </si>
  <si>
    <t>知识产权战略和规划</t>
  </si>
  <si>
    <t>2011408</t>
  </si>
  <si>
    <t>国际合作与交流</t>
  </si>
  <si>
    <t>2011409</t>
  </si>
  <si>
    <t>知识产权宏观管理</t>
  </si>
  <si>
    <t>2011410</t>
  </si>
  <si>
    <t>商标管理</t>
  </si>
  <si>
    <t>2011411</t>
  </si>
  <si>
    <t>原产地地理标志管理</t>
  </si>
  <si>
    <t>2011450</t>
  </si>
  <si>
    <t>2011499</t>
  </si>
  <si>
    <t>其他知识产权事务支出</t>
  </si>
  <si>
    <t>2012301</t>
  </si>
  <si>
    <t>2012302</t>
  </si>
  <si>
    <t>2012303</t>
  </si>
  <si>
    <t>2012304</t>
  </si>
  <si>
    <t>民族工作专项</t>
  </si>
  <si>
    <t>2012350</t>
  </si>
  <si>
    <t>2012399</t>
  </si>
  <si>
    <t>其他民族事务支出</t>
  </si>
  <si>
    <t>2012501</t>
  </si>
  <si>
    <t>2012502</t>
  </si>
  <si>
    <t>2012503</t>
  </si>
  <si>
    <t>2012504</t>
  </si>
  <si>
    <t>港澳事务</t>
  </si>
  <si>
    <t>2012505</t>
  </si>
  <si>
    <t>台湾事务</t>
  </si>
  <si>
    <t>2012550</t>
  </si>
  <si>
    <t>2012599</t>
  </si>
  <si>
    <t>其他港澳台事务支出</t>
  </si>
  <si>
    <t>2012601</t>
  </si>
  <si>
    <t>2012602</t>
  </si>
  <si>
    <t>2012603</t>
  </si>
  <si>
    <t>2012604</t>
  </si>
  <si>
    <t>档案馆</t>
  </si>
  <si>
    <t>2012699</t>
  </si>
  <si>
    <t>其他档案事务支出</t>
  </si>
  <si>
    <t>2012801</t>
  </si>
  <si>
    <t>2012802</t>
  </si>
  <si>
    <t>2012803</t>
  </si>
  <si>
    <t>2012804</t>
  </si>
  <si>
    <t>2012850</t>
  </si>
  <si>
    <t>2012899</t>
  </si>
  <si>
    <t>其他民主党派及工商联事务支出</t>
  </si>
  <si>
    <t>2012901</t>
  </si>
  <si>
    <t>2012902</t>
  </si>
  <si>
    <t>2012903</t>
  </si>
  <si>
    <t>2012906</t>
  </si>
  <si>
    <t>工会事务</t>
  </si>
  <si>
    <t>2012950</t>
  </si>
  <si>
    <t>2012999</t>
  </si>
  <si>
    <t>其他群众团体事务支出</t>
  </si>
  <si>
    <t>2013101</t>
  </si>
  <si>
    <t>2013102</t>
  </si>
  <si>
    <t>2013103</t>
  </si>
  <si>
    <t>2013105</t>
  </si>
  <si>
    <t>专项业务</t>
  </si>
  <si>
    <t>2013150</t>
  </si>
  <si>
    <t>2013199</t>
  </si>
  <si>
    <t>其他党委办公厅（室）及相关机构事务支出</t>
  </si>
  <si>
    <t>2013201</t>
  </si>
  <si>
    <t>2013202</t>
  </si>
  <si>
    <t>2013203</t>
  </si>
  <si>
    <t>2013204</t>
  </si>
  <si>
    <t>公务员事务</t>
  </si>
  <si>
    <t>2013250</t>
  </si>
  <si>
    <t>2013299</t>
  </si>
  <si>
    <t>其他组织事务支出</t>
  </si>
  <si>
    <t>2013301</t>
  </si>
  <si>
    <t>2013302</t>
  </si>
  <si>
    <t>2013303</t>
  </si>
  <si>
    <t>2013304</t>
  </si>
  <si>
    <t>宣传管理</t>
  </si>
  <si>
    <t>2013350</t>
  </si>
  <si>
    <t>2013399</t>
  </si>
  <si>
    <t>其他宣传事务支出</t>
  </si>
  <si>
    <t>2013401</t>
  </si>
  <si>
    <t>2013402</t>
  </si>
  <si>
    <t>2013403</t>
  </si>
  <si>
    <t>2013404</t>
  </si>
  <si>
    <t>宗教事务</t>
  </si>
  <si>
    <t>2013405</t>
  </si>
  <si>
    <t>华侨事务</t>
  </si>
  <si>
    <t>2013450</t>
  </si>
  <si>
    <t>2013499</t>
  </si>
  <si>
    <t>其他统战事务支出</t>
  </si>
  <si>
    <t>2013501</t>
  </si>
  <si>
    <t>2013502</t>
  </si>
  <si>
    <t>2013503</t>
  </si>
  <si>
    <t>2013550</t>
  </si>
  <si>
    <t>2013599</t>
  </si>
  <si>
    <t>其他对外联络事务支出</t>
  </si>
  <si>
    <t>2013601</t>
  </si>
  <si>
    <t>2013602</t>
  </si>
  <si>
    <t>2013603</t>
  </si>
  <si>
    <t>2013650</t>
  </si>
  <si>
    <t>2013699</t>
  </si>
  <si>
    <t>2013701</t>
  </si>
  <si>
    <t>2013702</t>
  </si>
  <si>
    <t>2013703</t>
  </si>
  <si>
    <t>2013704</t>
  </si>
  <si>
    <t>信息安全事务</t>
  </si>
  <si>
    <t>2013750</t>
  </si>
  <si>
    <t>2013799</t>
  </si>
  <si>
    <t>其他网信事务支出</t>
  </si>
  <si>
    <t>2013801</t>
  </si>
  <si>
    <t>2013802</t>
  </si>
  <si>
    <t>2013803</t>
  </si>
  <si>
    <t>2013804</t>
  </si>
  <si>
    <t>经营主体管理</t>
  </si>
  <si>
    <t>2013805</t>
  </si>
  <si>
    <t>市场秩序执法</t>
  </si>
  <si>
    <t>2013808</t>
  </si>
  <si>
    <t>2013810</t>
  </si>
  <si>
    <t>质量基础</t>
  </si>
  <si>
    <t>2013812</t>
  </si>
  <si>
    <t>药品事务</t>
  </si>
  <si>
    <t>2013813</t>
  </si>
  <si>
    <t>医疗器械事务</t>
  </si>
  <si>
    <t>2013814</t>
  </si>
  <si>
    <t>化妆品事务</t>
  </si>
  <si>
    <t>2013815</t>
  </si>
  <si>
    <t>质量安全监管</t>
  </si>
  <si>
    <t>2013816</t>
  </si>
  <si>
    <t>食品安全监管</t>
  </si>
  <si>
    <t>2013850</t>
  </si>
  <si>
    <t>2013899</t>
  </si>
  <si>
    <t>其他市场监督管理事务</t>
  </si>
  <si>
    <t>2013901</t>
  </si>
  <si>
    <t>2013902</t>
  </si>
  <si>
    <t>2013903</t>
  </si>
  <si>
    <t>2013904</t>
  </si>
  <si>
    <t>2013950</t>
  </si>
  <si>
    <t>2013999</t>
  </si>
  <si>
    <t>其他社会工作事务支出</t>
  </si>
  <si>
    <t>2014001</t>
  </si>
  <si>
    <t>2014002</t>
  </si>
  <si>
    <t>2014003</t>
  </si>
  <si>
    <t>2014004</t>
  </si>
  <si>
    <t>信访业务</t>
  </si>
  <si>
    <t>2014050</t>
  </si>
  <si>
    <t>2014099</t>
  </si>
  <si>
    <t>其他信访事务支出</t>
  </si>
  <si>
    <t>2014101</t>
  </si>
  <si>
    <t>2014102</t>
  </si>
  <si>
    <t>2014103</t>
  </si>
  <si>
    <t>2014150</t>
  </si>
  <si>
    <t>2014199</t>
  </si>
  <si>
    <t>其他数据事务支出</t>
  </si>
  <si>
    <t>2019901</t>
  </si>
  <si>
    <t>国家赔偿费用支出</t>
  </si>
  <si>
    <t>2020101</t>
  </si>
  <si>
    <t>2020102</t>
  </si>
  <si>
    <t>2020103</t>
  </si>
  <si>
    <t>2020104</t>
  </si>
  <si>
    <t>2020150</t>
  </si>
  <si>
    <t>2020199</t>
  </si>
  <si>
    <t>其他外交管理事务支出</t>
  </si>
  <si>
    <t>2020201</t>
  </si>
  <si>
    <t>驻外使领馆（团、处）</t>
  </si>
  <si>
    <t>2020202</t>
  </si>
  <si>
    <t>其他驻外机构支出</t>
  </si>
  <si>
    <t>2020304</t>
  </si>
  <si>
    <t>援外优惠贷款贴息</t>
  </si>
  <si>
    <t>2020306</t>
  </si>
  <si>
    <t>2020401</t>
  </si>
  <si>
    <t>国际组织会费</t>
  </si>
  <si>
    <t>2020402</t>
  </si>
  <si>
    <t>国际组织捐赠</t>
  </si>
  <si>
    <t>2020403</t>
  </si>
  <si>
    <t>维和摊款</t>
  </si>
  <si>
    <t>2020404</t>
  </si>
  <si>
    <t>国际组织股金及基金</t>
  </si>
  <si>
    <t>2020499</t>
  </si>
  <si>
    <t>其他国际组织支出</t>
  </si>
  <si>
    <t>2020503</t>
  </si>
  <si>
    <t>在华国际会议</t>
  </si>
  <si>
    <t>2020504</t>
  </si>
  <si>
    <t>国际交流活动</t>
  </si>
  <si>
    <t>2020505</t>
  </si>
  <si>
    <t>对外合作活动</t>
  </si>
  <si>
    <t>2020599</t>
  </si>
  <si>
    <t>其他对外合作与交流支出</t>
  </si>
  <si>
    <t>2020601</t>
  </si>
  <si>
    <t>2020701</t>
  </si>
  <si>
    <t>边界勘界</t>
  </si>
  <si>
    <t>2020702</t>
  </si>
  <si>
    <t>边界联检</t>
  </si>
  <si>
    <t>2020703</t>
  </si>
  <si>
    <t>边界界桩维护</t>
  </si>
  <si>
    <t>2020799</t>
  </si>
  <si>
    <t>2020801</t>
  </si>
  <si>
    <t>2020802</t>
  </si>
  <si>
    <t>2020803</t>
  </si>
  <si>
    <t>2020850</t>
  </si>
  <si>
    <t>2020899</t>
  </si>
  <si>
    <t>其他国际发展合作支出</t>
  </si>
  <si>
    <t>2029999</t>
  </si>
  <si>
    <t>2030101</t>
  </si>
  <si>
    <t>现役部队</t>
  </si>
  <si>
    <t>2030102</t>
  </si>
  <si>
    <t>预备役部队</t>
  </si>
  <si>
    <t>2030199</t>
  </si>
  <si>
    <t>其他军费支出</t>
  </si>
  <si>
    <t>2030401</t>
  </si>
  <si>
    <t>2030501</t>
  </si>
  <si>
    <t>2030601</t>
  </si>
  <si>
    <t>兵役征集</t>
  </si>
  <si>
    <t>2030602</t>
  </si>
  <si>
    <t>经济动员</t>
  </si>
  <si>
    <t>2030603</t>
  </si>
  <si>
    <t>人民防空</t>
  </si>
  <si>
    <t>2030604</t>
  </si>
  <si>
    <t>交通战备</t>
  </si>
  <si>
    <t>2030607</t>
  </si>
  <si>
    <t>民兵</t>
  </si>
  <si>
    <t>2030608</t>
  </si>
  <si>
    <t>边海防</t>
  </si>
  <si>
    <t>2030699</t>
  </si>
  <si>
    <t>其他国防动员支出</t>
  </si>
  <si>
    <t>2039999</t>
  </si>
  <si>
    <t>2040101</t>
  </si>
  <si>
    <t>2040199</t>
  </si>
  <si>
    <t>其他武装警察部队支出</t>
  </si>
  <si>
    <t>2040201</t>
  </si>
  <si>
    <t>2040202</t>
  </si>
  <si>
    <t>2040203</t>
  </si>
  <si>
    <t>2040219</t>
  </si>
  <si>
    <t>2040220</t>
  </si>
  <si>
    <t>执法办案</t>
  </si>
  <si>
    <t>2040221</t>
  </si>
  <si>
    <t>特别业务</t>
  </si>
  <si>
    <t>2040222</t>
  </si>
  <si>
    <t>特勤业务</t>
  </si>
  <si>
    <t>2040223</t>
  </si>
  <si>
    <t>移民事务</t>
  </si>
  <si>
    <t>2040250</t>
  </si>
  <si>
    <t>2040299</t>
  </si>
  <si>
    <t>其他公安支出</t>
  </si>
  <si>
    <t>2040301</t>
  </si>
  <si>
    <t>2040302</t>
  </si>
  <si>
    <t>2040303</t>
  </si>
  <si>
    <t>2040304</t>
  </si>
  <si>
    <t>安全业务</t>
  </si>
  <si>
    <t>2040350</t>
  </si>
  <si>
    <t>2040399</t>
  </si>
  <si>
    <t>其他国家安全支出</t>
  </si>
  <si>
    <t>2040401</t>
  </si>
  <si>
    <t>2040402</t>
  </si>
  <si>
    <t>2040403</t>
  </si>
  <si>
    <t>2040409</t>
  </si>
  <si>
    <t>“两房”建设</t>
  </si>
  <si>
    <t>2040410</t>
  </si>
  <si>
    <t>检察监督</t>
  </si>
  <si>
    <t>2040450</t>
  </si>
  <si>
    <t>2040499</t>
  </si>
  <si>
    <t>其他检察支出</t>
  </si>
  <si>
    <t>2040501</t>
  </si>
  <si>
    <t>2040502</t>
  </si>
  <si>
    <t>2040503</t>
  </si>
  <si>
    <t>2040504</t>
  </si>
  <si>
    <t>案件审判</t>
  </si>
  <si>
    <t>2040505</t>
  </si>
  <si>
    <t>案件执行</t>
  </si>
  <si>
    <t>2040506</t>
  </si>
  <si>
    <t>“两庭”建设</t>
  </si>
  <si>
    <t>2040550</t>
  </si>
  <si>
    <t>2040599</t>
  </si>
  <si>
    <t>其他法院支出</t>
  </si>
  <si>
    <t>2040601</t>
  </si>
  <si>
    <t>2040602</t>
  </si>
  <si>
    <t>2040603</t>
  </si>
  <si>
    <t>2040604</t>
  </si>
  <si>
    <t>基层司法业务</t>
  </si>
  <si>
    <t>2040605</t>
  </si>
  <si>
    <t>普法宣传</t>
  </si>
  <si>
    <t>2040606</t>
  </si>
  <si>
    <t>律师管理</t>
  </si>
  <si>
    <t>2040607</t>
  </si>
  <si>
    <t>公共法律服务</t>
  </si>
  <si>
    <t>2040608</t>
  </si>
  <si>
    <t>国家统一法律职业资格考试</t>
  </si>
  <si>
    <t>2040610</t>
  </si>
  <si>
    <t>社区矫正</t>
  </si>
  <si>
    <t>2040612</t>
  </si>
  <si>
    <t>法治建设</t>
  </si>
  <si>
    <t>2040613</t>
  </si>
  <si>
    <t>2040650</t>
  </si>
  <si>
    <t>2040699</t>
  </si>
  <si>
    <t>其他司法支出</t>
  </si>
  <si>
    <t>2040701</t>
  </si>
  <si>
    <t>2040702</t>
  </si>
  <si>
    <t>2040703</t>
  </si>
  <si>
    <t>2040704</t>
  </si>
  <si>
    <t>罪犯生活及医疗卫生</t>
  </si>
  <si>
    <t>2040705</t>
  </si>
  <si>
    <t>监狱业务及罪犯改造</t>
  </si>
  <si>
    <t>2040706</t>
  </si>
  <si>
    <t>狱政设施建设</t>
  </si>
  <si>
    <t>2040707</t>
  </si>
  <si>
    <t>2040750</t>
  </si>
  <si>
    <t>2040799</t>
  </si>
  <si>
    <t>其他监狱支出</t>
  </si>
  <si>
    <t>2040801</t>
  </si>
  <si>
    <t>2040802</t>
  </si>
  <si>
    <t>2040803</t>
  </si>
  <si>
    <t>2040804</t>
  </si>
  <si>
    <t>强制隔离戒毒人员生活</t>
  </si>
  <si>
    <t>2040805</t>
  </si>
  <si>
    <t>强制隔离戒毒人员教育</t>
  </si>
  <si>
    <t>2040806</t>
  </si>
  <si>
    <t>所政设施建设</t>
  </si>
  <si>
    <t>2040807</t>
  </si>
  <si>
    <t>2040850</t>
  </si>
  <si>
    <t>2040899</t>
  </si>
  <si>
    <t>其他强制隔离戒毒支出</t>
  </si>
  <si>
    <t>2040901</t>
  </si>
  <si>
    <t>2040902</t>
  </si>
  <si>
    <t>2040903</t>
  </si>
  <si>
    <t>2040904</t>
  </si>
  <si>
    <t>保密技术</t>
  </si>
  <si>
    <t>2040905</t>
  </si>
  <si>
    <t>保密管理</t>
  </si>
  <si>
    <t>2040950</t>
  </si>
  <si>
    <t>2040999</t>
  </si>
  <si>
    <t>其他国家保密支出</t>
  </si>
  <si>
    <t>2041001</t>
  </si>
  <si>
    <t>2041002</t>
  </si>
  <si>
    <t>2041006</t>
  </si>
  <si>
    <t>2041007</t>
  </si>
  <si>
    <t>缉私业务</t>
  </si>
  <si>
    <t>2041099</t>
  </si>
  <si>
    <t>其他缉私警察支出</t>
  </si>
  <si>
    <t>2049902</t>
  </si>
  <si>
    <t>国家司法救助支出</t>
  </si>
  <si>
    <t>2049999</t>
  </si>
  <si>
    <t>2050101</t>
  </si>
  <si>
    <t>2050102</t>
  </si>
  <si>
    <t>2050103</t>
  </si>
  <si>
    <t>2050199</t>
  </si>
  <si>
    <t>其他教育管理事务支出</t>
  </si>
  <si>
    <t>2050201</t>
  </si>
  <si>
    <t>学前教育</t>
  </si>
  <si>
    <t>2050202</t>
  </si>
  <si>
    <t>小学教育</t>
  </si>
  <si>
    <t>2050203</t>
  </si>
  <si>
    <t>初中教育</t>
  </si>
  <si>
    <t>2050204</t>
  </si>
  <si>
    <t>高中教育</t>
  </si>
  <si>
    <t>2050205</t>
  </si>
  <si>
    <t>高等教育</t>
  </si>
  <si>
    <t>2050299</t>
  </si>
  <si>
    <t>其他普通教育支出</t>
  </si>
  <si>
    <t>2050301</t>
  </si>
  <si>
    <t>初等职业教育</t>
  </si>
  <si>
    <t>2050302</t>
  </si>
  <si>
    <t>中等职业教育</t>
  </si>
  <si>
    <t>2050303</t>
  </si>
  <si>
    <t>技校教育</t>
  </si>
  <si>
    <t>2050305</t>
  </si>
  <si>
    <t>高等职业教育</t>
  </si>
  <si>
    <t>2050399</t>
  </si>
  <si>
    <t>其他职业教育支出</t>
  </si>
  <si>
    <t>2050401</t>
  </si>
  <si>
    <t>成人初等教育</t>
  </si>
  <si>
    <t>2050402</t>
  </si>
  <si>
    <t>成人中等教育</t>
  </si>
  <si>
    <t>2050403</t>
  </si>
  <si>
    <t>成人高等教育</t>
  </si>
  <si>
    <t>2050404</t>
  </si>
  <si>
    <t>成人广播电视教育</t>
  </si>
  <si>
    <t>2050499</t>
  </si>
  <si>
    <t>其他成人教育支出</t>
  </si>
  <si>
    <t>2050501</t>
  </si>
  <si>
    <t>广播电视学校</t>
  </si>
  <si>
    <t>2050502</t>
  </si>
  <si>
    <t>教育电视台</t>
  </si>
  <si>
    <t>2050599</t>
  </si>
  <si>
    <t>其他广播电视教育支出</t>
  </si>
  <si>
    <t>2050601</t>
  </si>
  <si>
    <t>出国留学教育</t>
  </si>
  <si>
    <t>2050602</t>
  </si>
  <si>
    <t>来华留学教育</t>
  </si>
  <si>
    <t>2050699</t>
  </si>
  <si>
    <t>其他留学教育支出</t>
  </si>
  <si>
    <t>2050701</t>
  </si>
  <si>
    <t>特殊学校教育</t>
  </si>
  <si>
    <t>2050702</t>
  </si>
  <si>
    <t>专门学校教育</t>
  </si>
  <si>
    <t>2050799</t>
  </si>
  <si>
    <t>其他特殊教育支出</t>
  </si>
  <si>
    <t>2050801</t>
  </si>
  <si>
    <t>教师进修</t>
  </si>
  <si>
    <t>2050802</t>
  </si>
  <si>
    <t>干部教育</t>
  </si>
  <si>
    <t>2050803</t>
  </si>
  <si>
    <t>培训支出</t>
  </si>
  <si>
    <t>2050804</t>
  </si>
  <si>
    <t>退役士兵能力提升</t>
  </si>
  <si>
    <t>2050899</t>
  </si>
  <si>
    <t>其他进修及培训</t>
  </si>
  <si>
    <t>2050901</t>
  </si>
  <si>
    <t>农村中小学校舍建设</t>
  </si>
  <si>
    <t>2050902</t>
  </si>
  <si>
    <t>农村中小学教学设施</t>
  </si>
  <si>
    <t>2050903</t>
  </si>
  <si>
    <t>城市中小学校舍建设</t>
  </si>
  <si>
    <t>2050904</t>
  </si>
  <si>
    <t>城市中小学教学设施</t>
  </si>
  <si>
    <t>2050905</t>
  </si>
  <si>
    <t>中等职业学校教学设施</t>
  </si>
  <si>
    <t>2050999</t>
  </si>
  <si>
    <t>其他教育费附加安排的支出</t>
  </si>
  <si>
    <t>2059999</t>
  </si>
  <si>
    <t>2060101</t>
  </si>
  <si>
    <t>2060102</t>
  </si>
  <si>
    <t>2060103</t>
  </si>
  <si>
    <t>2060199</t>
  </si>
  <si>
    <t>其他科学技术管理事务支出</t>
  </si>
  <si>
    <t>2060201</t>
  </si>
  <si>
    <t>机构运行</t>
  </si>
  <si>
    <t>2060203</t>
  </si>
  <si>
    <t>自然科学基金</t>
  </si>
  <si>
    <t>2060204</t>
  </si>
  <si>
    <t>实验室及相关设施</t>
  </si>
  <si>
    <t>2060205</t>
  </si>
  <si>
    <t>重大科学工程</t>
  </si>
  <si>
    <t>2060206</t>
  </si>
  <si>
    <t>专项基础科研</t>
  </si>
  <si>
    <t>2060207</t>
  </si>
  <si>
    <t>专项技术基础</t>
  </si>
  <si>
    <t>2060208</t>
  </si>
  <si>
    <t>科技人才队伍建设</t>
  </si>
  <si>
    <t>2060299</t>
  </si>
  <si>
    <t>其他基础研究支出</t>
  </si>
  <si>
    <t>2060301</t>
  </si>
  <si>
    <t>2060302</t>
  </si>
  <si>
    <t>社会公益研究</t>
  </si>
  <si>
    <t>2060303</t>
  </si>
  <si>
    <t>高技术研究</t>
  </si>
  <si>
    <t>2060304</t>
  </si>
  <si>
    <t>专项科研试制</t>
  </si>
  <si>
    <t>2060399</t>
  </si>
  <si>
    <t>其他应用研究支出</t>
  </si>
  <si>
    <t>2060401</t>
  </si>
  <si>
    <t>2060404</t>
  </si>
  <si>
    <t>科技成果转化与扩散</t>
  </si>
  <si>
    <t>2060405</t>
  </si>
  <si>
    <t>共性技术研究与开发</t>
  </si>
  <si>
    <t>2060499</t>
  </si>
  <si>
    <t>其他技术研究与开发支出</t>
  </si>
  <si>
    <t>2060501</t>
  </si>
  <si>
    <t>2060502</t>
  </si>
  <si>
    <t>技术创新服务体系</t>
  </si>
  <si>
    <t>2060503</t>
  </si>
  <si>
    <t>科技条件专项</t>
  </si>
  <si>
    <t>2060599</t>
  </si>
  <si>
    <t>其他科技条件与服务支出</t>
  </si>
  <si>
    <t>2060601</t>
  </si>
  <si>
    <t>社会科学研究机构</t>
  </si>
  <si>
    <t>2060602</t>
  </si>
  <si>
    <t>社会科学研究</t>
  </si>
  <si>
    <t>2060603</t>
  </si>
  <si>
    <t>社科基金支出</t>
  </si>
  <si>
    <t>2060699</t>
  </si>
  <si>
    <t>其他社会科学支出</t>
  </si>
  <si>
    <t>2060701</t>
  </si>
  <si>
    <t>2060702</t>
  </si>
  <si>
    <t>科普活动</t>
  </si>
  <si>
    <t>2060703</t>
  </si>
  <si>
    <t>青少年科技活动</t>
  </si>
  <si>
    <t>2060704</t>
  </si>
  <si>
    <t>学术交流活动</t>
  </si>
  <si>
    <t>2060705</t>
  </si>
  <si>
    <t>科技馆站</t>
  </si>
  <si>
    <t>2060799</t>
  </si>
  <si>
    <t>其他科学技术普及支出</t>
  </si>
  <si>
    <t>2060801</t>
  </si>
  <si>
    <t>国际交流与合作</t>
  </si>
  <si>
    <t>2060802</t>
  </si>
  <si>
    <t>重大科技合作项目</t>
  </si>
  <si>
    <t>2060899</t>
  </si>
  <si>
    <t>其他科技交流与合作支出</t>
  </si>
  <si>
    <t>2060901</t>
  </si>
  <si>
    <t>科技重大专项</t>
  </si>
  <si>
    <t>2060902</t>
  </si>
  <si>
    <t>重点研发计划</t>
  </si>
  <si>
    <t>2060999</t>
  </si>
  <si>
    <t>其他科技重大项目</t>
  </si>
  <si>
    <t>2069901</t>
  </si>
  <si>
    <t>科技奖励</t>
  </si>
  <si>
    <t>2069902</t>
  </si>
  <si>
    <t>核应急</t>
  </si>
  <si>
    <t>2069903</t>
  </si>
  <si>
    <t>转制科研机构</t>
  </si>
  <si>
    <t>2069999</t>
  </si>
  <si>
    <t>2070101</t>
  </si>
  <si>
    <t>2070102</t>
  </si>
  <si>
    <t>2070103</t>
  </si>
  <si>
    <t>2070104</t>
  </si>
  <si>
    <t>图书馆</t>
  </si>
  <si>
    <t>2070105</t>
  </si>
  <si>
    <t>文化展示及纪念机构</t>
  </si>
  <si>
    <t>2070106</t>
  </si>
  <si>
    <t>艺术表演场所</t>
  </si>
  <si>
    <t>2070107</t>
  </si>
  <si>
    <t>艺术表演团体</t>
  </si>
  <si>
    <t>2070108</t>
  </si>
  <si>
    <t>文化活动</t>
  </si>
  <si>
    <t>2070109</t>
  </si>
  <si>
    <t>群众文化</t>
  </si>
  <si>
    <t>2070110</t>
  </si>
  <si>
    <t>文化和旅游交流与合作</t>
  </si>
  <si>
    <t>2070111</t>
  </si>
  <si>
    <t>文化创作与保护</t>
  </si>
  <si>
    <t>2070112</t>
  </si>
  <si>
    <t>文化和旅游市场管理</t>
  </si>
  <si>
    <t>2070113</t>
  </si>
  <si>
    <t>旅游宣传</t>
  </si>
  <si>
    <t>2070114</t>
  </si>
  <si>
    <t>文化和旅游管理事务</t>
  </si>
  <si>
    <t>2070199</t>
  </si>
  <si>
    <t>其他文化和旅游支出</t>
  </si>
  <si>
    <t>2070201</t>
  </si>
  <si>
    <t>2070202</t>
  </si>
  <si>
    <t>2070203</t>
  </si>
  <si>
    <t>2070204</t>
  </si>
  <si>
    <t>文物保护</t>
  </si>
  <si>
    <t>2070205</t>
  </si>
  <si>
    <t>博物馆</t>
  </si>
  <si>
    <t>2070206</t>
  </si>
  <si>
    <t>历史名城与古迹</t>
  </si>
  <si>
    <t>2070299</t>
  </si>
  <si>
    <t>其他文物支出</t>
  </si>
  <si>
    <t>2070301</t>
  </si>
  <si>
    <t>2070302</t>
  </si>
  <si>
    <t>2070303</t>
  </si>
  <si>
    <t>2070304</t>
  </si>
  <si>
    <t>运动项目管理</t>
  </si>
  <si>
    <t>2070305</t>
  </si>
  <si>
    <t>体育竞赛</t>
  </si>
  <si>
    <t>2070306</t>
  </si>
  <si>
    <t>体育训练</t>
  </si>
  <si>
    <t>2070307</t>
  </si>
  <si>
    <t>体育场馆</t>
  </si>
  <si>
    <t>2070308</t>
  </si>
  <si>
    <t>群众体育</t>
  </si>
  <si>
    <t>2070309</t>
  </si>
  <si>
    <t>体育交流与合作</t>
  </si>
  <si>
    <t>2070399</t>
  </si>
  <si>
    <t>其他体育支出</t>
  </si>
  <si>
    <t>2070601</t>
  </si>
  <si>
    <t>2070602</t>
  </si>
  <si>
    <t>2070603</t>
  </si>
  <si>
    <t>2070604</t>
  </si>
  <si>
    <t>新闻通讯</t>
  </si>
  <si>
    <t>2070605</t>
  </si>
  <si>
    <t>出版发行</t>
  </si>
  <si>
    <t>2070606</t>
  </si>
  <si>
    <t>版权管理</t>
  </si>
  <si>
    <t>2070607</t>
  </si>
  <si>
    <t>电影</t>
  </si>
  <si>
    <t>2070699</t>
  </si>
  <si>
    <t>其他新闻出版电影支出</t>
  </si>
  <si>
    <t>2070801</t>
  </si>
  <si>
    <t>2070802</t>
  </si>
  <si>
    <t>2070803</t>
  </si>
  <si>
    <t>2070806</t>
  </si>
  <si>
    <t>监测监管</t>
  </si>
  <si>
    <t>2070807</t>
  </si>
  <si>
    <t>传输发射</t>
  </si>
  <si>
    <t>2070808</t>
  </si>
  <si>
    <t>广播电视事务</t>
  </si>
  <si>
    <t>2070899</t>
  </si>
  <si>
    <t>其他广播电视支出</t>
  </si>
  <si>
    <t>2079902</t>
  </si>
  <si>
    <t>宣传文化发展专项支出</t>
  </si>
  <si>
    <t>2079903</t>
  </si>
  <si>
    <t>文化产业发展专项支出</t>
  </si>
  <si>
    <t>2079999</t>
  </si>
  <si>
    <t>2080101</t>
  </si>
  <si>
    <t>2080102</t>
  </si>
  <si>
    <t>2080103</t>
  </si>
  <si>
    <t>2080104</t>
  </si>
  <si>
    <t>综合业务管理</t>
  </si>
  <si>
    <t>2080105</t>
  </si>
  <si>
    <t>劳动保障监察</t>
  </si>
  <si>
    <t>2080106</t>
  </si>
  <si>
    <t>就业管理事务</t>
  </si>
  <si>
    <t>2080107</t>
  </si>
  <si>
    <t>社会保险业务管理事务</t>
  </si>
  <si>
    <t>2080108</t>
  </si>
  <si>
    <t>2080109</t>
  </si>
  <si>
    <t>社会保险经办机构</t>
  </si>
  <si>
    <t>2080110</t>
  </si>
  <si>
    <t>劳动关系和维权</t>
  </si>
  <si>
    <t>2080111</t>
  </si>
  <si>
    <t>公共就业服务和职业技能鉴定机构</t>
  </si>
  <si>
    <t>2080112</t>
  </si>
  <si>
    <t>劳动人事争议调解仲裁</t>
  </si>
  <si>
    <t>2080113</t>
  </si>
  <si>
    <t>政府特殊津贴</t>
  </si>
  <si>
    <t>2080114</t>
  </si>
  <si>
    <t>资助留学回国人员</t>
  </si>
  <si>
    <t>2080115</t>
  </si>
  <si>
    <t>博士后日常经费</t>
  </si>
  <si>
    <t>2080116</t>
  </si>
  <si>
    <t>引进人才费用</t>
  </si>
  <si>
    <t>2080150</t>
  </si>
  <si>
    <t>2080199</t>
  </si>
  <si>
    <t>其他人力资源和社会保障管理事务支出</t>
  </si>
  <si>
    <t>2080201</t>
  </si>
  <si>
    <t>2080202</t>
  </si>
  <si>
    <t>2080203</t>
  </si>
  <si>
    <t>2080206</t>
  </si>
  <si>
    <t>社会组织管理</t>
  </si>
  <si>
    <t>2080207</t>
  </si>
  <si>
    <t>行政区划和地名管理</t>
  </si>
  <si>
    <t>2080208</t>
  </si>
  <si>
    <t>基层政权建设和社区治理</t>
  </si>
  <si>
    <t>2080299</t>
  </si>
  <si>
    <t>其他民政管理事务支出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</si>
  <si>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</si>
  <si>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</si>
  <si>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</si>
  <si>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</si>
  <si>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</si>
  <si>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</si>
  <si>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</si>
  <si>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</si>
  <si>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</si>
  <si>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</si>
  <si>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2080507</t>
  </si>
  <si>
    <t>对机关事业单位基本养老保险基金的补助</t>
  </si>
  <si>
    <t>2080508</t>
  </si>
  <si>
    <t>对机关事业单位职业年金的补助</t>
  </si>
  <si>
    <t>2080599</t>
  </si>
  <si>
    <t>其他行政事业单位养老支出</t>
  </si>
  <si>
    <t>2080601</t>
  </si>
  <si>
    <t>企业关闭破产补助</t>
  </si>
  <si>
    <t>2080602</t>
  </si>
  <si>
    <t>厂办大集体改革补助</t>
  </si>
  <si>
    <t>2080699</t>
  </si>
  <si>
    <t>其他企业改革发展补助</t>
  </si>
  <si>
    <t>2080701</t>
  </si>
  <si>
    <t>就业创业服务补助</t>
  </si>
  <si>
    <t>2080702</t>
  </si>
  <si>
    <t>职业培训补贴</t>
  </si>
  <si>
    <t>2080704</t>
  </si>
  <si>
    <t>社会保险补贴</t>
  </si>
  <si>
    <t>2080705</t>
  </si>
  <si>
    <t>公益性岗位补贴</t>
  </si>
  <si>
    <t>2080709</t>
  </si>
  <si>
    <t>职业技能评价补贴</t>
  </si>
  <si>
    <t>2080711</t>
  </si>
  <si>
    <t>就业见习补贴</t>
  </si>
  <si>
    <t>2080712</t>
  </si>
  <si>
    <t>高技能人才培养补助</t>
  </si>
  <si>
    <t>2080713</t>
  </si>
  <si>
    <t>求职和创业补贴</t>
  </si>
  <si>
    <t>2080799</t>
  </si>
  <si>
    <t>其他就业补助支出</t>
  </si>
  <si>
    <t>2080801</t>
  </si>
  <si>
    <t>死亡抚恤</t>
  </si>
  <si>
    <t>2080802</t>
  </si>
  <si>
    <t>伤残抚恤</t>
  </si>
  <si>
    <t>2080803</t>
  </si>
  <si>
    <t>在乡复员、退伍军人生活补助</t>
  </si>
  <si>
    <t>2080805</t>
  </si>
  <si>
    <t>义务兵优待</t>
  </si>
  <si>
    <t>2080806</t>
  </si>
  <si>
    <t>农村籍退役士兵老年生活补助</t>
  </si>
  <si>
    <t>2080807</t>
  </si>
  <si>
    <t>光荣院</t>
  </si>
  <si>
    <t>2080808</t>
  </si>
  <si>
    <t>褒扬纪念</t>
  </si>
  <si>
    <t>2080899</t>
  </si>
  <si>
    <t>其他优抚支出</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</si>
  <si>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</si>
  <si>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</si>
  <si>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</si>
  <si>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</si>
  <si>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</si>
  <si>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</si>
  <si>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</si>
  <si>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</si>
  <si>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</si>
  <si>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</si>
  <si>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</si>
  <si>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</si>
  <si>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2081001</t>
  </si>
  <si>
    <t>儿童福利</t>
  </si>
  <si>
    <t>2081002</t>
  </si>
  <si>
    <t>老年福利</t>
  </si>
  <si>
    <t>2081003</t>
  </si>
  <si>
    <t>康复辅具</t>
  </si>
  <si>
    <t>2081004</t>
  </si>
  <si>
    <t>殡葬</t>
  </si>
  <si>
    <t>2081005</t>
  </si>
  <si>
    <t>社会福利事业单位</t>
  </si>
  <si>
    <t>2081006</t>
  </si>
  <si>
    <t>养老服务</t>
  </si>
  <si>
    <t>2081099</t>
  </si>
  <si>
    <t>其他社会福利支出</t>
  </si>
  <si>
    <t>2081101</t>
  </si>
  <si>
    <t>2081102</t>
  </si>
  <si>
    <t>2081103</t>
  </si>
  <si>
    <t>2081104</t>
  </si>
  <si>
    <t>残疾人康复</t>
  </si>
  <si>
    <t>2081105</t>
  </si>
  <si>
    <t>残疾人就业</t>
  </si>
  <si>
    <t>2081106</t>
  </si>
  <si>
    <t>残疾人体育</t>
  </si>
  <si>
    <t>2081107</t>
  </si>
  <si>
    <t>残疾人生活和护理补贴</t>
  </si>
  <si>
    <t>2081199</t>
  </si>
  <si>
    <t>其他残疾人事业支出</t>
  </si>
  <si>
    <t>2081601</t>
  </si>
  <si>
    <t>2081602</t>
  </si>
  <si>
    <t>2081603</t>
  </si>
  <si>
    <t>2081650</t>
  </si>
  <si>
    <t>2081699</t>
  </si>
  <si>
    <t>其他红十字事业支出</t>
  </si>
  <si>
    <t>2081901</t>
  </si>
  <si>
    <t>城市最低生活保障金支出</t>
  </si>
  <si>
    <t>2081902</t>
  </si>
  <si>
    <t>农村最低生活保障金支出</t>
  </si>
  <si>
    <t>2082001</t>
  </si>
  <si>
    <t>临时救助支出</t>
  </si>
  <si>
    <t>2082002</t>
  </si>
  <si>
    <t>流浪乞讨人员救助支出</t>
  </si>
  <si>
    <t>2082101</t>
  </si>
  <si>
    <t>城市特困人员救助供养支出</t>
  </si>
  <si>
    <t>2082102</t>
  </si>
  <si>
    <t>农村特困人员救助供养支出</t>
  </si>
  <si>
    <t>2082401</t>
  </si>
  <si>
    <t>对道路交通事故社会救助基金的补助</t>
  </si>
  <si>
    <t>2082402</t>
  </si>
  <si>
    <t>交强险罚款收入补助基金支出</t>
  </si>
  <si>
    <t>2082501</t>
  </si>
  <si>
    <t>其他城市生活救助</t>
  </si>
  <si>
    <t>2082502</t>
  </si>
  <si>
    <t>其他农村生活救助</t>
  </si>
  <si>
    <t>2082601</t>
  </si>
  <si>
    <t>财政对企业职工基本养老保险基金的补助</t>
  </si>
  <si>
    <t>2082602</t>
  </si>
  <si>
    <t>财政对城乡居民基本养老保险基金的补助</t>
  </si>
  <si>
    <t>2082699</t>
  </si>
  <si>
    <t>财政对其他基本养老保险基金的补助</t>
  </si>
  <si>
    <t>2082701</t>
  </si>
  <si>
    <t>财政对失业保险基金的补助</t>
  </si>
  <si>
    <t>2082702</t>
  </si>
  <si>
    <t>财政对工伤保险基金的补助</t>
  </si>
  <si>
    <t>2082799</t>
  </si>
  <si>
    <t>其他财政对社会保险基金的补助</t>
  </si>
  <si>
    <t>2082801</t>
  </si>
  <si>
    <t>2082802</t>
  </si>
  <si>
    <t>2082803</t>
  </si>
  <si>
    <t>2082804</t>
  </si>
  <si>
    <t>拥军优属</t>
  </si>
  <si>
    <t>2082805</t>
  </si>
  <si>
    <t>军供保障</t>
  </si>
  <si>
    <t>2082806</t>
  </si>
  <si>
    <t>2082850</t>
  </si>
  <si>
    <t>2082899</t>
  </si>
  <si>
    <t>其他退役军人事务管理支出</t>
  </si>
  <si>
    <t>2083001</t>
  </si>
  <si>
    <t>财政代缴城乡居民基本养老保险费支出</t>
  </si>
  <si>
    <t>2083099</t>
  </si>
  <si>
    <t>财政代缴其他社会保险费支出</t>
  </si>
  <si>
    <t>2089999</t>
  </si>
  <si>
    <t>2100101</t>
  </si>
  <si>
    <t>2100102</t>
  </si>
  <si>
    <t>2100103</t>
  </si>
  <si>
    <t>2100199</t>
  </si>
  <si>
    <t>其他卫生健康管理事务支出</t>
  </si>
  <si>
    <t>2100201</t>
  </si>
  <si>
    <t>综合医院</t>
  </si>
  <si>
    <t>2100202</t>
  </si>
  <si>
    <t>中医（民族）医院</t>
  </si>
  <si>
    <t>2100203</t>
  </si>
  <si>
    <t>传染病医院</t>
  </si>
  <si>
    <t>2100204</t>
  </si>
  <si>
    <t>职业病防治医院</t>
  </si>
  <si>
    <t>2100205</t>
  </si>
  <si>
    <t>精神病医院</t>
  </si>
  <si>
    <t>2100206</t>
  </si>
  <si>
    <t>妇幼保健医院</t>
  </si>
  <si>
    <t>2100207</t>
  </si>
  <si>
    <t>儿童医院</t>
  </si>
  <si>
    <t>2100208</t>
  </si>
  <si>
    <t>其他专科医院</t>
  </si>
  <si>
    <t>2100209</t>
  </si>
  <si>
    <t>福利医院</t>
  </si>
  <si>
    <t>2100210</t>
  </si>
  <si>
    <t>行业医院</t>
  </si>
  <si>
    <t>2100211</t>
  </si>
  <si>
    <t>处理医疗欠费</t>
  </si>
  <si>
    <t>2100212</t>
  </si>
  <si>
    <t>康复医院</t>
  </si>
  <si>
    <t>2100213</t>
  </si>
  <si>
    <t>优抚医院</t>
  </si>
  <si>
    <t>2100299</t>
  </si>
  <si>
    <t>其他公立医院支出</t>
  </si>
  <si>
    <t>2100301</t>
  </si>
  <si>
    <t>城市社区卫生机构</t>
  </si>
  <si>
    <t>2100302</t>
  </si>
  <si>
    <t>乡镇卫生院</t>
  </si>
  <si>
    <t>2100399</t>
  </si>
  <si>
    <t>其他基层医疗卫生机构支出</t>
  </si>
  <si>
    <t>2100401</t>
  </si>
  <si>
    <t>疾病预防控制机构</t>
  </si>
  <si>
    <t>2100402</t>
  </si>
  <si>
    <t>卫生监督机构</t>
  </si>
  <si>
    <t>2100403</t>
  </si>
  <si>
    <t>妇幼保健机构</t>
  </si>
  <si>
    <t>2100404</t>
  </si>
  <si>
    <t>精神卫生机构</t>
  </si>
  <si>
    <t>2100405</t>
  </si>
  <si>
    <t>应急救治机构</t>
  </si>
  <si>
    <t>2100406</t>
  </si>
  <si>
    <t>采供血机构</t>
  </si>
  <si>
    <t>2100407</t>
  </si>
  <si>
    <t>其他专业公共卫生机构</t>
  </si>
  <si>
    <t>2100408</t>
  </si>
  <si>
    <t>基本公共卫生服务</t>
  </si>
  <si>
    <t>2100409</t>
  </si>
  <si>
    <t>重大公共卫生服务</t>
  </si>
  <si>
    <t>2100410</t>
  </si>
  <si>
    <t>突发公共卫生事件应急处置</t>
  </si>
  <si>
    <t>2100499</t>
  </si>
  <si>
    <t>其他公共卫生支出</t>
  </si>
  <si>
    <t>2100716</t>
  </si>
  <si>
    <t>计划生育机构</t>
  </si>
  <si>
    <t>2100717</t>
  </si>
  <si>
    <t>计划生育服务</t>
  </si>
  <si>
    <t>2100799</t>
  </si>
  <si>
    <t>其他计划生育事务支出</t>
  </si>
  <si>
    <t>2101101</t>
  </si>
  <si>
    <t>行政单位医疗</t>
  </si>
  <si>
    <t>2101102</t>
  </si>
  <si>
    <t>事业单位医疗</t>
  </si>
  <si>
    <t>2101103</t>
  </si>
  <si>
    <t>公务员医疗补助</t>
  </si>
  <si>
    <t>2101199</t>
  </si>
  <si>
    <t>其他行政事业单位医疗支出</t>
  </si>
  <si>
    <t>2101201</t>
  </si>
  <si>
    <t>财政对职工基本医疗保险基金的补助</t>
  </si>
  <si>
    <t>2101202</t>
  </si>
  <si>
    <t>财政对城乡居民基本医疗保险基金的补助</t>
  </si>
  <si>
    <t>2101299</t>
  </si>
  <si>
    <t>财政对其他基本医疗保险基金的补助</t>
  </si>
  <si>
    <t>2101301</t>
  </si>
  <si>
    <t>城乡医疗救助</t>
  </si>
  <si>
    <t>2101302</t>
  </si>
  <si>
    <t>疾病应急救助</t>
  </si>
  <si>
    <t>2101399</t>
  </si>
  <si>
    <t>其他医疗救助支出</t>
  </si>
  <si>
    <t>2101401</t>
  </si>
  <si>
    <t>优抚对象医疗补助</t>
  </si>
  <si>
    <t>2101499</t>
  </si>
  <si>
    <t>其他优抚对象医疗支出</t>
  </si>
  <si>
    <t>2101501</t>
  </si>
  <si>
    <t>2101502</t>
  </si>
  <si>
    <t>2101503</t>
  </si>
  <si>
    <t>2101504</t>
  </si>
  <si>
    <t>2101505</t>
  </si>
  <si>
    <t>医疗保障政策管理</t>
  </si>
  <si>
    <t>2101506</t>
  </si>
  <si>
    <t>医疗保障经办事务</t>
  </si>
  <si>
    <t>2101550</t>
  </si>
  <si>
    <t>2101599</t>
  </si>
  <si>
    <t>其他医疗保障管理事务支出</t>
  </si>
  <si>
    <t>2101601</t>
  </si>
  <si>
    <t>老龄卫生健康事务（项）</t>
  </si>
  <si>
    <t>2101701</t>
  </si>
  <si>
    <t>2101702</t>
  </si>
  <si>
    <t>2101703</t>
  </si>
  <si>
    <t>2101704</t>
  </si>
  <si>
    <t>中医（民族医）药专项</t>
  </si>
  <si>
    <t>2101750</t>
  </si>
  <si>
    <t>2101799</t>
  </si>
  <si>
    <t>其他中医药事务支出</t>
  </si>
  <si>
    <t>2101801</t>
  </si>
  <si>
    <t>2101802</t>
  </si>
  <si>
    <t>2101803</t>
  </si>
  <si>
    <t>2101899</t>
  </si>
  <si>
    <t>其他疾病预防控制事务支出</t>
  </si>
  <si>
    <t>2101901</t>
  </si>
  <si>
    <t>托育机构</t>
  </si>
  <si>
    <t>2101999</t>
  </si>
  <si>
    <t>其他托育服务支出</t>
  </si>
  <si>
    <t>2109999</t>
  </si>
  <si>
    <t>2110101</t>
  </si>
  <si>
    <t>2110102</t>
  </si>
  <si>
    <t>2110103</t>
  </si>
  <si>
    <t>2110104</t>
  </si>
  <si>
    <t>生态环境保护宣传</t>
  </si>
  <si>
    <t>2110105</t>
  </si>
  <si>
    <t>环境保护法规、规划及标准</t>
  </si>
  <si>
    <t>2110106</t>
  </si>
  <si>
    <t>生态环境国际合作及履约</t>
  </si>
  <si>
    <t>2110107</t>
  </si>
  <si>
    <t>生态环境保护行政许可</t>
  </si>
  <si>
    <t>2110108</t>
  </si>
  <si>
    <t>应对气候变化管理事务</t>
  </si>
  <si>
    <t>2110199</t>
  </si>
  <si>
    <t>其他环境保护管理事务支出</t>
  </si>
  <si>
    <t>2110203</t>
  </si>
  <si>
    <t>建设项目环评审查与监督</t>
  </si>
  <si>
    <t>2110204</t>
  </si>
  <si>
    <t>核与辐射安全监督</t>
  </si>
  <si>
    <t>2110299</t>
  </si>
  <si>
    <t>其他环境监测与监察支出</t>
  </si>
  <si>
    <t>2110301</t>
  </si>
  <si>
    <t>大气</t>
  </si>
  <si>
    <t>2110302</t>
  </si>
  <si>
    <t>水体</t>
  </si>
  <si>
    <t>2110303</t>
  </si>
  <si>
    <t>噪声</t>
  </si>
  <si>
    <t>2110304</t>
  </si>
  <si>
    <t>固体废弃物与化学品</t>
  </si>
  <si>
    <t>2110305</t>
  </si>
  <si>
    <t>放射源和放射性废物监管</t>
  </si>
  <si>
    <t>2110306</t>
  </si>
  <si>
    <t>辐射</t>
  </si>
  <si>
    <t>2110307</t>
  </si>
  <si>
    <t>土壤</t>
  </si>
  <si>
    <t>2110399</t>
  </si>
  <si>
    <t>其他污染防治支出</t>
  </si>
  <si>
    <t>2110401</t>
  </si>
  <si>
    <t>生态保护</t>
  </si>
  <si>
    <t>2110402</t>
  </si>
  <si>
    <t>农村环境保护</t>
  </si>
  <si>
    <t>2110404</t>
  </si>
  <si>
    <t>生物及物种资源保护</t>
  </si>
  <si>
    <t>2110405</t>
  </si>
  <si>
    <t>草原生态修复治理</t>
  </si>
  <si>
    <t>2110406</t>
  </si>
  <si>
    <t>自然保护地</t>
  </si>
  <si>
    <t>2110499</t>
  </si>
  <si>
    <t>其他自然生态保护支出</t>
  </si>
  <si>
    <t>2110501</t>
  </si>
  <si>
    <t>森林管护</t>
  </si>
  <si>
    <t>2110502</t>
  </si>
  <si>
    <t>社会保险补助</t>
  </si>
  <si>
    <t>2110503</t>
  </si>
  <si>
    <t>政策性社会性支出补助</t>
  </si>
  <si>
    <t>2110506</t>
  </si>
  <si>
    <t>天然林保护工程建设</t>
  </si>
  <si>
    <t>2110507</t>
  </si>
  <si>
    <t>停伐补助</t>
  </si>
  <si>
    <t>2110599</t>
  </si>
  <si>
    <t>其他森林保护修复支出</t>
  </si>
  <si>
    <t>2110704</t>
  </si>
  <si>
    <t>京津风沙源治理工程建设</t>
  </si>
  <si>
    <t>2110799</t>
  </si>
  <si>
    <t>其他风沙荒漠治理支出</t>
  </si>
  <si>
    <t>2110804</t>
  </si>
  <si>
    <t>退牧还草工程建设</t>
  </si>
  <si>
    <t>2110899</t>
  </si>
  <si>
    <t>其他退牧还草支出</t>
  </si>
  <si>
    <t>2110901</t>
  </si>
  <si>
    <t>2111001</t>
  </si>
  <si>
    <t>2111101</t>
  </si>
  <si>
    <t>生态环境监测与信息</t>
  </si>
  <si>
    <t>2111102</t>
  </si>
  <si>
    <t>生态环境执法监察</t>
  </si>
  <si>
    <t>2111103</t>
  </si>
  <si>
    <t>减排专项支出</t>
  </si>
  <si>
    <t>2111104</t>
  </si>
  <si>
    <t>清洁生产专项支出</t>
  </si>
  <si>
    <t>2111199</t>
  </si>
  <si>
    <t>其他污染减排支出</t>
  </si>
  <si>
    <t>2111201</t>
  </si>
  <si>
    <t>可再生能源</t>
  </si>
  <si>
    <t>2111299</t>
  </si>
  <si>
    <t>其他清洁能源支出</t>
  </si>
  <si>
    <t>2111301</t>
  </si>
  <si>
    <t>2111401</t>
  </si>
  <si>
    <t>2111402</t>
  </si>
  <si>
    <t>2111403</t>
  </si>
  <si>
    <t>2111406</t>
  </si>
  <si>
    <t>能源科技装备</t>
  </si>
  <si>
    <t>2111407</t>
  </si>
  <si>
    <t>能源行业管理</t>
  </si>
  <si>
    <t>2111408</t>
  </si>
  <si>
    <t>能源管理</t>
  </si>
  <si>
    <t>2111411</t>
  </si>
  <si>
    <t>2111413</t>
  </si>
  <si>
    <t>农村电网建设</t>
  </si>
  <si>
    <t>2111450</t>
  </si>
  <si>
    <t>2111499</t>
  </si>
  <si>
    <t>其他能源管理事务支出</t>
  </si>
  <si>
    <t>2119999</t>
  </si>
  <si>
    <t>2120101</t>
  </si>
  <si>
    <t>2120102</t>
  </si>
  <si>
    <t>2120103</t>
  </si>
  <si>
    <t>2120104</t>
  </si>
  <si>
    <t>城管执法</t>
  </si>
  <si>
    <t>2120105</t>
  </si>
  <si>
    <t>工程建设标准规范编制与监管</t>
  </si>
  <si>
    <t>2120106</t>
  </si>
  <si>
    <t>工程建设管理</t>
  </si>
  <si>
    <t>2120107</t>
  </si>
  <si>
    <t>市政公用行业市场监管</t>
  </si>
  <si>
    <t>2120109</t>
  </si>
  <si>
    <t>住宅建设与房地产市场监管</t>
  </si>
  <si>
    <t>2120110</t>
  </si>
  <si>
    <t>执业资格注册、资质审查</t>
  </si>
  <si>
    <t>2120199</t>
  </si>
  <si>
    <t>其他城乡社区管理事务支出</t>
  </si>
  <si>
    <t>2120201</t>
  </si>
  <si>
    <t>2120303</t>
  </si>
  <si>
    <t>小城镇基础设施建设</t>
  </si>
  <si>
    <t>2120399</t>
  </si>
  <si>
    <t>其他城乡社区公共设施支出</t>
  </si>
  <si>
    <t>2120501</t>
  </si>
  <si>
    <t>2120601</t>
  </si>
  <si>
    <t>2129999</t>
  </si>
  <si>
    <t>2130101</t>
  </si>
  <si>
    <t>2130102</t>
  </si>
  <si>
    <t>2130103</t>
  </si>
  <si>
    <t>2130104</t>
  </si>
  <si>
    <t>2130105</t>
  </si>
  <si>
    <t>农垦运行</t>
  </si>
  <si>
    <t>2130106</t>
  </si>
  <si>
    <t>科技转化与推广服务</t>
  </si>
  <si>
    <t>2130108</t>
  </si>
  <si>
    <t>病虫害控制</t>
  </si>
  <si>
    <t>2130109</t>
  </si>
  <si>
    <t>农产品质量安全</t>
  </si>
  <si>
    <t>2130110</t>
  </si>
  <si>
    <t>执法监管</t>
  </si>
  <si>
    <t>2130111</t>
  </si>
  <si>
    <t>统计监测与信息服务</t>
  </si>
  <si>
    <t>2130112</t>
  </si>
  <si>
    <t>行业业务管理</t>
  </si>
  <si>
    <t>2130114</t>
  </si>
  <si>
    <t>对外交流与合作</t>
  </si>
  <si>
    <t>2130119</t>
  </si>
  <si>
    <t>防灾救灾</t>
  </si>
  <si>
    <t>2130120</t>
  </si>
  <si>
    <t>稳定农民收入补贴</t>
  </si>
  <si>
    <t>2130121</t>
  </si>
  <si>
    <t>农业结构调整补贴</t>
  </si>
  <si>
    <t>2130122</t>
  </si>
  <si>
    <t>农业生产发展</t>
  </si>
  <si>
    <t>2130124</t>
  </si>
  <si>
    <t>农村合作经济</t>
  </si>
  <si>
    <t>2130125</t>
  </si>
  <si>
    <t>农产品加工与促销</t>
  </si>
  <si>
    <t>2130126</t>
  </si>
  <si>
    <t>农村社会事业</t>
  </si>
  <si>
    <t>2130135</t>
  </si>
  <si>
    <t>农业生态资源保护</t>
  </si>
  <si>
    <t>2130142</t>
  </si>
  <si>
    <t>乡村道路建设</t>
  </si>
  <si>
    <t>2130148</t>
  </si>
  <si>
    <t>渔业发展</t>
  </si>
  <si>
    <t>2130152</t>
  </si>
  <si>
    <t>对高校毕业生到基层任职补助</t>
  </si>
  <si>
    <t>2130153</t>
  </si>
  <si>
    <t>耕地建设与利用</t>
  </si>
  <si>
    <t>2130199</t>
  </si>
  <si>
    <t>其他农业农村支出</t>
  </si>
  <si>
    <t>2130201</t>
  </si>
  <si>
    <t>2130202</t>
  </si>
  <si>
    <t>2130203</t>
  </si>
  <si>
    <t>2130204</t>
  </si>
  <si>
    <t>事业机构</t>
  </si>
  <si>
    <t>2130205</t>
  </si>
  <si>
    <t>森林资源培育</t>
  </si>
  <si>
    <t>2130206</t>
  </si>
  <si>
    <t>技术推广与转化</t>
  </si>
  <si>
    <t>2130207</t>
  </si>
  <si>
    <t>森林资源管理</t>
  </si>
  <si>
    <t>2130209</t>
  </si>
  <si>
    <t>森林生态效益补偿</t>
  </si>
  <si>
    <t>2130211</t>
  </si>
  <si>
    <t>动植物保护</t>
  </si>
  <si>
    <t>2130212</t>
  </si>
  <si>
    <t>湿地保护</t>
  </si>
  <si>
    <t>2130213</t>
  </si>
  <si>
    <t>执法与监督</t>
  </si>
  <si>
    <t>2130217</t>
  </si>
  <si>
    <t>防沙治沙</t>
  </si>
  <si>
    <t>2130220</t>
  </si>
  <si>
    <t>2130221</t>
  </si>
  <si>
    <t>产业化管理</t>
  </si>
  <si>
    <t>2130223</t>
  </si>
  <si>
    <t>信息管理</t>
  </si>
  <si>
    <t>2130226</t>
  </si>
  <si>
    <t>林区公共支出</t>
  </si>
  <si>
    <t>2130227</t>
  </si>
  <si>
    <t>贷款贴息</t>
  </si>
  <si>
    <t>2130234</t>
  </si>
  <si>
    <t>林业草原防灾减灾</t>
  </si>
  <si>
    <t>2130236</t>
  </si>
  <si>
    <t>草原管理</t>
  </si>
  <si>
    <t>2130237</t>
  </si>
  <si>
    <t>2130238</t>
  </si>
  <si>
    <t>退耕还林还草</t>
  </si>
  <si>
    <t>2130299</t>
  </si>
  <si>
    <t>其他林业和草原支出</t>
  </si>
  <si>
    <t>2130301</t>
  </si>
  <si>
    <t>2130302</t>
  </si>
  <si>
    <t>2130303</t>
  </si>
  <si>
    <t>2130304</t>
  </si>
  <si>
    <t>水利行业业务管理</t>
  </si>
  <si>
    <t>2130305</t>
  </si>
  <si>
    <t>水利工程建设</t>
  </si>
  <si>
    <t>2130306</t>
  </si>
  <si>
    <t>水利工程运行与维护</t>
  </si>
  <si>
    <t>2130307</t>
  </si>
  <si>
    <t>长江黄河等流域管理</t>
  </si>
  <si>
    <t>2130308</t>
  </si>
  <si>
    <t>水利前期工作</t>
  </si>
  <si>
    <t>2130309</t>
  </si>
  <si>
    <t>水利执法监督</t>
  </si>
  <si>
    <t>2130310</t>
  </si>
  <si>
    <t>水土保持</t>
  </si>
  <si>
    <t>2130311</t>
  </si>
  <si>
    <t>水资源节约管理与保护</t>
  </si>
  <si>
    <t>2130312</t>
  </si>
  <si>
    <t>水质监测</t>
  </si>
  <si>
    <t>2130313</t>
  </si>
  <si>
    <t>水文测报</t>
  </si>
  <si>
    <t>2130314</t>
  </si>
  <si>
    <t>防汛</t>
  </si>
  <si>
    <t>2130315</t>
  </si>
  <si>
    <t>抗旱</t>
  </si>
  <si>
    <t>2130316</t>
  </si>
  <si>
    <t>农村水利</t>
  </si>
  <si>
    <t>2130317</t>
  </si>
  <si>
    <t>水利技术推广</t>
  </si>
  <si>
    <t>2130318</t>
  </si>
  <si>
    <t>国际河流治理与管理</t>
  </si>
  <si>
    <t>2130319</t>
  </si>
  <si>
    <t>江河湖库水系综合整治</t>
  </si>
  <si>
    <t>2130321</t>
  </si>
  <si>
    <t>大中型水库移民后期扶持专项支出</t>
  </si>
  <si>
    <t>2130322</t>
  </si>
  <si>
    <t>水利安全监督</t>
  </si>
  <si>
    <t>2130333</t>
  </si>
  <si>
    <t>2130334</t>
  </si>
  <si>
    <t>水利建设征地及移民支出</t>
  </si>
  <si>
    <t>2130335</t>
  </si>
  <si>
    <t>农村供水</t>
  </si>
  <si>
    <t>2130336</t>
  </si>
  <si>
    <t>南水北调工程建设</t>
  </si>
  <si>
    <t>2130337</t>
  </si>
  <si>
    <t>南水北调工程管理</t>
  </si>
  <si>
    <t>2130399</t>
  </si>
  <si>
    <t>其他水利支出</t>
  </si>
  <si>
    <t>2130504</t>
  </si>
  <si>
    <t>农村基础设施建设</t>
  </si>
  <si>
    <t>2130505</t>
  </si>
  <si>
    <t>生产发展</t>
  </si>
  <si>
    <t>2130506</t>
  </si>
  <si>
    <t>社会发展</t>
  </si>
  <si>
    <t>2130507</t>
  </si>
  <si>
    <t>贷款奖补和贴息</t>
  </si>
  <si>
    <t>2130508</t>
  </si>
  <si>
    <t>“三西”农业建设专项补助</t>
  </si>
  <si>
    <t>2130599</t>
  </si>
  <si>
    <t>其他巩固拓展脱贫攻坚成果衔接乡村振兴支出</t>
  </si>
  <si>
    <t>2130701</t>
  </si>
  <si>
    <t>对村级公益事业建设的补助</t>
  </si>
  <si>
    <t>2130704</t>
  </si>
  <si>
    <t>国有农场办社会职能改革补助</t>
  </si>
  <si>
    <t>2130705</t>
  </si>
  <si>
    <t>对村民委员会和村党支部的补助</t>
  </si>
  <si>
    <t>2130706</t>
  </si>
  <si>
    <t>对村集体经济组织的补助</t>
  </si>
  <si>
    <t>2130707</t>
  </si>
  <si>
    <t>农村综合改革示范试点补助</t>
  </si>
  <si>
    <t>2130799</t>
  </si>
  <si>
    <t>其他农村综合改革支出</t>
  </si>
  <si>
    <t>2130801</t>
  </si>
  <si>
    <t>支持农村金融机构</t>
  </si>
  <si>
    <t>2130803</t>
  </si>
  <si>
    <t>农业保险保费补贴</t>
  </si>
  <si>
    <t>2130804</t>
  </si>
  <si>
    <t>创业担保贷款贴息及奖补</t>
  </si>
  <si>
    <t>2130805</t>
  </si>
  <si>
    <t>补充创业担保贷款基金</t>
  </si>
  <si>
    <t>2130899</t>
  </si>
  <si>
    <t>其他普惠金融发展支出</t>
  </si>
  <si>
    <t>2130901</t>
  </si>
  <si>
    <t>棉花目标价格补贴</t>
  </si>
  <si>
    <t>2130999</t>
  </si>
  <si>
    <t>其他目标价格补贴</t>
  </si>
  <si>
    <t>2139901</t>
  </si>
  <si>
    <t>化解其他公益性乡村债务支出</t>
  </si>
  <si>
    <t>2139999</t>
  </si>
  <si>
    <t>2140101</t>
  </si>
  <si>
    <t>2140102</t>
  </si>
  <si>
    <t>2140103</t>
  </si>
  <si>
    <t>2140104</t>
  </si>
  <si>
    <t>公路建设</t>
  </si>
  <si>
    <t>2140106</t>
  </si>
  <si>
    <t>公路养护</t>
  </si>
  <si>
    <t>2140109</t>
  </si>
  <si>
    <t>交通运输信息化建设</t>
  </si>
  <si>
    <t>2140110</t>
  </si>
  <si>
    <t>公路和运输安全</t>
  </si>
  <si>
    <t>2140112</t>
  </si>
  <si>
    <t>公路运输管理</t>
  </si>
  <si>
    <t>2140114</t>
  </si>
  <si>
    <t>公路和运输技术标准化建设</t>
  </si>
  <si>
    <t>2140122</t>
  </si>
  <si>
    <t>水运建设</t>
  </si>
  <si>
    <t>2140123</t>
  </si>
  <si>
    <t>航道维护</t>
  </si>
  <si>
    <t>2140127</t>
  </si>
  <si>
    <t>船舶检验</t>
  </si>
  <si>
    <t>2140128</t>
  </si>
  <si>
    <t>救助打捞</t>
  </si>
  <si>
    <t>2140129</t>
  </si>
  <si>
    <t>内河运输</t>
  </si>
  <si>
    <t>2140130</t>
  </si>
  <si>
    <t>远洋运输</t>
  </si>
  <si>
    <t>2140131</t>
  </si>
  <si>
    <t>海事管理</t>
  </si>
  <si>
    <t>2140133</t>
  </si>
  <si>
    <t>航标事业发展支出</t>
  </si>
  <si>
    <t>2140136</t>
  </si>
  <si>
    <t>水路运输管理支出</t>
  </si>
  <si>
    <t>2140138</t>
  </si>
  <si>
    <t>口岸建设</t>
  </si>
  <si>
    <t>2140199</t>
  </si>
  <si>
    <t>其他公路水路运输支出</t>
  </si>
  <si>
    <t>2140201</t>
  </si>
  <si>
    <t>2140202</t>
  </si>
  <si>
    <t>2140203</t>
  </si>
  <si>
    <t>2140204</t>
  </si>
  <si>
    <t>铁路路网建设</t>
  </si>
  <si>
    <t>2140205</t>
  </si>
  <si>
    <t>铁路还贷专项</t>
  </si>
  <si>
    <t>2140206</t>
  </si>
  <si>
    <t>铁路安全</t>
  </si>
  <si>
    <t>2140207</t>
  </si>
  <si>
    <t>铁路专项运输</t>
  </si>
  <si>
    <t>2140208</t>
  </si>
  <si>
    <t>行业监管</t>
  </si>
  <si>
    <t>2140299</t>
  </si>
  <si>
    <t>其他铁路运输支出</t>
  </si>
  <si>
    <t>2140301</t>
  </si>
  <si>
    <t>2140302</t>
  </si>
  <si>
    <t>2140303</t>
  </si>
  <si>
    <t>2140304</t>
  </si>
  <si>
    <t>机场建设</t>
  </si>
  <si>
    <t>2140305</t>
  </si>
  <si>
    <t>空管系统建设</t>
  </si>
  <si>
    <t>2140306</t>
  </si>
  <si>
    <t>民航还贷专项支出</t>
  </si>
  <si>
    <t>2140307</t>
  </si>
  <si>
    <t>民用航空安全</t>
  </si>
  <si>
    <t>2140308</t>
  </si>
  <si>
    <t>民航专项运输</t>
  </si>
  <si>
    <t>2140399</t>
  </si>
  <si>
    <t>其他民用航空运输支出</t>
  </si>
  <si>
    <t>2140501</t>
  </si>
  <si>
    <t>2140502</t>
  </si>
  <si>
    <t>2140503</t>
  </si>
  <si>
    <t>2140504</t>
  </si>
  <si>
    <t>2140505</t>
  </si>
  <si>
    <t>邮政普遍服务与特殊服务</t>
  </si>
  <si>
    <t>2140599</t>
  </si>
  <si>
    <t>其他邮政业支出</t>
  </si>
  <si>
    <t>2149901</t>
  </si>
  <si>
    <t>公共交通运营补助</t>
  </si>
  <si>
    <t>2149999</t>
  </si>
  <si>
    <t>2150101</t>
  </si>
  <si>
    <t>2150102</t>
  </si>
  <si>
    <t>2150103</t>
  </si>
  <si>
    <t>2150104</t>
  </si>
  <si>
    <t>煤炭勘探开采和洗选</t>
  </si>
  <si>
    <t>2150105</t>
  </si>
  <si>
    <t>石油和天然气勘探开采</t>
  </si>
  <si>
    <t>2150106</t>
  </si>
  <si>
    <t>黑色金属矿勘探和采选</t>
  </si>
  <si>
    <t>2150107</t>
  </si>
  <si>
    <t>有色金属矿勘探和采选</t>
  </si>
  <si>
    <t>2150108</t>
  </si>
  <si>
    <t>非金属矿勘探和采选</t>
  </si>
  <si>
    <t>2150199</t>
  </si>
  <si>
    <t>其他资源勘探业支出</t>
  </si>
  <si>
    <t>2150201</t>
  </si>
  <si>
    <t>2150202</t>
  </si>
  <si>
    <t>2150203</t>
  </si>
  <si>
    <t>2150204</t>
  </si>
  <si>
    <t>纺织业</t>
  </si>
  <si>
    <t>2150205</t>
  </si>
  <si>
    <t>医药制造业</t>
  </si>
  <si>
    <t>2150206</t>
  </si>
  <si>
    <t>非金属矿物制品业</t>
  </si>
  <si>
    <t>2150207</t>
  </si>
  <si>
    <t>通信设备、计算机及其他电子设备制造业</t>
  </si>
  <si>
    <t>2150208</t>
  </si>
  <si>
    <t>交通运输设备制造业</t>
  </si>
  <si>
    <t>2150209</t>
  </si>
  <si>
    <t>电气机械及器材制造业</t>
  </si>
  <si>
    <t>2150210</t>
  </si>
  <si>
    <t>工艺品及其他制造业</t>
  </si>
  <si>
    <t>2150212</t>
  </si>
  <si>
    <t>石油加工、炼焦及核燃料加工业</t>
  </si>
  <si>
    <t>2150213</t>
  </si>
  <si>
    <t>化学原料及化学制品制造业</t>
  </si>
  <si>
    <t>2150214</t>
  </si>
  <si>
    <t>黑色金属冶炼及压延加工业</t>
  </si>
  <si>
    <t>2150215</t>
  </si>
  <si>
    <t>有色金属冶炼及压延加工业</t>
  </si>
  <si>
    <t>2150299</t>
  </si>
  <si>
    <t>其他制造业支出</t>
  </si>
  <si>
    <t>2150301</t>
  </si>
  <si>
    <t>2150302</t>
  </si>
  <si>
    <t>2150303</t>
  </si>
  <si>
    <t>2150399</t>
  </si>
  <si>
    <t>其他建筑业支出</t>
  </si>
  <si>
    <t>2150501</t>
  </si>
  <si>
    <t>2150502</t>
  </si>
  <si>
    <t>2150503</t>
  </si>
  <si>
    <t>2150505</t>
  </si>
  <si>
    <t>战备应急</t>
  </si>
  <si>
    <t>2150507</t>
  </si>
  <si>
    <t>专用通信</t>
  </si>
  <si>
    <t>2150508</t>
  </si>
  <si>
    <t>无线电及信息通信监管</t>
  </si>
  <si>
    <t>2150516</t>
  </si>
  <si>
    <t>工程建设及运行维护</t>
  </si>
  <si>
    <t>2150517</t>
  </si>
  <si>
    <t>产业发展</t>
  </si>
  <si>
    <t>2150550</t>
  </si>
  <si>
    <t>2150599</t>
  </si>
  <si>
    <t>其他工业和信息产业支出</t>
  </si>
  <si>
    <t>2150701</t>
  </si>
  <si>
    <t>2150702</t>
  </si>
  <si>
    <t>2150703</t>
  </si>
  <si>
    <t>2150704</t>
  </si>
  <si>
    <t>国有企业监事会专项</t>
  </si>
  <si>
    <t>2150799</t>
  </si>
  <si>
    <t>其他国有资产监管支出</t>
  </si>
  <si>
    <t>2150801</t>
  </si>
  <si>
    <t>2150802</t>
  </si>
  <si>
    <t>2150803</t>
  </si>
  <si>
    <t>2150804</t>
  </si>
  <si>
    <t>科技型中小企业技术创新基金</t>
  </si>
  <si>
    <t>2150805</t>
  </si>
  <si>
    <t>中小企业发展专项</t>
  </si>
  <si>
    <t>2150806</t>
  </si>
  <si>
    <t>减免房租补贴</t>
  </si>
  <si>
    <t>2150899</t>
  </si>
  <si>
    <t>其他支持中小企业发展和管理支出</t>
  </si>
  <si>
    <t>2159901</t>
  </si>
  <si>
    <t>黄金事务</t>
  </si>
  <si>
    <t>2159904</t>
  </si>
  <si>
    <t>技术改造支出</t>
  </si>
  <si>
    <t>2159905</t>
  </si>
  <si>
    <t>中药材扶持资金支出</t>
  </si>
  <si>
    <t>2159906</t>
  </si>
  <si>
    <t>重点产业振兴和技术改造项目贷款贴息</t>
  </si>
  <si>
    <t>2159999</t>
  </si>
  <si>
    <t>2160201</t>
  </si>
  <si>
    <t>2160202</t>
  </si>
  <si>
    <t>2160203</t>
  </si>
  <si>
    <t>2160216</t>
  </si>
  <si>
    <t>食品流通安全补贴</t>
  </si>
  <si>
    <t>2160217</t>
  </si>
  <si>
    <t>市场监测及信息管理</t>
  </si>
  <si>
    <t>2160218</t>
  </si>
  <si>
    <t>民贸企业补贴</t>
  </si>
  <si>
    <t>2160219</t>
  </si>
  <si>
    <t>民贸民品贷款贴息</t>
  </si>
  <si>
    <t>2160250</t>
  </si>
  <si>
    <t>2160299</t>
  </si>
  <si>
    <t>其他商业流通事务支出</t>
  </si>
  <si>
    <t>2160601</t>
  </si>
  <si>
    <t>2160602</t>
  </si>
  <si>
    <t>2160603</t>
  </si>
  <si>
    <t>2160607</t>
  </si>
  <si>
    <t>外商投资环境建设补助资金</t>
  </si>
  <si>
    <t>2160699</t>
  </si>
  <si>
    <t>其他涉外发展服务支出</t>
  </si>
  <si>
    <t>2169901</t>
  </si>
  <si>
    <t>服务业基础设施建设</t>
  </si>
  <si>
    <t>2169999</t>
  </si>
  <si>
    <t>2170101</t>
  </si>
  <si>
    <t>2170102</t>
  </si>
  <si>
    <t>2170103</t>
  </si>
  <si>
    <t>2170104</t>
  </si>
  <si>
    <t>安全防卫</t>
  </si>
  <si>
    <t>2170150</t>
  </si>
  <si>
    <t>2170199</t>
  </si>
  <si>
    <t>金融部门其他行政支出</t>
  </si>
  <si>
    <t>2170201</t>
  </si>
  <si>
    <t>货币发行</t>
  </si>
  <si>
    <t>2170202</t>
  </si>
  <si>
    <t>金融服务</t>
  </si>
  <si>
    <t>2170203</t>
  </si>
  <si>
    <t>反假币</t>
  </si>
  <si>
    <t>2170204</t>
  </si>
  <si>
    <t>重点金融机构监管</t>
  </si>
  <si>
    <t>2170205</t>
  </si>
  <si>
    <t>金融稽查与案件处理</t>
  </si>
  <si>
    <t>2170206</t>
  </si>
  <si>
    <t>金融行业电子化建设</t>
  </si>
  <si>
    <t>2170207</t>
  </si>
  <si>
    <t>从业人员资格考试</t>
  </si>
  <si>
    <t>2170208</t>
  </si>
  <si>
    <t>反洗钱</t>
  </si>
  <si>
    <t>2170299</t>
  </si>
  <si>
    <t>金融部门其他监管支出</t>
  </si>
  <si>
    <t>2170301</t>
  </si>
  <si>
    <t>政策性银行亏损补贴</t>
  </si>
  <si>
    <t>2170302</t>
  </si>
  <si>
    <t>利息费用补贴支出</t>
  </si>
  <si>
    <t>2170303</t>
  </si>
  <si>
    <t>补充资本金</t>
  </si>
  <si>
    <t>2170304</t>
  </si>
  <si>
    <t>风险基金补助</t>
  </si>
  <si>
    <t>2170399</t>
  </si>
  <si>
    <t>其他金融发展支出</t>
  </si>
  <si>
    <t>2170499</t>
  </si>
  <si>
    <t>其他金融调控支出</t>
  </si>
  <si>
    <t>2179902</t>
  </si>
  <si>
    <t>重点企业贷款贴息</t>
  </si>
  <si>
    <t>2179999</t>
  </si>
  <si>
    <t>2200101</t>
  </si>
  <si>
    <t>2200102</t>
  </si>
  <si>
    <t>2200103</t>
  </si>
  <si>
    <t>2200104</t>
  </si>
  <si>
    <t>自然资源规划及管理</t>
  </si>
  <si>
    <t>2200106</t>
  </si>
  <si>
    <t>自然资源利用与保护</t>
  </si>
  <si>
    <t>2200107</t>
  </si>
  <si>
    <t>自然资源社会公益服务</t>
  </si>
  <si>
    <t>2200108</t>
  </si>
  <si>
    <t>自然资源行业业务管理</t>
  </si>
  <si>
    <t>2200109</t>
  </si>
  <si>
    <t>自然资源调查与确权登记</t>
  </si>
  <si>
    <t>2200112</t>
  </si>
  <si>
    <t>土地资源储备支出</t>
  </si>
  <si>
    <t>2200113</t>
  </si>
  <si>
    <t>地质矿产资源与环境调查</t>
  </si>
  <si>
    <t>2200114</t>
  </si>
  <si>
    <t>地质勘查与矿产资源管理</t>
  </si>
  <si>
    <t>2200115</t>
  </si>
  <si>
    <t>地质转产项目财政贴息</t>
  </si>
  <si>
    <t>2200116</t>
  </si>
  <si>
    <t>国外风险勘查</t>
  </si>
  <si>
    <t>2200119</t>
  </si>
  <si>
    <t>地质勘查基金（周转金）支出</t>
  </si>
  <si>
    <t>2200120</t>
  </si>
  <si>
    <t>海域与海岛管理</t>
  </si>
  <si>
    <t>2200121</t>
  </si>
  <si>
    <t>自然资源国际合作与海洋权益维护</t>
  </si>
  <si>
    <t>2200122</t>
  </si>
  <si>
    <t>自然资源卫星</t>
  </si>
  <si>
    <t>2200123</t>
  </si>
  <si>
    <t>极地考察</t>
  </si>
  <si>
    <t>2200124</t>
  </si>
  <si>
    <t>深海调查与资源开发</t>
  </si>
  <si>
    <t>2200125</t>
  </si>
  <si>
    <t>海港航标维护</t>
  </si>
  <si>
    <t>2200126</t>
  </si>
  <si>
    <t>海水淡化</t>
  </si>
  <si>
    <t>2200127</t>
  </si>
  <si>
    <t>无居民海岛使用金支出</t>
  </si>
  <si>
    <t>2200128</t>
  </si>
  <si>
    <t>海洋战略规划与预警监测</t>
  </si>
  <si>
    <t>2200129</t>
  </si>
  <si>
    <t>基础测绘与地理信息监管</t>
  </si>
  <si>
    <t>2200150</t>
  </si>
  <si>
    <t>2200199</t>
  </si>
  <si>
    <t>其他自然资源事务支出</t>
  </si>
  <si>
    <t>2200501</t>
  </si>
  <si>
    <t>2200502</t>
  </si>
  <si>
    <t>2200503</t>
  </si>
  <si>
    <t>2200504</t>
  </si>
  <si>
    <t>气象事业机构</t>
  </si>
  <si>
    <t>2200506</t>
  </si>
  <si>
    <t>气象探测</t>
  </si>
  <si>
    <t>2200507</t>
  </si>
  <si>
    <t>气象信息传输及管理</t>
  </si>
  <si>
    <t>2200508</t>
  </si>
  <si>
    <t>气象预报预测</t>
  </si>
  <si>
    <t>2200509</t>
  </si>
  <si>
    <t>气象服务</t>
  </si>
  <si>
    <t>2200510</t>
  </si>
  <si>
    <t>气象装备保障维护</t>
  </si>
  <si>
    <t>2200511</t>
  </si>
  <si>
    <t>气象基础设施建设与维修</t>
  </si>
  <si>
    <t>2200512</t>
  </si>
  <si>
    <t>气象卫星</t>
  </si>
  <si>
    <t>2200513</t>
  </si>
  <si>
    <t>气象法规与标准</t>
  </si>
  <si>
    <t>2200514</t>
  </si>
  <si>
    <t>气象资金审计稽查</t>
  </si>
  <si>
    <t>2200599</t>
  </si>
  <si>
    <t>其他气象事务支出</t>
  </si>
  <si>
    <t>2209999</t>
  </si>
  <si>
    <t>2210101</t>
  </si>
  <si>
    <t>廉租住房</t>
  </si>
  <si>
    <t>2210102</t>
  </si>
  <si>
    <t>沉陷区治理</t>
  </si>
  <si>
    <t>2210103</t>
  </si>
  <si>
    <t>棚户区改造</t>
  </si>
  <si>
    <t>2210104</t>
  </si>
  <si>
    <t>少数民族地区游牧民定居工程</t>
  </si>
  <si>
    <t>2210105</t>
  </si>
  <si>
    <t>农村危房改造</t>
  </si>
  <si>
    <t>2210108</t>
  </si>
  <si>
    <t>老旧小区改造</t>
  </si>
  <si>
    <t>2210109</t>
  </si>
  <si>
    <t>住房租赁市场发展</t>
  </si>
  <si>
    <t>2210111</t>
  </si>
  <si>
    <t>配租型住房保障</t>
  </si>
  <si>
    <t>2210112</t>
  </si>
  <si>
    <t>配售型保障性住房</t>
  </si>
  <si>
    <t>2210113</t>
  </si>
  <si>
    <t>城中村改造</t>
  </si>
  <si>
    <t>2210199</t>
  </si>
  <si>
    <t>其他保障性安居工程支出</t>
  </si>
  <si>
    <t>2210201</t>
  </si>
  <si>
    <t>住房公积金</t>
  </si>
  <si>
    <t>2210202</t>
  </si>
  <si>
    <t>提租补贴</t>
  </si>
  <si>
    <t>2210203</t>
  </si>
  <si>
    <t>购房补贴</t>
  </si>
  <si>
    <t>2210301</t>
  </si>
  <si>
    <t>公有住房建设和维修改造支出</t>
  </si>
  <si>
    <t>2210302</t>
  </si>
  <si>
    <t>住房公积金管理</t>
  </si>
  <si>
    <t>2210399</t>
  </si>
  <si>
    <t>其他城乡社区住宅支出</t>
  </si>
  <si>
    <t>2220101</t>
  </si>
  <si>
    <t>2220102</t>
  </si>
  <si>
    <t>2220103</t>
  </si>
  <si>
    <t>2220104</t>
  </si>
  <si>
    <t>财务和审计支出</t>
  </si>
  <si>
    <t>2220105</t>
  </si>
  <si>
    <t>信息统计</t>
  </si>
  <si>
    <t>2220106</t>
  </si>
  <si>
    <t>专项业务活动</t>
  </si>
  <si>
    <t>2220107</t>
  </si>
  <si>
    <t>国家粮油差价补贴</t>
  </si>
  <si>
    <t>2220112</t>
  </si>
  <si>
    <t>粮食财务挂账利息补贴</t>
  </si>
  <si>
    <t>2220113</t>
  </si>
  <si>
    <t>粮食财务挂账消化款</t>
  </si>
  <si>
    <t>2220114</t>
  </si>
  <si>
    <t>处理陈化粮补贴</t>
  </si>
  <si>
    <t>2220115</t>
  </si>
  <si>
    <t>粮食风险基金</t>
  </si>
  <si>
    <t>2220118</t>
  </si>
  <si>
    <t>粮油市场调控专项资金</t>
  </si>
  <si>
    <t>2220119</t>
  </si>
  <si>
    <t>设施建设</t>
  </si>
  <si>
    <t>2220120</t>
  </si>
  <si>
    <t>设施安全</t>
  </si>
  <si>
    <t>2220121</t>
  </si>
  <si>
    <t>物资保管保养</t>
  </si>
  <si>
    <t>2220150</t>
  </si>
  <si>
    <t>2220199</t>
  </si>
  <si>
    <t>其他粮油物资事务支出</t>
  </si>
  <si>
    <t>2220301</t>
  </si>
  <si>
    <t>石油储备</t>
  </si>
  <si>
    <t>2220303</t>
  </si>
  <si>
    <t>天然铀储备</t>
  </si>
  <si>
    <t>2220304</t>
  </si>
  <si>
    <t>煤炭储备</t>
  </si>
  <si>
    <t>2220305</t>
  </si>
  <si>
    <t>成品油储备</t>
  </si>
  <si>
    <t>2220306</t>
  </si>
  <si>
    <t>天然气储备</t>
  </si>
  <si>
    <t>2220399</t>
  </si>
  <si>
    <t>其他能源储备支出</t>
  </si>
  <si>
    <t>2220401</t>
  </si>
  <si>
    <t>储备粮油补贴</t>
  </si>
  <si>
    <t>2220402</t>
  </si>
  <si>
    <t>储备粮油差价补贴</t>
  </si>
  <si>
    <t>2220403</t>
  </si>
  <si>
    <t>储备粮（油）库建设</t>
  </si>
  <si>
    <t>2220404</t>
  </si>
  <si>
    <t>最低收购价政策支出</t>
  </si>
  <si>
    <t>2220499</t>
  </si>
  <si>
    <t>其他粮油储备支出</t>
  </si>
  <si>
    <t>2220501</t>
  </si>
  <si>
    <t>棉花储备</t>
  </si>
  <si>
    <t>2220502</t>
  </si>
  <si>
    <t>食糖储备</t>
  </si>
  <si>
    <t>2220503</t>
  </si>
  <si>
    <t>肉类储备</t>
  </si>
  <si>
    <t>2220504</t>
  </si>
  <si>
    <t>化肥储备</t>
  </si>
  <si>
    <t>2220505</t>
  </si>
  <si>
    <t>农药储备</t>
  </si>
  <si>
    <t>2220506</t>
  </si>
  <si>
    <t>边销茶储备</t>
  </si>
  <si>
    <t>2220507</t>
  </si>
  <si>
    <t>羊毛储备</t>
  </si>
  <si>
    <t>2220508</t>
  </si>
  <si>
    <t>医药储备</t>
  </si>
  <si>
    <t>2220509</t>
  </si>
  <si>
    <t>食盐储备</t>
  </si>
  <si>
    <t>2220510</t>
  </si>
  <si>
    <t>战略物资储备</t>
  </si>
  <si>
    <t>2220511</t>
  </si>
  <si>
    <t>应急物资储备</t>
  </si>
  <si>
    <t>2220599</t>
  </si>
  <si>
    <t>其他重要商品储备支出</t>
  </si>
  <si>
    <t>2240101</t>
  </si>
  <si>
    <t>2240102</t>
  </si>
  <si>
    <t>2240103</t>
  </si>
  <si>
    <t>2240104</t>
  </si>
  <si>
    <t>灾害风险防治</t>
  </si>
  <si>
    <t>2240105</t>
  </si>
  <si>
    <t>国务院安委会专项</t>
  </si>
  <si>
    <t>2240106</t>
  </si>
  <si>
    <t>安全监管</t>
  </si>
  <si>
    <t>2240108</t>
  </si>
  <si>
    <t>应急救援</t>
  </si>
  <si>
    <t>2240109</t>
  </si>
  <si>
    <t>应急管理</t>
  </si>
  <si>
    <t>2240150</t>
  </si>
  <si>
    <t>2240199</t>
  </si>
  <si>
    <t>其他应急管理支出</t>
  </si>
  <si>
    <t>2240201</t>
  </si>
  <si>
    <t>2240202</t>
  </si>
  <si>
    <t>2240203</t>
  </si>
  <si>
    <t>2240204</t>
  </si>
  <si>
    <t>消防应急救援</t>
  </si>
  <si>
    <t>2240250</t>
  </si>
  <si>
    <t>2240299</t>
  </si>
  <si>
    <t>其他消防救援事务支出</t>
  </si>
  <si>
    <t>2240401</t>
  </si>
  <si>
    <t>2240402</t>
  </si>
  <si>
    <t>2240403</t>
  </si>
  <si>
    <t>2240404</t>
  </si>
  <si>
    <t>矿山安全监察事务</t>
  </si>
  <si>
    <t>2240405</t>
  </si>
  <si>
    <t>矿山应急救援事务</t>
  </si>
  <si>
    <t>2240450</t>
  </si>
  <si>
    <t>2240499</t>
  </si>
  <si>
    <t>其他矿山安全支出</t>
  </si>
  <si>
    <t>2240501</t>
  </si>
  <si>
    <t>2240502</t>
  </si>
  <si>
    <t>2240503</t>
  </si>
  <si>
    <t>2240504</t>
  </si>
  <si>
    <t>地震监测</t>
  </si>
  <si>
    <t>2240505</t>
  </si>
  <si>
    <t>地震预测预报</t>
  </si>
  <si>
    <t>2240506</t>
  </si>
  <si>
    <t>地震灾害预防</t>
  </si>
  <si>
    <t>2240507</t>
  </si>
  <si>
    <t>地震应急救援</t>
  </si>
  <si>
    <t>2240508</t>
  </si>
  <si>
    <t>地震环境探察</t>
  </si>
  <si>
    <t>2240509</t>
  </si>
  <si>
    <t>防震减灾信息管理</t>
  </si>
  <si>
    <t>2240510</t>
  </si>
  <si>
    <t>防震减灾基础管理</t>
  </si>
  <si>
    <t>2240550</t>
  </si>
  <si>
    <t>地震事业机构</t>
  </si>
  <si>
    <t>2240599</t>
  </si>
  <si>
    <t>其他地震事务支出</t>
  </si>
  <si>
    <t>2240601</t>
  </si>
  <si>
    <t>地质灾害防治</t>
  </si>
  <si>
    <t>2240602</t>
  </si>
  <si>
    <t>森林草原防灾减灾</t>
  </si>
  <si>
    <t>2240699</t>
  </si>
  <si>
    <t>其他自然灾害防治支出</t>
  </si>
  <si>
    <t>2240703</t>
  </si>
  <si>
    <t>自然灾害救灾补助</t>
  </si>
  <si>
    <t>2240704</t>
  </si>
  <si>
    <t>自然灾害灾后重建补助</t>
  </si>
  <si>
    <t>2240799</t>
  </si>
  <si>
    <t>其他自然灾害救灾及恢复重建支出</t>
  </si>
  <si>
    <t>2249999</t>
  </si>
  <si>
    <t>2290201</t>
  </si>
  <si>
    <t>2299999</t>
  </si>
  <si>
    <t>2320301</t>
  </si>
  <si>
    <t>地方政府一般债券付息支出</t>
  </si>
  <si>
    <t>2320302</t>
  </si>
  <si>
    <t>地方政府向外国政府借款付息支出</t>
  </si>
  <si>
    <t>2320303</t>
  </si>
  <si>
    <t>地方政府向国际组织借款付息支出</t>
  </si>
  <si>
    <t>2320399</t>
  </si>
  <si>
    <t>地方政府其他一般债务付息支出</t>
  </si>
  <si>
    <t>2330301</t>
  </si>
  <si>
    <t>附表7</t>
  </si>
  <si>
    <r>
      <rPr>
        <b/>
        <sz val="18"/>
        <rFont val="宋体"/>
        <charset val="134"/>
      </rPr>
      <t xml:space="preserve">城步县2025年一般公共预算本级支出预算表  </t>
    </r>
    <r>
      <rPr>
        <b/>
        <sz val="16"/>
        <rFont val="宋体"/>
        <charset val="134"/>
      </rPr>
      <t xml:space="preserve">                         </t>
    </r>
    <r>
      <rPr>
        <b/>
        <sz val="14"/>
        <rFont val="宋体"/>
        <charset val="134"/>
      </rPr>
      <t>（按经济分类到目级）</t>
    </r>
  </si>
  <si>
    <t xml:space="preserve">                                                                    单位：万元</t>
  </si>
  <si>
    <t>一般公共预算支出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</si>
  <si>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</si>
  <si>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</si>
  <si>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</si>
  <si>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</si>
  <si>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</si>
  <si>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</si>
  <si>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</si>
  <si>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</si>
  <si>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</si>
  <si>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</si>
  <si>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</si>
  <si>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</si>
  <si>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</si>
  <si>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</si>
  <si>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</si>
  <si>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</si>
  <si>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</si>
  <si>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</si>
  <si>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</si>
  <si>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</si>
  <si>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</si>
  <si>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</si>
  <si>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</si>
  <si>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</si>
  <si>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</si>
  <si>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</si>
  <si>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</si>
  <si>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</si>
  <si>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</si>
  <si>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</si>
  <si>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</si>
  <si>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</si>
  <si>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</si>
  <si>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</si>
  <si>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</si>
  <si>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</si>
  <si>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</si>
  <si>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</si>
  <si>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</si>
  <si>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</si>
  <si>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</si>
  <si>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</si>
  <si>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</si>
  <si>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</si>
  <si>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</si>
  <si>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</si>
  <si>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</si>
  <si>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</si>
  <si>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</si>
  <si>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</si>
  <si>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</si>
  <si>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</si>
  <si>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</si>
  <si>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</si>
  <si>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</si>
  <si>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</si>
  <si>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</si>
  <si>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</si>
  <si>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</si>
  <si>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 xml:space="preserve">  国家赔偿费用支出</t>
  </si>
  <si>
    <t xml:space="preserve">  对民间非营利组织和群众性自治组织补贴</t>
  </si>
  <si>
    <t xml:space="preserve">  经常性赠与</t>
  </si>
  <si>
    <t xml:space="preserve">  资本性赠与</t>
  </si>
  <si>
    <t xml:space="preserve">  其他支出</t>
  </si>
  <si>
    <t>附表8</t>
  </si>
  <si>
    <t>城步县2025年一般公共预算税收返还和转移支付预算表（分项目）</t>
  </si>
  <si>
    <t>附表9</t>
  </si>
  <si>
    <t>城步县2025年一般公共预算税收返还和转移支付预算表（分乡镇）</t>
  </si>
  <si>
    <t>乡镇（街道）</t>
  </si>
  <si>
    <t>税收返还</t>
  </si>
  <si>
    <t>一般性转移支付</t>
  </si>
  <si>
    <t>专项转移支付</t>
  </si>
  <si>
    <t>1、城步县儒林镇人民政府</t>
  </si>
  <si>
    <t>2、城步县茅坪镇人民政府</t>
  </si>
  <si>
    <t>3、城步县蒋坊乡人民政府</t>
  </si>
  <si>
    <t>4、城步县西岩镇人民政府</t>
  </si>
  <si>
    <t>5、城步县金紫乡人民政府</t>
  </si>
  <si>
    <t>6、城步县威溪乡人民政府</t>
  </si>
  <si>
    <t>7、城步县丹口镇人民政府</t>
  </si>
  <si>
    <t>8、城步县长安营镇人民政府</t>
  </si>
  <si>
    <t>9、城步县白毛坪镇人民政府</t>
  </si>
  <si>
    <t>10、城步县兰蓉乡人民政府</t>
  </si>
  <si>
    <t>11、城步县汀坪乡人民政府</t>
  </si>
  <si>
    <t>12、城步县五团镇人民政府</t>
  </si>
  <si>
    <t>13、城步县土桥农管理区人民政府</t>
  </si>
  <si>
    <t>说明：2025年城步县没有对乡镇（街道）安排税收返还和转移支付补助预算。</t>
  </si>
  <si>
    <t>附表10</t>
  </si>
  <si>
    <t>城步县2025年一般公共预算支出“三公”经费预算表</t>
  </si>
  <si>
    <t>项目名称</t>
  </si>
  <si>
    <t>2024年预算数</t>
  </si>
  <si>
    <t>为上年预算数的%</t>
  </si>
  <si>
    <t>因公出国（境）费</t>
  </si>
  <si>
    <t>公务用车购置及运行费</t>
  </si>
  <si>
    <t>小计</t>
  </si>
  <si>
    <t>公务用车购置费</t>
  </si>
  <si>
    <t>公务用车运行费</t>
  </si>
  <si>
    <t>公务接待费</t>
  </si>
  <si>
    <t>附表11</t>
  </si>
  <si>
    <t>城步县2025年政府性基金预算收支平衡预算表</t>
  </si>
  <si>
    <t>政府性基金本年收入</t>
  </si>
  <si>
    <t>政府性基金本年支出</t>
  </si>
  <si>
    <t>政府性基金上级补助收入</t>
  </si>
  <si>
    <t>政府性基金上解支出</t>
  </si>
  <si>
    <t>地方政府专项债务转贷收入</t>
  </si>
  <si>
    <t>地方政府专项债务还本支出</t>
  </si>
  <si>
    <t>（一）置换专项转贷债券收入</t>
  </si>
  <si>
    <t>（二）新增专项转贷债券收入</t>
  </si>
  <si>
    <t>调入资金</t>
  </si>
  <si>
    <t>调出资金</t>
  </si>
  <si>
    <t>一般公共预算调入</t>
  </si>
  <si>
    <t>财政专户管理资金调入</t>
  </si>
  <si>
    <t>其他资金调入</t>
  </si>
  <si>
    <t>政府性基金上年结转</t>
  </si>
  <si>
    <t>结转下年</t>
  </si>
  <si>
    <t>政府性基金收入总计</t>
  </si>
  <si>
    <t>政府性基金支出总计</t>
  </si>
  <si>
    <t>附表12</t>
  </si>
  <si>
    <t>城步县2025年政府性基金预算收入预算表（按功能分类到目级）</t>
  </si>
  <si>
    <t xml:space="preserve">                                                                                   单位：万元</t>
  </si>
  <si>
    <t>一、政府性基金本年收入合计</t>
  </si>
  <si>
    <t xml:space="preserve">  政府性基金收入</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</si>
  <si>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</si>
  <si>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</si>
  <si>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</si>
  <si>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</si>
  <si>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</si>
  <si>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</si>
  <si>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</si>
  <si>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</si>
  <si>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</si>
  <si>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</si>
  <si>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</si>
  <si>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</si>
  <si>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</si>
  <si>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</si>
  <si>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</si>
  <si>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</si>
  <si>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</si>
  <si>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</si>
  <si>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</si>
  <si>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</si>
  <si>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</si>
  <si>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</si>
  <si>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</si>
  <si>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</si>
  <si>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</si>
  <si>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</si>
  <si>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</si>
  <si>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</si>
  <si>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</si>
  <si>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</si>
  <si>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</si>
  <si>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</si>
  <si>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</si>
  <si>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</si>
  <si>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</si>
  <si>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</si>
  <si>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</si>
  <si>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</si>
  <si>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</si>
  <si>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</si>
  <si>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</si>
  <si>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</si>
  <si>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</si>
  <si>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</si>
  <si>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</si>
  <si>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</si>
  <si>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</si>
  <si>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</si>
  <si>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</si>
  <si>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 xml:space="preserve">  专项债务对应项目专项收入</t>
  </si>
  <si>
    <t xml:space="preserve">    海南省高等级公路车辆通行附加费专项债务对应项目专项收入</t>
  </si>
  <si>
    <t xml:space="preserve">    国家电影事业发展专项资金专项债务对应项目专项收入</t>
  </si>
  <si>
    <t xml:space="preserve">    国有土地使用权出让金专项债务对应项目专项收入</t>
  </si>
  <si>
    <t xml:space="preserve">      土地储备专项债券对应项目专项收入</t>
  </si>
  <si>
    <t xml:space="preserve">      棚户区改造专项债券对应项目专项收入</t>
  </si>
  <si>
    <t xml:space="preserve">      其他国有土地使用权出让金专项债务对应项目专项收入</t>
  </si>
  <si>
    <t xml:space="preserve">    农业土地开发资金专项债务对应项目专项收入</t>
  </si>
  <si>
    <t xml:space="preserve">    大中型水库库区基金专项债务对应项目专项收入</t>
  </si>
  <si>
    <t xml:space="preserve">    城市基础设施配套费专项债务对应项目专项收入</t>
  </si>
  <si>
    <t xml:space="preserve">    小型水库移民扶助基金专项债务对应项目专项收入</t>
  </si>
  <si>
    <t xml:space="preserve">    国家重大水利工程建设基金专项债务对应项目专项收入</t>
  </si>
  <si>
    <t xml:space="preserve">    车辆通行费专项债务对应项目专项收入</t>
  </si>
  <si>
    <t xml:space="preserve">      政府收费公路专项债券对应项目专项收入</t>
  </si>
  <si>
    <t xml:space="preserve">      其他车辆通行费专项债务对应项目专项收入</t>
  </si>
  <si>
    <t xml:space="preserve">    污水处理费专项债务对应项目专项收入</t>
  </si>
  <si>
    <t xml:space="preserve">    其他政府性基金专项债务对应项目专项收入</t>
  </si>
  <si>
    <t xml:space="preserve">      其他地方自行试点项目收益专项债券对应项目专项收入</t>
  </si>
  <si>
    <t xml:space="preserve">      其他政府性基金专项债务对应项目专项收入</t>
  </si>
  <si>
    <t>二、 政府性基金上级补助收入</t>
  </si>
  <si>
    <t>三、调入资金</t>
  </si>
  <si>
    <t>其中：从一般公共预算调入</t>
  </si>
  <si>
    <t>其中：从国有资本经营预算调入</t>
  </si>
  <si>
    <t>其中：从其他调入</t>
  </si>
  <si>
    <t>四、政府性基金上年结转</t>
  </si>
  <si>
    <t>五、地方政府专项债务转贷收入</t>
  </si>
  <si>
    <t>政府性基金收入合计</t>
  </si>
  <si>
    <t>附表13</t>
  </si>
  <si>
    <t>城步县2025年政府性基金预算支出预算表
（按功能分类到目级）</t>
  </si>
  <si>
    <t xml:space="preserve">                                                        单位：万元</t>
  </si>
  <si>
    <t xml:space="preserve">  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</si>
  <si>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</si>
  <si>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</si>
  <si>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</si>
  <si>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</si>
  <si>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</si>
  <si>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</si>
  <si>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</si>
  <si>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</si>
  <si>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</si>
  <si>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</si>
  <si>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</si>
  <si>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</si>
  <si>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</si>
  <si>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</si>
  <si>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</si>
  <si>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</si>
  <si>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</si>
  <si>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</si>
  <si>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</si>
  <si>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</si>
  <si>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</si>
  <si>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</si>
  <si>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</si>
  <si>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</si>
  <si>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</si>
  <si>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</si>
  <si>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</si>
  <si>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</si>
  <si>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</si>
  <si>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</si>
  <si>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</si>
  <si>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</si>
  <si>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</si>
  <si>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</si>
  <si>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</si>
  <si>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</si>
  <si>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</si>
  <si>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</si>
  <si>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</si>
  <si>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</si>
  <si>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</si>
  <si>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</si>
  <si>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</si>
  <si>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</si>
  <si>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</si>
  <si>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</si>
  <si>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</si>
  <si>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</si>
  <si>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</si>
  <si>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</si>
  <si>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</si>
  <si>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</si>
  <si>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</si>
  <si>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</si>
  <si>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</si>
  <si>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</si>
  <si>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</si>
  <si>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</si>
  <si>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</si>
  <si>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</si>
  <si>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</si>
  <si>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</si>
  <si>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</si>
  <si>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</si>
  <si>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</si>
  <si>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</si>
  <si>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</si>
  <si>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</si>
  <si>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</si>
  <si>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</si>
  <si>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</si>
  <si>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</si>
  <si>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</si>
  <si>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</si>
  <si>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农林水支出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</si>
  <si>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</si>
  <si>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</si>
  <si>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</si>
  <si>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</si>
  <si>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</si>
  <si>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</si>
  <si>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</si>
  <si>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</si>
  <si>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</si>
  <si>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</si>
  <si>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</si>
  <si>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</si>
  <si>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</si>
  <si>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</si>
  <si>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</si>
  <si>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</si>
  <si>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</si>
  <si>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</si>
  <si>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</si>
  <si>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</si>
  <si>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</si>
  <si>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</si>
  <si>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</si>
  <si>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</si>
  <si>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</si>
  <si>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</si>
  <si>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</si>
  <si>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</si>
  <si>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</si>
  <si>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</si>
  <si>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</si>
  <si>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</si>
  <si>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</si>
  <si>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</si>
  <si>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</si>
  <si>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</si>
  <si>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</si>
  <si>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</si>
  <si>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</si>
  <si>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</si>
  <si>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</si>
  <si>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</si>
  <si>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</si>
  <si>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</si>
  <si>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</si>
  <si>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</si>
  <si>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</si>
  <si>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</si>
  <si>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</si>
  <si>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</si>
  <si>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</si>
  <si>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</si>
  <si>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</si>
  <si>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</si>
  <si>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</si>
  <si>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</si>
  <si>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</si>
  <si>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</si>
  <si>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</si>
  <si>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</si>
  <si>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</si>
  <si>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</si>
  <si>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</si>
  <si>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</si>
  <si>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</si>
  <si>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</si>
  <si>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资源勘探工业信息等支出</t>
  </si>
  <si>
    <t xml:space="preserve">    农网还贷资金支出</t>
  </si>
  <si>
    <t xml:space="preserve">      中央农网还贷资金支出</t>
  </si>
  <si>
    <t xml:space="preserve">      地方农网还贷资金支出</t>
  </si>
  <si>
    <t xml:space="preserve">      其他农网还贷资金支出</t>
  </si>
  <si>
    <t xml:space="preserve">  金融支出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</si>
  <si>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</si>
  <si>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</si>
  <si>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</si>
  <si>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</si>
  <si>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</si>
  <si>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</si>
  <si>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</si>
  <si>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</si>
  <si>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</si>
  <si>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</si>
  <si>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</si>
  <si>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</si>
  <si>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</si>
  <si>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</si>
  <si>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</si>
  <si>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</si>
  <si>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</si>
  <si>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</si>
  <si>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</si>
  <si>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</si>
  <si>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</si>
  <si>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</si>
  <si>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</si>
  <si>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</si>
  <si>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</si>
  <si>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用于巩固拓展脱贫攻坚成果衔接乡村振兴的彩票公益金支出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</si>
  <si>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</si>
  <si>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</si>
  <si>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</si>
  <si>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债务付息支出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</si>
  <si>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</si>
  <si>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</si>
  <si>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</si>
  <si>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</si>
  <si>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</si>
  <si>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</si>
  <si>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</si>
  <si>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</si>
  <si>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</si>
  <si>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</si>
  <si>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</si>
  <si>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</si>
  <si>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</si>
  <si>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</si>
  <si>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</si>
  <si>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</si>
  <si>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债务发行费用支出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</si>
  <si>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</si>
  <si>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</si>
  <si>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</si>
  <si>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</si>
  <si>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</si>
  <si>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</si>
  <si>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</si>
  <si>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</si>
  <si>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</si>
  <si>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</si>
  <si>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</si>
  <si>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</si>
  <si>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</si>
  <si>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</si>
  <si>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</si>
  <si>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</si>
  <si>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</si>
  <si>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</si>
  <si>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</si>
  <si>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</si>
  <si>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</si>
  <si>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</si>
  <si>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</si>
  <si>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</si>
  <si>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</si>
  <si>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</si>
  <si>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</si>
  <si>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</si>
  <si>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</si>
  <si>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</si>
  <si>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</si>
  <si>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</si>
  <si>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</si>
  <si>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</si>
  <si>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</si>
  <si>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</si>
  <si>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</si>
  <si>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政府性基金结转下年</t>
  </si>
  <si>
    <t>附表14</t>
  </si>
  <si>
    <t>城步县2025年政府性基金预算本级支出预算表
（按功能分类到目级）</t>
  </si>
  <si>
    <t xml:space="preserve">      用于巩固脱贫攻坚成果衔接乡村振兴的彩票公益金支出</t>
  </si>
  <si>
    <t>附表15</t>
  </si>
  <si>
    <t>城步县2025年政府性基金转移支付预算表(（分项目）</t>
  </si>
  <si>
    <r>
      <rPr>
        <sz val="11"/>
        <rFont val="宋体"/>
        <charset val="134"/>
      </rPr>
      <t>项</t>
    </r>
    <r>
      <rPr>
        <sz val="11"/>
        <color indexed="8"/>
        <rFont val="Times New Roman"/>
        <charset val="0"/>
      </rPr>
      <t xml:space="preserve">          </t>
    </r>
    <r>
      <rPr>
        <sz val="11"/>
        <color indexed="8"/>
        <rFont val="宋体"/>
        <charset val="134"/>
      </rPr>
      <t>目</t>
    </r>
  </si>
  <si>
    <r>
      <rPr>
        <sz val="11"/>
        <color rgb="FF000000"/>
        <rFont val="Times New Roman"/>
        <charset val="0"/>
      </rPr>
      <t>2025</t>
    </r>
    <r>
      <rPr>
        <sz val="11"/>
        <color rgb="FF000000"/>
        <rFont val="宋体"/>
        <charset val="0"/>
      </rPr>
      <t>年预算数</t>
    </r>
  </si>
  <si>
    <t>一、文化体育与传媒支出</t>
  </si>
  <si>
    <t xml:space="preserve">    国家电影事业发展专项资金及对应专项债务收入安排的支出</t>
  </si>
  <si>
    <t>二、社会保障和就业支出</t>
  </si>
  <si>
    <t xml:space="preserve">    小型水库移民扶助基金及对应专项债务收入安排的支出</t>
  </si>
  <si>
    <t>三、节能环保支出</t>
  </si>
  <si>
    <t>四、城乡社区支出</t>
  </si>
  <si>
    <t xml:space="preserve">    国有土地使用权出让收入及对应专项债务收入安排的支出</t>
  </si>
  <si>
    <t xml:space="preserve">    城市公用事业附加及对应专项债务收入安排的支出</t>
  </si>
  <si>
    <t xml:space="preserve">    国有土地收益基金及对应专项债务收入安排的支出</t>
  </si>
  <si>
    <t xml:space="preserve">    农业土地开发资金及对应专项债务收入安排的支出</t>
  </si>
  <si>
    <t xml:space="preserve">    城市基础设施配套费及对应专项债务收入安排的支出</t>
  </si>
  <si>
    <t xml:space="preserve">    污水处理费收入及对应专项债务收入安排的支出</t>
  </si>
  <si>
    <t>五、农林水支出</t>
  </si>
  <si>
    <t xml:space="preserve">    新菜地开发建设基金及对应专项债务收入安排的支出</t>
  </si>
  <si>
    <t xml:space="preserve">    大中型水库库区基金及对应专项债务收入安排的支出</t>
  </si>
  <si>
    <t xml:space="preserve">    国家重大水利工程建设基金及对应专项债务收入安排的支出</t>
  </si>
  <si>
    <t>六、交通运输支出</t>
  </si>
  <si>
    <t xml:space="preserve">    海南省高等级公路车辆通行附加费及对应专项债务收入安排的支出</t>
  </si>
  <si>
    <t xml:space="preserve">    车辆通行费及对应专项债务收入安排的支出</t>
  </si>
  <si>
    <t xml:space="preserve">    港口建设费及对应债务收入安排的支出</t>
  </si>
  <si>
    <t>七、资源勘探信息等支出</t>
  </si>
  <si>
    <t xml:space="preserve">    散装水泥专项资金及对应专项债务收入安排的支出</t>
  </si>
  <si>
    <t xml:space="preserve">    新型墙体材料专项基金及对应专项债务收入安排的支出</t>
  </si>
  <si>
    <t>八、商业服务业等支出</t>
  </si>
  <si>
    <t>九、其他支出</t>
  </si>
  <si>
    <t xml:space="preserve">    彩票公益金及对应专项债务收入安排的支出</t>
  </si>
  <si>
    <r>
      <rPr>
        <b/>
        <sz val="11"/>
        <color rgb="FF000000"/>
        <rFont val="宋体"/>
        <charset val="134"/>
      </rPr>
      <t xml:space="preserve">   </t>
    </r>
    <r>
      <rPr>
        <sz val="11"/>
        <color rgb="FF000000"/>
        <rFont val="宋体"/>
        <charset val="134"/>
      </rPr>
      <t>彩票公益金安排的支出</t>
    </r>
  </si>
  <si>
    <t>附表16</t>
  </si>
  <si>
    <t>城步县2025年政府性基金转移支付预算表（分乡镇）</t>
  </si>
  <si>
    <t>说明：2025年城步县没有对乡镇（街道）安排政府性基金转移支付补助预算。</t>
  </si>
  <si>
    <t>附表17</t>
  </si>
  <si>
    <t>城步县2025年国有资本经营预算收支平衡预算表</t>
  </si>
  <si>
    <t xml:space="preserve">                                                                       单位：万元</t>
  </si>
  <si>
    <r>
      <rPr>
        <sz val="11"/>
        <rFont val="Times New Roman"/>
        <charset val="134"/>
      </rPr>
      <t>2024</t>
    </r>
    <r>
      <rPr>
        <sz val="11"/>
        <rFont val="宋体"/>
        <charset val="134"/>
      </rPr>
      <t>年执行数</t>
    </r>
  </si>
  <si>
    <r>
      <rPr>
        <sz val="11"/>
        <rFont val="Times New Roman"/>
        <charset val="134"/>
      </rPr>
      <t>2025</t>
    </r>
    <r>
      <rPr>
        <sz val="11"/>
        <rFont val="宋体"/>
        <charset val="134"/>
      </rPr>
      <t>年预算数</t>
    </r>
  </si>
  <si>
    <t>地方收入</t>
  </si>
  <si>
    <t>本级支出</t>
  </si>
  <si>
    <t>上级补助收入</t>
  </si>
  <si>
    <t>上解支出</t>
  </si>
  <si>
    <t>体制上解支出</t>
  </si>
  <si>
    <t>专项上解支出</t>
  </si>
  <si>
    <t>地方政府一般债务还本支出</t>
  </si>
  <si>
    <t>补充预算稳定调节基金</t>
  </si>
  <si>
    <t>上年结转</t>
  </si>
  <si>
    <t>附表18</t>
  </si>
  <si>
    <t>城步县2025年国有资本经营预算收入预算表</t>
  </si>
  <si>
    <t xml:space="preserve">                                               金额：万元</t>
  </si>
  <si>
    <t>国有资本经营预算收入合计</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</si>
  <si>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</si>
  <si>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</si>
  <si>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</si>
  <si>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</si>
  <si>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</si>
  <si>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</si>
  <si>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</si>
  <si>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</si>
  <si>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</si>
  <si>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</si>
  <si>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</si>
  <si>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</si>
  <si>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</si>
  <si>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</si>
  <si>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</si>
  <si>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</si>
  <si>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</si>
  <si>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</si>
  <si>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</si>
  <si>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</si>
  <si>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</si>
  <si>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</si>
  <si>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</si>
  <si>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</si>
  <si>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</si>
  <si>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</si>
  <si>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</si>
  <si>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</si>
  <si>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</si>
  <si>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</si>
  <si>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</si>
  <si>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</si>
  <si>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</si>
  <si>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</si>
  <si>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</si>
  <si>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</si>
  <si>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</si>
  <si>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预计湖南银行分红43.88万、城步农商行分红58.52万、丰源水电分红57.6万</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</si>
  <si>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</si>
  <si>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</si>
  <si>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</si>
  <si>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</si>
  <si>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</si>
  <si>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</si>
  <si>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</si>
  <si>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</si>
  <si>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</si>
  <si>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</si>
  <si>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</si>
  <si>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国有资本经营预算上级补助收入</t>
  </si>
  <si>
    <t xml:space="preserve">  国有资本经营预算上级补助收入</t>
  </si>
  <si>
    <t>国有资本经营预算上年结余收入</t>
  </si>
  <si>
    <t xml:space="preserve">  国有资本经营预算上年结余收入</t>
  </si>
  <si>
    <t>收入合计</t>
  </si>
  <si>
    <t>附表19</t>
  </si>
  <si>
    <t>城步县2025年国有资本经营预算支出预算表</t>
  </si>
  <si>
    <t>金额：万元</t>
  </si>
  <si>
    <t>一、社会保障和就业</t>
  </si>
  <si>
    <t>　　补充全国社会保障基金</t>
  </si>
  <si>
    <t>　　　　国在资本经营预算补充全国社会保障基金</t>
  </si>
  <si>
    <t xml:space="preserve">二、国有资本经营预算支出 </t>
  </si>
  <si>
    <t xml:space="preserve">    解决历史遗留问题及改革成本支出</t>
  </si>
  <si>
    <t xml:space="preserve">       厂办大集体改革支出</t>
  </si>
  <si>
    <t xml:space="preserve">  国有企业退休人员社会化管理补助支出</t>
  </si>
  <si>
    <t xml:space="preserve">       其他解决历史遗留问题及改革成本支出</t>
  </si>
  <si>
    <t xml:space="preserve">    国有企业资本金注入</t>
  </si>
  <si>
    <t xml:space="preserve">       国有经济结构调整支出   </t>
  </si>
  <si>
    <t>……</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</si>
  <si>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</si>
  <si>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</si>
  <si>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</si>
  <si>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</si>
  <si>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</si>
  <si>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</si>
  <si>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</si>
  <si>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</si>
  <si>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</si>
  <si>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三、转移性支出</t>
  </si>
  <si>
    <t xml:space="preserve">     国有资本经营预算转移支付支出</t>
  </si>
  <si>
    <t xml:space="preserve">       国有资本经营预算转移支付支出</t>
  </si>
  <si>
    <t xml:space="preserve">     调出资金</t>
  </si>
  <si>
    <t xml:space="preserve">       国有资本经营预算调出资金</t>
  </si>
  <si>
    <t>支出合计</t>
  </si>
  <si>
    <t>附表20</t>
  </si>
  <si>
    <t>城步县2025年国有资本经营预算本级支出预算表</t>
  </si>
  <si>
    <t>附表21</t>
  </si>
  <si>
    <t>城步县2025年社会保险基金收入预算表</t>
  </si>
  <si>
    <t>项        目</t>
  </si>
  <si>
    <t xml:space="preserve">企业职工基本
养老保险基金
</t>
  </si>
  <si>
    <t>城乡居民基本
养老保险基金</t>
  </si>
  <si>
    <t>机关事业单位基
本养老保险基金</t>
  </si>
  <si>
    <t>职工基本医疗保险
(含生育保险)基金</t>
  </si>
  <si>
    <t>城乡居民基本
医疗保险基金</t>
  </si>
  <si>
    <t>工伤保险基金</t>
  </si>
  <si>
    <t>失业保险基金</t>
  </si>
  <si>
    <t>一、2024年年末滚存结余</t>
  </si>
  <si>
    <t>二、收入</t>
  </si>
  <si>
    <t xml:space="preserve">  其中:1.社会保险费收入</t>
  </si>
  <si>
    <t xml:space="preserve">       2.财政补贴收入</t>
  </si>
  <si>
    <t xml:space="preserve">       3.利息收入</t>
  </si>
  <si>
    <t xml:space="preserve">       4.委托投资收益</t>
  </si>
  <si>
    <t xml:space="preserve">       5.转移收入</t>
  </si>
  <si>
    <t xml:space="preserve">       6.其他收入</t>
  </si>
  <si>
    <t xml:space="preserve">       7.全国统筹调剂资金收入（省级专用）</t>
  </si>
  <si>
    <t xml:space="preserve">       8.全国统筹调剂资金收入（中央专用)</t>
  </si>
  <si>
    <t>附表22</t>
  </si>
  <si>
    <t>城步县2025年社会保险基金支出预算表</t>
  </si>
  <si>
    <t>一、支出</t>
  </si>
  <si>
    <t xml:space="preserve">  其中:1.社会保险待遇支出</t>
  </si>
  <si>
    <t xml:space="preserve">       2.转移支出</t>
  </si>
  <si>
    <t xml:space="preserve">       3.其他支出</t>
  </si>
  <si>
    <t xml:space="preserve">       4.全国统筹调剂资金支出（中央专用）</t>
  </si>
  <si>
    <t xml:space="preserve">       5.全国统筹调剂资金支出（省级专用）</t>
  </si>
  <si>
    <t>二、本年收支结余</t>
  </si>
  <si>
    <t>三、2025年年末滚存结余</t>
  </si>
  <si>
    <t>附表23</t>
  </si>
  <si>
    <t>城步县2024年政府债券限额和余额情况表</t>
  </si>
  <si>
    <t>项           目</t>
  </si>
  <si>
    <t>债务</t>
  </si>
  <si>
    <t>一、政府债券限额</t>
  </si>
  <si>
    <t>二、政府债券余额</t>
  </si>
  <si>
    <t>附表24</t>
  </si>
  <si>
    <t>城步县2024年债券发行及还本付息情况表</t>
  </si>
  <si>
    <t>备    注</t>
  </si>
  <si>
    <t>一、债券发行金额</t>
  </si>
  <si>
    <t xml:space="preserve">     一般债券发行金额</t>
  </si>
  <si>
    <t xml:space="preserve">         新增一般债务限额 （项目建设）</t>
  </si>
  <si>
    <t xml:space="preserve">         置换一般债务限额</t>
  </si>
  <si>
    <t xml:space="preserve">     专项债券发行金额</t>
  </si>
  <si>
    <t xml:space="preserve">         新增专项债务限额（项目建设）</t>
  </si>
  <si>
    <t xml:space="preserve">         置换存量隐性债务限额</t>
  </si>
  <si>
    <t xml:space="preserve">         置换专项债务限额</t>
  </si>
  <si>
    <t>二、债券还本金额</t>
  </si>
  <si>
    <t xml:space="preserve">     一般债券还本金额</t>
  </si>
  <si>
    <t xml:space="preserve">     专项债券还本金额</t>
  </si>
  <si>
    <t>三、债券付息金额</t>
  </si>
  <si>
    <t xml:space="preserve">     一般债券付息金额</t>
  </si>
  <si>
    <t xml:space="preserve">     专项债券付息金额</t>
  </si>
  <si>
    <t>附表25</t>
  </si>
  <si>
    <t>城步苗族自治县2025年债券发行及还本付息情况表</t>
  </si>
  <si>
    <t>一、新增债券发行情况</t>
  </si>
  <si>
    <t>截至2025年3月5日预算公示之日当年无新增债券发行</t>
  </si>
  <si>
    <t xml:space="preserve">    一般债券还本金额</t>
  </si>
  <si>
    <t>其中：通过再融资解决债券本金23993万元、自行偿还债券本金3803万元</t>
  </si>
  <si>
    <t xml:space="preserve">    专项债券还本金额</t>
  </si>
  <si>
    <t xml:space="preserve">    一般债券付息金额</t>
  </si>
  <si>
    <t xml:space="preserve">    专项债券付息金额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</si>
</sst>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 ;\-#,##0.00;;"/>
    <numFmt numFmtId="179" formatCode="0_ "/>
    <numFmt numFmtId="180" formatCode="0.00_ "/>
    <numFmt numFmtId="181" formatCode="0_);[Red]\(0\)"/>
    <numFmt numFmtId="182" formatCode="0_ ;[Red]\-0\ ;"/>
    <numFmt numFmtId="183" formatCode="0.0%_ ;[Red]\-0.0%\ ;\ "/>
    <numFmt numFmtId="184" formatCode="#,##0.0_ "/>
    <numFmt numFmtId="185" formatCode="0.0%_ ;[Red]\-0.0%\ ;"/>
    <numFmt numFmtId="186" formatCode="0.0_ "/>
  </numFmts>
  <fonts count="58">
    <font>
      <sz val="12"/>
      <name val="宋体"/>
      <charset val="134"/>
    </font>
    <font>
      <sz val="12"/>
      <name val="Times New Roman"/>
      <charset val="134"/>
    </font>
    <font>
      <b/>
      <sz val="18"/>
      <name val="宋体"/>
      <charset val="134"/>
    </font>
    <font>
      <sz val="11"/>
      <name val="宋体"/>
      <charset val="134"/>
    </font>
    <font>
      <b/>
      <sz val="12"/>
      <name val="宋体"/>
      <charset val="134"/>
    </font>
    <font>
      <sz val="11"/>
      <name val="Times New Roman"/>
      <charset val="134"/>
    </font>
    <font>
      <b/>
      <sz val="11"/>
      <name val="宋体"/>
      <charset val="134"/>
    </font>
    <font>
      <b/>
      <sz val="18"/>
      <color indexed="8"/>
      <name val="宋体"/>
      <charset val="1"/>
    </font>
    <font>
      <sz val="12"/>
      <color indexed="8"/>
      <name val="宋体"/>
      <charset val="1"/>
    </font>
    <font>
      <sz val="10"/>
      <name val="宋体"/>
      <charset val="1"/>
    </font>
    <font>
      <b/>
      <sz val="11"/>
      <color indexed="8"/>
      <name val="宋体"/>
      <charset val="1"/>
    </font>
    <font>
      <sz val="10"/>
      <name val="宋体"/>
      <charset val="134"/>
    </font>
    <font>
      <b/>
      <sz val="10"/>
      <name val="宋体"/>
      <charset val="134"/>
    </font>
    <font>
      <b/>
      <sz val="11"/>
      <name val="Times New Roman"/>
      <charset val="134"/>
    </font>
    <font>
      <sz val="11"/>
      <color theme="1"/>
      <name val="宋体"/>
      <charset val="134"/>
      <scheme val="minor"/>
    </font>
    <font>
      <b/>
      <sz val="18"/>
      <color rgb="FF000000"/>
      <name val="宋体"/>
      <charset val="134"/>
    </font>
    <font>
      <sz val="11"/>
      <color rgb="FF000000"/>
      <name val="Times New Roman"/>
      <charset val="0"/>
    </font>
    <font>
      <sz val="11"/>
      <color rgb="FF000000"/>
      <name val="宋体"/>
      <charset val="134"/>
    </font>
    <font>
      <b/>
      <sz val="11"/>
      <color rgb="FF000000"/>
      <name val="宋体"/>
      <charset val="134"/>
    </font>
    <font>
      <sz val="12"/>
      <color rgb="FF000000"/>
      <name val="宋体"/>
      <charset val="134"/>
    </font>
    <font>
      <b/>
      <sz val="12"/>
      <color rgb="FF000000"/>
      <name val="宋体"/>
      <charset val="134"/>
    </font>
    <font>
      <b/>
      <sz val="20"/>
      <name val="宋体"/>
      <charset val="134"/>
    </font>
    <font>
      <sz val="11"/>
      <color theme="1"/>
      <name val="宋体"/>
      <charset val="134"/>
    </font>
    <font>
      <b/>
      <sz val="18"/>
      <name val="Times New Roman"/>
      <charset val="134"/>
    </font>
    <font>
      <sz val="11"/>
      <color indexed="8"/>
      <name val="宋体"/>
      <charset val="134"/>
    </font>
    <font>
      <b/>
      <sz val="18"/>
      <color theme="1"/>
      <name val="宋体"/>
      <charset val="134"/>
      <scheme val="minor"/>
    </font>
    <font>
      <b/>
      <sz val="16"/>
      <name val="宋体"/>
      <charset val="134"/>
    </font>
    <font>
      <sz val="18"/>
      <name val="Times New Roman"/>
      <charset val="134"/>
    </font>
    <font>
      <sz val="12"/>
      <color rgb="FFC00000"/>
      <name val="宋体"/>
      <charset val="134"/>
    </font>
    <font>
      <sz val="11"/>
      <color rgb="FFC00000"/>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Arial"/>
      <charset val="0"/>
    </font>
    <font>
      <sz val="11"/>
      <color rgb="FF000000"/>
      <name val="宋体"/>
      <charset val="0"/>
    </font>
    <font>
      <sz val="18"/>
      <name val="方正小标宋简体"/>
      <charset val="134"/>
    </font>
    <font>
      <b/>
      <sz val="14"/>
      <name val="宋体"/>
      <charset val="134"/>
    </font>
    <font>
      <sz val="11"/>
      <color indexed="8"/>
      <name val="Times New Roman"/>
      <charset val="0"/>
    </font>
    <font>
      <sz val="11"/>
      <name val="仿宋_GB2312"/>
      <charset val="134"/>
    </font>
    <font>
      <sz val="9"/>
      <name val="Arial"/>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auto="1"/>
      </right>
      <top style="thin">
        <color indexed="8"/>
      </top>
      <bottom style="thin">
        <color indexed="8"/>
      </bottom>
      <diagonal/>
    </border>
    <border>
      <left style="thin">
        <color indexed="8"/>
      </left>
      <right style="thin">
        <color auto="1"/>
      </right>
      <top/>
      <bottom style="thin">
        <color indexed="8"/>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4" fillId="4" borderId="2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1" applyNumberFormat="0" applyFill="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8" fillId="0" borderId="0" applyNumberFormat="0" applyFill="0" applyBorder="0" applyAlignment="0" applyProtection="0">
      <alignment vertical="center"/>
    </xf>
    <xf numFmtId="0" fontId="39" fillId="5" borderId="23" applyNumberFormat="0" applyAlignment="0" applyProtection="0">
      <alignment vertical="center"/>
    </xf>
    <xf numFmtId="0" fontId="40" fillId="6" borderId="24" applyNumberFormat="0" applyAlignment="0" applyProtection="0">
      <alignment vertical="center"/>
    </xf>
    <xf numFmtId="0" fontId="41" fillId="6" borderId="23" applyNumberFormat="0" applyAlignment="0" applyProtection="0">
      <alignment vertical="center"/>
    </xf>
    <xf numFmtId="0" fontId="42" fillId="7" borderId="25" applyNumberFormat="0" applyAlignment="0" applyProtection="0">
      <alignment vertical="center"/>
    </xf>
    <xf numFmtId="0" fontId="43" fillId="0" borderId="26" applyNumberFormat="0" applyFill="0" applyAlignment="0" applyProtection="0">
      <alignment vertical="center"/>
    </xf>
    <xf numFmtId="0" fontId="44" fillId="0" borderId="27"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0" fillId="0" borderId="0"/>
    <xf numFmtId="0" fontId="0" fillId="0" borderId="0"/>
    <xf numFmtId="9" fontId="0" fillId="0" borderId="0" applyFont="0" applyFill="0" applyBorder="0" applyAlignment="0" applyProtection="0">
      <alignment vertical="center"/>
    </xf>
    <xf numFmtId="0" fontId="0" fillId="0" borderId="0"/>
    <xf numFmtId="0" fontId="0" fillId="0" borderId="0"/>
    <xf numFmtId="0" fontId="0" fillId="0" borderId="0">
      <alignment vertical="center"/>
    </xf>
    <xf numFmtId="0" fontId="5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14" fillId="0" borderId="0"/>
    <xf numFmtId="0" fontId="0" fillId="0" borderId="0">
      <alignment vertical="center"/>
    </xf>
    <xf numFmtId="0" fontId="0" fillId="0" borderId="0">
      <alignment vertical="center"/>
    </xf>
    <xf numFmtId="0" fontId="51" fillId="0" borderId="0"/>
  </cellStyleXfs>
  <cellXfs count="323">
    <xf numFmtId="0" fontId="0" fillId="0" borderId="0" xfId="0"/>
    <xf numFmtId="0" fontId="0" fillId="0" borderId="0" xfId="64" applyNumberFormat="1" applyFont="1" applyFill="1" applyAlignment="1" applyProtection="1">
      <alignment vertical="center"/>
    </xf>
    <xf numFmtId="0" fontId="1" fillId="0" borderId="0" xfId="64" applyNumberFormat="1" applyFont="1" applyFill="1" applyAlignment="1" applyProtection="1">
      <alignment vertical="center"/>
    </xf>
    <xf numFmtId="0" fontId="2" fillId="0" borderId="0" xfId="2" applyNumberFormat="1" applyFont="1" applyFill="1" applyBorder="1" applyAlignment="1" applyProtection="1">
      <alignment horizontal="center" vertical="center"/>
    </xf>
    <xf numFmtId="0" fontId="3" fillId="0" borderId="0" xfId="0" applyFont="1" applyFill="1" applyAlignment="1">
      <alignment horizontal="right" vertical="center"/>
    </xf>
    <xf numFmtId="0" fontId="4" fillId="0" borderId="1" xfId="0" applyFont="1" applyFill="1" applyBorder="1" applyAlignment="1">
      <alignment horizontal="center" vertical="center"/>
    </xf>
    <xf numFmtId="49" fontId="0" fillId="0" borderId="1" xfId="0" applyNumberFormat="1" applyFont="1" applyFill="1" applyBorder="1" applyAlignment="1">
      <alignment horizontal="justify" vertical="center"/>
    </xf>
    <xf numFmtId="0" fontId="0" fillId="0" borderId="1" xfId="0" applyNumberFormat="1" applyFont="1" applyFill="1" applyBorder="1" applyAlignment="1">
      <alignment horizontal="center" vertical="center"/>
    </xf>
    <xf numFmtId="49" fontId="0" fillId="0" borderId="1" xfId="0" applyNumberFormat="1" applyFont="1" applyFill="1" applyBorder="1" applyAlignment="1">
      <alignment horizontal="left" vertical="center" wrapText="1"/>
    </xf>
    <xf numFmtId="0" fontId="3" fillId="0" borderId="0" xfId="64" applyNumberFormat="1" applyFont="1" applyFill="1" applyAlignment="1" applyProtection="1">
      <alignment vertical="center"/>
    </xf>
    <xf numFmtId="0" fontId="5" fillId="0" borderId="0" xfId="64" applyNumberFormat="1" applyFont="1" applyFill="1" applyAlignment="1" applyProtection="1">
      <alignment vertical="center"/>
    </xf>
    <xf numFmtId="176" fontId="0" fillId="0" borderId="1" xfId="0" applyNumberFormat="1" applyFont="1" applyFill="1" applyBorder="1" applyAlignment="1">
      <alignment horizontal="center" vertical="center"/>
    </xf>
    <xf numFmtId="0" fontId="3" fillId="0" borderId="0" xfId="64" applyNumberFormat="1" applyFont="1" applyFill="1" applyAlignment="1" applyProtection="1">
      <alignment horizontal="left" vertical="center"/>
    </xf>
    <xf numFmtId="0" fontId="5" fillId="0" borderId="0" xfId="64" applyNumberFormat="1" applyFont="1" applyFill="1" applyAlignment="1" applyProtection="1">
      <alignment horizontal="left" vertical="center"/>
    </xf>
    <xf numFmtId="0" fontId="6" fillId="0" borderId="1" xfId="0" applyFont="1" applyFill="1" applyBorder="1" applyAlignment="1">
      <alignment horizontal="center" vertical="center"/>
    </xf>
    <xf numFmtId="49" fontId="3" fillId="0" borderId="1" xfId="0" applyNumberFormat="1" applyFont="1" applyFill="1" applyBorder="1" applyAlignment="1">
      <alignment horizontal="justify" vertical="center"/>
    </xf>
    <xf numFmtId="177"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wrapText="1"/>
    </xf>
    <xf numFmtId="0" fontId="3" fillId="0" borderId="0" xfId="0" applyFont="1"/>
    <xf numFmtId="0" fontId="0" fillId="0" borderId="0" xfId="0" applyAlignment="1">
      <alignment horizontal="left" wrapText="1"/>
    </xf>
    <xf numFmtId="49" fontId="7" fillId="2" borderId="0" xfId="62" applyNumberFormat="1" applyFont="1" applyFill="1" applyBorder="1" applyAlignment="1">
      <alignment horizontal="center" vertical="center"/>
    </xf>
    <xf numFmtId="49" fontId="8" fillId="2" borderId="0" xfId="62" applyNumberFormat="1" applyFont="1" applyFill="1" applyBorder="1" applyAlignment="1">
      <alignment vertical="center"/>
    </xf>
    <xf numFmtId="49" fontId="8" fillId="2" borderId="0" xfId="62" applyNumberFormat="1" applyFont="1" applyFill="1" applyBorder="1" applyAlignment="1">
      <alignment horizontal="center" vertical="center"/>
    </xf>
    <xf numFmtId="49" fontId="9" fillId="2" borderId="0" xfId="62" applyNumberFormat="1" applyFont="1" applyFill="1" applyBorder="1" applyAlignment="1">
      <alignment horizontal="center"/>
    </xf>
    <xf numFmtId="49" fontId="10" fillId="2" borderId="1" xfId="62" applyNumberFormat="1" applyFont="1" applyFill="1" applyBorder="1" applyAlignment="1">
      <alignment horizontal="center" vertical="center"/>
    </xf>
    <xf numFmtId="49" fontId="10" fillId="2" borderId="1" xfId="62" applyNumberFormat="1" applyFont="1" applyFill="1" applyBorder="1" applyAlignment="1">
      <alignment horizontal="center" vertical="center" wrapText="1"/>
    </xf>
    <xf numFmtId="49" fontId="10" fillId="2" borderId="1" xfId="62" applyNumberFormat="1" applyFont="1" applyFill="1" applyBorder="1" applyAlignment="1">
      <alignment horizontal="left" wrapText="1"/>
    </xf>
    <xf numFmtId="49" fontId="8" fillId="0" borderId="2" xfId="62" applyNumberFormat="1" applyFont="1" applyFill="1" applyBorder="1" applyAlignment="1">
      <alignment horizontal="left" vertical="center"/>
    </xf>
    <xf numFmtId="178" fontId="8" fillId="0" borderId="2" xfId="62" applyNumberFormat="1" applyFont="1" applyFill="1" applyBorder="1" applyAlignment="1">
      <alignment horizontal="center" vertical="center"/>
    </xf>
    <xf numFmtId="178" fontId="8" fillId="0" borderId="2" xfId="62" applyNumberFormat="1" applyFont="1" applyFill="1" applyBorder="1" applyAlignment="1">
      <alignment horizontal="right" vertical="center"/>
    </xf>
    <xf numFmtId="49" fontId="8" fillId="0" borderId="2" xfId="62" applyNumberFormat="1" applyFont="1" applyFill="1" applyBorder="1" applyAlignment="1">
      <alignment vertical="center"/>
    </xf>
    <xf numFmtId="49" fontId="8" fillId="0" borderId="3" xfId="62" applyNumberFormat="1" applyFont="1" applyFill="1" applyBorder="1" applyAlignment="1">
      <alignment horizontal="left" vertical="center"/>
    </xf>
    <xf numFmtId="49" fontId="8" fillId="2" borderId="0" xfId="62" applyNumberFormat="1" applyFont="1" applyFill="1" applyBorder="1" applyAlignment="1">
      <alignment horizontal="right" vertical="center"/>
    </xf>
    <xf numFmtId="0" fontId="0" fillId="0" borderId="0" xfId="0" applyAlignment="1">
      <alignment wrapText="1"/>
    </xf>
    <xf numFmtId="178" fontId="8" fillId="0" borderId="4" xfId="62" applyNumberFormat="1" applyFont="1" applyFill="1" applyBorder="1" applyAlignment="1">
      <alignment horizontal="right" vertical="center"/>
    </xf>
    <xf numFmtId="0" fontId="0" fillId="0" borderId="0" xfId="0" applyFont="1"/>
    <xf numFmtId="0" fontId="0" fillId="0" borderId="0" xfId="0" applyAlignment="1">
      <alignment horizontal="center"/>
    </xf>
    <xf numFmtId="49" fontId="10" fillId="2" borderId="1" xfId="62" applyNumberFormat="1" applyFont="1" applyFill="1" applyBorder="1" applyAlignment="1">
      <alignment horizontal="center" wrapText="1"/>
    </xf>
    <xf numFmtId="49" fontId="8" fillId="0" borderId="1" xfId="62" applyNumberFormat="1" applyFont="1" applyFill="1" applyBorder="1" applyAlignment="1">
      <alignment horizontal="left" vertical="center"/>
    </xf>
    <xf numFmtId="178" fontId="8" fillId="0" borderId="1" xfId="62" applyNumberFormat="1" applyFont="1" applyFill="1" applyBorder="1" applyAlignment="1">
      <alignment horizontal="center" vertical="center"/>
    </xf>
    <xf numFmtId="49" fontId="8" fillId="0" borderId="1" xfId="62" applyNumberFormat="1" applyFont="1" applyFill="1" applyBorder="1" applyAlignment="1">
      <alignment horizontal="center" vertical="center" wrapText="1"/>
    </xf>
    <xf numFmtId="0" fontId="8" fillId="0" borderId="1" xfId="62" applyNumberFormat="1" applyFont="1" applyFill="1" applyBorder="1" applyAlignment="1">
      <alignment horizontal="center" vertical="center" wrapText="1"/>
    </xf>
    <xf numFmtId="178" fontId="8" fillId="0" borderId="1" xfId="62" applyNumberFormat="1" applyFont="1" applyFill="1" applyBorder="1" applyAlignment="1">
      <alignment horizontal="right" vertical="center"/>
    </xf>
    <xf numFmtId="178" fontId="8" fillId="0" borderId="3" xfId="62" applyNumberFormat="1" applyFont="1" applyFill="1" applyBorder="1" applyAlignment="1">
      <alignment horizontal="center" vertical="center"/>
    </xf>
    <xf numFmtId="178" fontId="8" fillId="0" borderId="3" xfId="62" applyNumberFormat="1" applyFont="1" applyFill="1" applyBorder="1" applyAlignment="1">
      <alignment horizontal="right" vertical="center"/>
    </xf>
    <xf numFmtId="0" fontId="0" fillId="0" borderId="0" xfId="0" applyFill="1"/>
    <xf numFmtId="0" fontId="0" fillId="0" borderId="0" xfId="0" applyFill="1" applyAlignment="1">
      <alignment horizontal="center"/>
    </xf>
    <xf numFmtId="178" fontId="8" fillId="0" borderId="5" xfId="62" applyNumberFormat="1" applyFont="1" applyFill="1" applyBorder="1" applyAlignment="1">
      <alignment horizontal="right" vertical="center"/>
    </xf>
    <xf numFmtId="0" fontId="2" fillId="0" borderId="0" xfId="58" applyFont="1" applyFill="1" applyAlignment="1">
      <alignment horizontal="center"/>
    </xf>
    <xf numFmtId="0" fontId="0" fillId="0" borderId="6" xfId="58" applyFont="1" applyFill="1" applyBorder="1" applyAlignment="1">
      <alignment horizontal="left" vertical="center"/>
    </xf>
    <xf numFmtId="0" fontId="0" fillId="0" borderId="0" xfId="58" applyFont="1" applyFill="1" applyAlignment="1">
      <alignment horizontal="center" vertical="center"/>
    </xf>
    <xf numFmtId="0" fontId="0" fillId="0" borderId="1" xfId="58" applyFont="1" applyFill="1" applyBorder="1" applyAlignment="1">
      <alignment horizontal="center" vertical="center" wrapText="1"/>
    </xf>
    <xf numFmtId="0" fontId="0" fillId="0" borderId="1" xfId="58" applyFont="1" applyFill="1" applyBorder="1" applyAlignment="1">
      <alignment horizontal="center" vertical="center"/>
    </xf>
    <xf numFmtId="0" fontId="0" fillId="0" borderId="7" xfId="58" applyFont="1" applyFill="1" applyBorder="1" applyAlignment="1">
      <alignment horizontal="center" vertical="center"/>
    </xf>
    <xf numFmtId="0" fontId="0" fillId="0" borderId="8" xfId="58" applyFont="1" applyFill="1" applyBorder="1" applyAlignment="1">
      <alignment horizontal="center" vertical="center"/>
    </xf>
    <xf numFmtId="0" fontId="0" fillId="0" borderId="1" xfId="58" applyFont="1" applyFill="1" applyBorder="1" applyAlignment="1">
      <alignment horizontal="left" vertical="center"/>
    </xf>
    <xf numFmtId="0" fontId="0" fillId="0" borderId="1" xfId="58" applyFont="1" applyFill="1" applyBorder="1" applyAlignment="1">
      <alignment vertical="center"/>
    </xf>
    <xf numFmtId="0" fontId="0" fillId="0" borderId="1" xfId="58" applyFont="1" applyFill="1" applyBorder="1" applyAlignment="1"/>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58" applyFont="1" applyFill="1" applyAlignment="1">
      <alignment horizontal="center"/>
    </xf>
    <xf numFmtId="0" fontId="0" fillId="0" borderId="0" xfId="58" applyFont="1" applyFill="1" applyAlignment="1">
      <alignment horizontal="center" wrapText="1"/>
    </xf>
    <xf numFmtId="0" fontId="3" fillId="0" borderId="1" xfId="58" applyFont="1" applyFill="1" applyBorder="1" applyAlignment="1">
      <alignment horizontal="center" vertical="center" wrapText="1"/>
    </xf>
    <xf numFmtId="176" fontId="3" fillId="0" borderId="1" xfId="58"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xf>
    <xf numFmtId="0" fontId="12" fillId="0" borderId="1" xfId="0" applyNumberFormat="1" applyFont="1" applyFill="1" applyBorder="1" applyAlignment="1">
      <alignment horizontal="left" vertical="center" wrapText="1"/>
    </xf>
    <xf numFmtId="3" fontId="11" fillId="0" borderId="1" xfId="0" applyNumberFormat="1" applyFont="1" applyFill="1" applyBorder="1" applyAlignment="1">
      <alignment horizontal="center" vertical="center"/>
    </xf>
    <xf numFmtId="0" fontId="0" fillId="0" borderId="1" xfId="0" applyFont="1" applyFill="1" applyBorder="1" applyAlignment="1">
      <alignment wrapText="1"/>
    </xf>
    <xf numFmtId="0" fontId="11"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1" fillId="0" borderId="1" xfId="0" applyFont="1" applyFill="1" applyBorder="1" applyAlignment="1">
      <alignment wrapText="1"/>
    </xf>
    <xf numFmtId="0" fontId="0" fillId="0" borderId="1" xfId="0" applyFont="1" applyFill="1" applyBorder="1"/>
    <xf numFmtId="0" fontId="11" fillId="0" borderId="1" xfId="0" applyNumberFormat="1" applyFont="1" applyFill="1" applyBorder="1" applyAlignment="1">
      <alignment horizontal="center" vertical="center" wrapText="1"/>
    </xf>
    <xf numFmtId="0" fontId="3" fillId="0" borderId="0" xfId="0" applyFont="1" applyAlignment="1">
      <alignment wrapText="1"/>
    </xf>
    <xf numFmtId="0" fontId="2" fillId="0" borderId="0" xfId="0" applyFont="1" applyFill="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1" fillId="0" borderId="0" xfId="0" applyFont="1" applyFill="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protection locked="0"/>
    </xf>
    <xf numFmtId="176" fontId="5" fillId="0" borderId="1" xfId="0" applyNumberFormat="1" applyFont="1" applyFill="1" applyBorder="1" applyAlignment="1" applyProtection="1">
      <alignment horizontal="center" vertical="center"/>
      <protection locked="0"/>
    </xf>
    <xf numFmtId="179" fontId="5" fillId="0" borderId="1" xfId="0" applyNumberFormat="1" applyFont="1" applyFill="1" applyBorder="1" applyAlignment="1" applyProtection="1">
      <alignment horizontal="center" vertical="center"/>
      <protection locked="0"/>
    </xf>
    <xf numFmtId="176" fontId="13" fillId="0" borderId="1" xfId="0" applyNumberFormat="1"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1" fontId="3" fillId="0" borderId="1" xfId="0" applyNumberFormat="1" applyFont="1" applyFill="1" applyBorder="1" applyAlignment="1" applyProtection="1">
      <alignment vertical="center"/>
      <protection locked="0"/>
    </xf>
    <xf numFmtId="1" fontId="5" fillId="0" borderId="1" xfId="0" applyNumberFormat="1" applyFont="1" applyFill="1" applyBorder="1" applyAlignment="1" applyProtection="1">
      <alignment horizontal="center" vertical="center"/>
      <protection locked="0"/>
    </xf>
    <xf numFmtId="1" fontId="3" fillId="0" borderId="1" xfId="0" applyNumberFormat="1" applyFont="1" applyFill="1" applyBorder="1" applyAlignment="1" applyProtection="1">
      <alignment horizontal="left" vertical="center"/>
      <protection locked="0"/>
    </xf>
    <xf numFmtId="1" fontId="5" fillId="3" borderId="1" xfId="0" applyNumberFormat="1" applyFont="1" applyFill="1" applyBorder="1" applyAlignment="1" applyProtection="1">
      <alignment vertical="center"/>
      <protection locked="0"/>
    </xf>
    <xf numFmtId="1" fontId="3" fillId="0" borderId="1" xfId="0" applyNumberFormat="1" applyFont="1" applyFill="1" applyBorder="1" applyAlignment="1" applyProtection="1">
      <alignment horizontal="left" vertical="center" indent="1"/>
      <protection locked="0"/>
    </xf>
    <xf numFmtId="1" fontId="5" fillId="0" borderId="1" xfId="0" applyNumberFormat="1" applyFont="1" applyFill="1" applyBorder="1" applyAlignment="1" applyProtection="1">
      <alignment vertical="center"/>
      <protection locked="0"/>
    </xf>
    <xf numFmtId="1" fontId="5" fillId="0" borderId="1" xfId="0" applyNumberFormat="1" applyFont="1" applyFill="1" applyBorder="1" applyAlignment="1" applyProtection="1">
      <alignment horizontal="left" vertical="center" indent="1"/>
      <protection locked="0"/>
    </xf>
    <xf numFmtId="1" fontId="3" fillId="3" borderId="1" xfId="0" applyNumberFormat="1" applyFont="1" applyFill="1" applyBorder="1" applyAlignment="1" applyProtection="1">
      <alignment vertical="center" wrapText="1"/>
      <protection locked="0"/>
    </xf>
    <xf numFmtId="0" fontId="3"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protection locked="0"/>
    </xf>
    <xf numFmtId="2" fontId="2" fillId="0" borderId="0" xfId="0" applyNumberFormat="1" applyFont="1" applyFill="1" applyAlignment="1" applyProtection="1">
      <alignment horizontal="center" vertical="center"/>
    </xf>
    <xf numFmtId="2" fontId="3" fillId="0" borderId="0" xfId="0" applyNumberFormat="1" applyFont="1" applyFill="1" applyAlignment="1" applyProtection="1">
      <alignment horizontal="right" vertical="center"/>
    </xf>
    <xf numFmtId="0" fontId="14" fillId="0" borderId="1" xfId="0" applyFont="1" applyFill="1" applyBorder="1" applyAlignment="1">
      <alignment horizontal="center" vertical="center"/>
    </xf>
    <xf numFmtId="0" fontId="3" fillId="0" borderId="1" xfId="0" applyFont="1" applyFill="1" applyBorder="1" applyAlignment="1">
      <alignment horizontal="justify" vertical="center"/>
    </xf>
    <xf numFmtId="0" fontId="14" fillId="0" borderId="0" xfId="0" applyFont="1" applyFill="1" applyAlignment="1">
      <alignment horizontal="left" vertical="center"/>
    </xf>
    <xf numFmtId="0" fontId="3" fillId="0" borderId="0" xfId="0" applyFont="1" applyFill="1" applyBorder="1" applyAlignment="1">
      <alignment vertical="center"/>
    </xf>
    <xf numFmtId="0" fontId="0" fillId="0" borderId="0" xfId="0" applyFont="1" applyFill="1" applyBorder="1" applyAlignment="1"/>
    <xf numFmtId="0" fontId="15" fillId="0" borderId="0" xfId="0" applyFont="1" applyFill="1" applyBorder="1" applyAlignment="1">
      <alignment horizontal="center" vertical="center"/>
    </xf>
    <xf numFmtId="0" fontId="3" fillId="0" borderId="0" xfId="0" applyFont="1" applyFill="1" applyAlignment="1">
      <alignment horizontal="right"/>
    </xf>
    <xf numFmtId="0" fontId="3" fillId="0" borderId="12" xfId="0" applyFont="1" applyFill="1" applyBorder="1" applyAlignment="1">
      <alignment horizontal="center" vertical="center"/>
    </xf>
    <xf numFmtId="180" fontId="16" fillId="0" borderId="12" xfId="65" applyNumberFormat="1" applyFont="1" applyFill="1" applyBorder="1" applyAlignment="1">
      <alignment horizontal="center" vertical="center" wrapText="1"/>
    </xf>
    <xf numFmtId="3" fontId="17" fillId="0" borderId="12" xfId="0" applyNumberFormat="1" applyFont="1" applyFill="1" applyBorder="1" applyAlignment="1" applyProtection="1">
      <alignment vertical="center"/>
    </xf>
    <xf numFmtId="181" fontId="17" fillId="0" borderId="12" xfId="0" applyNumberFormat="1" applyFont="1" applyFill="1" applyBorder="1" applyAlignment="1">
      <alignment horizontal="center" vertical="center" wrapText="1"/>
    </xf>
    <xf numFmtId="3" fontId="18" fillId="0" borderId="12" xfId="0" applyNumberFormat="1" applyFont="1" applyFill="1" applyBorder="1" applyAlignment="1" applyProtection="1">
      <alignment vertical="center"/>
    </xf>
    <xf numFmtId="181" fontId="18" fillId="0" borderId="12" xfId="0" applyNumberFormat="1" applyFont="1" applyFill="1" applyBorder="1" applyAlignment="1">
      <alignment horizontal="center" vertical="center" wrapText="1"/>
    </xf>
    <xf numFmtId="3" fontId="17" fillId="0" borderId="13" xfId="0" applyNumberFormat="1" applyFont="1" applyFill="1" applyBorder="1" applyAlignment="1" applyProtection="1">
      <alignment vertical="center"/>
    </xf>
    <xf numFmtId="181" fontId="17" fillId="0" borderId="13" xfId="0" applyNumberFormat="1" applyFont="1" applyFill="1" applyBorder="1" applyAlignment="1">
      <alignment horizontal="center" vertical="center" wrapText="1"/>
    </xf>
    <xf numFmtId="3" fontId="17" fillId="0" borderId="1" xfId="0" applyNumberFormat="1" applyFont="1" applyFill="1" applyBorder="1" applyAlignment="1" applyProtection="1">
      <alignment vertical="center"/>
    </xf>
    <xf numFmtId="181" fontId="17" fillId="0" borderId="1" xfId="0" applyNumberFormat="1" applyFont="1" applyFill="1" applyBorder="1" applyAlignment="1">
      <alignment horizontal="center" vertical="center" wrapText="1"/>
    </xf>
    <xf numFmtId="3" fontId="18" fillId="0" borderId="1" xfId="0" applyNumberFormat="1" applyFont="1" applyFill="1" applyBorder="1" applyAlignment="1" applyProtection="1">
      <alignment vertical="center"/>
    </xf>
    <xf numFmtId="181" fontId="18" fillId="0" borderId="1" xfId="0" applyNumberFormat="1" applyFont="1" applyFill="1" applyBorder="1" applyAlignment="1">
      <alignment horizontal="center" vertical="center" wrapText="1"/>
    </xf>
    <xf numFmtId="0" fontId="4" fillId="0" borderId="0" xfId="0" applyFont="1"/>
    <xf numFmtId="176" fontId="0" fillId="0" borderId="0" xfId="0" applyNumberFormat="1" applyAlignment="1">
      <alignment horizontal="center" vertical="center"/>
    </xf>
    <xf numFmtId="0" fontId="2" fillId="0" borderId="0" xfId="0" applyFont="1" applyAlignment="1">
      <alignment horizont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12" fillId="0" borderId="1" xfId="0" applyNumberFormat="1" applyFont="1" applyFill="1" applyBorder="1" applyAlignment="1">
      <alignment vertical="center"/>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xf>
    <xf numFmtId="176" fontId="19" fillId="0" borderId="1" xfId="0" applyNumberFormat="1" applyFont="1" applyFill="1" applyBorder="1" applyAlignment="1">
      <alignment horizontal="center" vertical="center"/>
    </xf>
    <xf numFmtId="0" fontId="19" fillId="0" borderId="1" xfId="0" applyNumberFormat="1" applyFont="1" applyFill="1" applyBorder="1" applyAlignment="1"/>
    <xf numFmtId="0" fontId="12" fillId="0" borderId="1" xfId="0" applyNumberFormat="1" applyFont="1" applyFill="1" applyBorder="1" applyAlignment="1">
      <alignment horizontal="left" vertical="center"/>
    </xf>
    <xf numFmtId="3" fontId="12" fillId="0" borderId="1" xfId="0" applyNumberFormat="1" applyFont="1" applyFill="1" applyBorder="1" applyAlignment="1">
      <alignment horizontal="center" vertical="center"/>
    </xf>
    <xf numFmtId="0" fontId="20" fillId="0" borderId="1" xfId="0" applyNumberFormat="1" applyFont="1" applyFill="1" applyBorder="1" applyAlignment="1"/>
    <xf numFmtId="176" fontId="11" fillId="0" borderId="1" xfId="0" applyNumberFormat="1" applyFont="1" applyFill="1" applyBorder="1" applyAlignment="1">
      <alignment horizontal="center" vertical="center"/>
    </xf>
    <xf numFmtId="0" fontId="4" fillId="0" borderId="1" xfId="0" applyFont="1" applyBorder="1"/>
    <xf numFmtId="0" fontId="0" fillId="0" borderId="1" xfId="0" applyBorder="1"/>
    <xf numFmtId="176" fontId="0" fillId="0" borderId="0" xfId="0" applyNumberFormat="1" applyAlignment="1">
      <alignment horizontal="center"/>
    </xf>
    <xf numFmtId="0" fontId="2" fillId="0" borderId="0" xfId="0" applyNumberFormat="1" applyFont="1" applyFill="1" applyAlignment="1">
      <alignment horizontal="center" vertical="center"/>
    </xf>
    <xf numFmtId="0" fontId="2" fillId="0" borderId="0" xfId="0" applyNumberFormat="1" applyFont="1" applyFill="1" applyAlignment="1">
      <alignment horizontal="center" vertical="center" wrapText="1"/>
    </xf>
    <xf numFmtId="176" fontId="2" fillId="0" borderId="0" xfId="0" applyNumberFormat="1" applyFont="1" applyFill="1" applyAlignment="1">
      <alignment horizontal="center" vertical="center"/>
    </xf>
    <xf numFmtId="0" fontId="11" fillId="0" borderId="0" xfId="0" applyNumberFormat="1" applyFont="1" applyFill="1" applyAlignment="1">
      <alignment horizontal="left" vertical="center" indent="1"/>
    </xf>
    <xf numFmtId="0" fontId="11" fillId="0" borderId="14" xfId="0" applyNumberFormat="1" applyFont="1" applyFill="1" applyBorder="1" applyAlignment="1">
      <alignment horizontal="left" vertical="center" indent="1"/>
    </xf>
    <xf numFmtId="176" fontId="1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xf numFmtId="0" fontId="11" fillId="0" borderId="15" xfId="0" applyNumberFormat="1" applyFont="1" applyFill="1" applyBorder="1" applyAlignment="1">
      <alignment horizontal="left" vertical="center"/>
    </xf>
    <xf numFmtId="0" fontId="11" fillId="0" borderId="15" xfId="0" applyNumberFormat="1" applyFont="1" applyFill="1" applyBorder="1" applyAlignment="1">
      <alignment horizontal="left" vertical="center" wrapText="1"/>
    </xf>
    <xf numFmtId="176" fontId="11" fillId="0" borderId="16" xfId="0" applyNumberFormat="1" applyFont="1" applyFill="1" applyBorder="1" applyAlignment="1">
      <alignment horizontal="center" vertical="center"/>
    </xf>
    <xf numFmtId="0" fontId="5" fillId="0" borderId="8" xfId="0" applyFont="1" applyFill="1" applyBorder="1" applyAlignment="1">
      <alignment horizontal="center" vertical="center"/>
    </xf>
    <xf numFmtId="0" fontId="0" fillId="0" borderId="8" xfId="0" applyFont="1" applyFill="1" applyBorder="1"/>
    <xf numFmtId="0" fontId="11" fillId="0" borderId="12" xfId="0" applyNumberFormat="1" applyFont="1" applyFill="1" applyBorder="1" applyAlignment="1">
      <alignment horizontal="left" vertical="center"/>
    </xf>
    <xf numFmtId="0" fontId="11" fillId="0" borderId="12" xfId="0" applyNumberFormat="1" applyFont="1" applyFill="1" applyBorder="1" applyAlignment="1">
      <alignment horizontal="left" vertical="center" wrapText="1"/>
    </xf>
    <xf numFmtId="176" fontId="11" fillId="0" borderId="17" xfId="0" applyNumberFormat="1" applyFont="1" applyFill="1" applyBorder="1" applyAlignment="1">
      <alignment horizontal="center" vertical="center"/>
    </xf>
    <xf numFmtId="0" fontId="12" fillId="0" borderId="12" xfId="0" applyNumberFormat="1" applyFont="1" applyFill="1" applyBorder="1" applyAlignment="1">
      <alignment horizontal="left" vertical="center" wrapText="1"/>
    </xf>
    <xf numFmtId="0" fontId="11" fillId="0" borderId="13" xfId="0" applyNumberFormat="1" applyFont="1" applyFill="1" applyBorder="1" applyAlignment="1">
      <alignment horizontal="left" vertical="center"/>
    </xf>
    <xf numFmtId="0" fontId="11" fillId="0" borderId="13" xfId="0" applyNumberFormat="1" applyFont="1" applyFill="1" applyBorder="1" applyAlignment="1">
      <alignment horizontal="left" vertical="center" wrapText="1"/>
    </xf>
    <xf numFmtId="176" fontId="11" fillId="0" borderId="18" xfId="0" applyNumberFormat="1" applyFont="1" applyFill="1" applyBorder="1" applyAlignment="1">
      <alignment horizontal="center" vertical="center"/>
    </xf>
    <xf numFmtId="0" fontId="5" fillId="0" borderId="7" xfId="0" applyFont="1" applyFill="1" applyBorder="1" applyAlignment="1">
      <alignment horizontal="center" vertical="center"/>
    </xf>
    <xf numFmtId="0" fontId="0" fillId="0" borderId="7" xfId="0" applyFont="1" applyFill="1" applyBorder="1"/>
    <xf numFmtId="0" fontId="11" fillId="0" borderId="1" xfId="0" applyNumberFormat="1" applyFont="1" applyFill="1" applyBorder="1" applyAlignment="1">
      <alignment horizontal="center" vertical="center"/>
    </xf>
    <xf numFmtId="0" fontId="19" fillId="0" borderId="0" xfId="0" applyNumberFormat="1" applyFont="1" applyFill="1" applyAlignment="1">
      <alignment horizontal="center"/>
    </xf>
    <xf numFmtId="0" fontId="1" fillId="0" borderId="0" xfId="0" applyFont="1" applyFill="1" applyAlignment="1" applyProtection="1">
      <alignment vertical="center"/>
      <protection locked="0"/>
    </xf>
    <xf numFmtId="0" fontId="1" fillId="0" borderId="0" xfId="0" applyFont="1" applyFill="1" applyAlignment="1" applyProtection="1">
      <alignment horizontal="left" vertical="center"/>
      <protection locked="0"/>
    </xf>
    <xf numFmtId="0" fontId="21" fillId="0" borderId="0" xfId="0" applyFont="1" applyAlignment="1">
      <alignment horizontal="center" vertical="center"/>
    </xf>
    <xf numFmtId="0" fontId="0" fillId="0" borderId="0" xfId="0" applyFont="1" applyFill="1" applyAlignment="1" applyProtection="1">
      <alignment horizontal="left" vertical="center"/>
      <protection locked="0"/>
    </xf>
    <xf numFmtId="0" fontId="0" fillId="0" borderId="0"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protection locked="0"/>
    </xf>
    <xf numFmtId="176" fontId="3" fillId="0" borderId="1" xfId="0" applyNumberFormat="1" applyFont="1" applyFill="1" applyBorder="1" applyAlignment="1" applyProtection="1">
      <alignment horizontal="center" vertical="center"/>
      <protection locked="0"/>
    </xf>
    <xf numFmtId="176" fontId="6" fillId="0" borderId="1" xfId="0" applyNumberFormat="1" applyFont="1" applyFill="1" applyBorder="1" applyAlignment="1" applyProtection="1">
      <alignment horizontal="left" vertical="center"/>
      <protection locked="0"/>
    </xf>
    <xf numFmtId="176" fontId="6" fillId="0" borderId="1" xfId="0" applyNumberFormat="1" applyFont="1" applyFill="1" applyBorder="1" applyAlignment="1" applyProtection="1">
      <alignment horizontal="center" vertical="center"/>
      <protection locked="0"/>
    </xf>
    <xf numFmtId="1" fontId="6" fillId="0" borderId="1" xfId="0" applyNumberFormat="1" applyFont="1" applyFill="1" applyBorder="1" applyAlignment="1" applyProtection="1">
      <alignment horizontal="left" vertical="center"/>
      <protection locked="0"/>
    </xf>
    <xf numFmtId="1" fontId="6" fillId="3" borderId="1" xfId="0" applyNumberFormat="1" applyFont="1" applyFill="1" applyBorder="1" applyAlignment="1" applyProtection="1">
      <alignment vertical="center"/>
      <protection locked="0"/>
    </xf>
    <xf numFmtId="0" fontId="22" fillId="3" borderId="1" xfId="52" applyFont="1" applyFill="1" applyBorder="1" applyAlignment="1">
      <alignment vertical="center"/>
    </xf>
    <xf numFmtId="1" fontId="6" fillId="0" borderId="1" xfId="0" applyNumberFormat="1" applyFont="1" applyFill="1" applyBorder="1" applyAlignment="1" applyProtection="1">
      <alignment vertical="center"/>
      <protection locked="0"/>
    </xf>
    <xf numFmtId="176" fontId="6" fillId="3" borderId="1" xfId="0" applyNumberFormat="1" applyFont="1" applyFill="1" applyBorder="1" applyAlignment="1" applyProtection="1">
      <alignment horizontal="left" vertical="center"/>
      <protection locked="0"/>
    </xf>
    <xf numFmtId="176" fontId="6" fillId="0" borderId="1" xfId="0" applyNumberFormat="1" applyFont="1" applyFill="1" applyBorder="1" applyAlignment="1" applyProtection="1">
      <alignment horizontal="left" vertical="center" wrapText="1"/>
      <protection locked="0"/>
    </xf>
    <xf numFmtId="176" fontId="3" fillId="0" borderId="1" xfId="0" applyNumberFormat="1"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3" fillId="0" borderId="0" xfId="0" applyFont="1" applyAlignment="1">
      <alignment horizontal="left" wrapText="1"/>
    </xf>
    <xf numFmtId="0" fontId="2" fillId="3" borderId="0" xfId="54" applyFont="1" applyFill="1" applyAlignment="1">
      <alignment horizontal="center" vertical="center"/>
    </xf>
    <xf numFmtId="0" fontId="23" fillId="3" borderId="0" xfId="54" applyFont="1" applyFill="1" applyAlignment="1">
      <alignment horizontal="center" vertical="center"/>
    </xf>
    <xf numFmtId="0" fontId="3" fillId="3" borderId="0" xfId="54" applyFont="1" applyFill="1" applyAlignment="1">
      <alignment horizontal="center" vertical="center"/>
    </xf>
    <xf numFmtId="0" fontId="3" fillId="3" borderId="0" xfId="54" applyFont="1" applyFill="1">
      <alignment vertical="center"/>
    </xf>
    <xf numFmtId="10" fontId="0" fillId="3" borderId="6" xfId="54" applyNumberFormat="1" applyFont="1" applyFill="1" applyBorder="1" applyAlignment="1">
      <alignment horizontal="center" vertical="center" wrapText="1"/>
    </xf>
    <xf numFmtId="49" fontId="24" fillId="3" borderId="1" xfId="58" applyNumberFormat="1" applyFont="1" applyFill="1" applyBorder="1" applyAlignment="1">
      <alignment horizontal="center" vertical="center"/>
    </xf>
    <xf numFmtId="0" fontId="3" fillId="3" borderId="1" xfId="54" applyFont="1" applyFill="1" applyBorder="1" applyAlignment="1">
      <alignment horizontal="center" vertical="center" wrapText="1"/>
    </xf>
    <xf numFmtId="0" fontId="3" fillId="3" borderId="9" xfId="54" applyFont="1" applyFill="1" applyBorder="1" applyAlignment="1">
      <alignment horizontal="center" vertical="center"/>
    </xf>
    <xf numFmtId="0" fontId="3" fillId="3" borderId="11" xfId="54" applyFont="1" applyFill="1" applyBorder="1" applyAlignment="1">
      <alignment horizontal="center" vertical="center"/>
    </xf>
    <xf numFmtId="0" fontId="3" fillId="3" borderId="1" xfId="54" applyFont="1" applyFill="1" applyBorder="1" applyAlignment="1">
      <alignment horizontal="center" vertical="center"/>
    </xf>
    <xf numFmtId="10" fontId="3" fillId="3" borderId="1" xfId="54" applyNumberFormat="1" applyFont="1" applyFill="1" applyBorder="1" applyAlignment="1">
      <alignment horizontal="center" vertical="center" wrapText="1"/>
    </xf>
    <xf numFmtId="49" fontId="22" fillId="3" borderId="1" xfId="58" applyNumberFormat="1" applyFont="1" applyFill="1" applyBorder="1" applyAlignment="1">
      <alignment horizontal="center" vertical="center"/>
    </xf>
    <xf numFmtId="0" fontId="22" fillId="3" borderId="1" xfId="58" applyFont="1" applyFill="1" applyBorder="1" applyAlignment="1">
      <alignment horizontal="center" vertical="center"/>
    </xf>
    <xf numFmtId="182" fontId="22" fillId="3" borderId="1" xfId="56" applyNumberFormat="1" applyFont="1" applyFill="1" applyBorder="1" applyAlignment="1" applyProtection="1">
      <alignment horizontal="center" vertical="center" shrinkToFit="1"/>
      <protection locked="0"/>
    </xf>
    <xf numFmtId="182" fontId="22" fillId="3" borderId="1" xfId="54" applyNumberFormat="1" applyFont="1" applyFill="1" applyBorder="1" applyAlignment="1" applyProtection="1">
      <alignment horizontal="center" vertical="center" shrinkToFit="1"/>
      <protection locked="0"/>
    </xf>
    <xf numFmtId="183" fontId="22" fillId="3" borderId="1" xfId="58" applyNumberFormat="1" applyFont="1" applyFill="1" applyBorder="1" applyAlignment="1">
      <alignment horizontal="center" vertical="center" shrinkToFit="1"/>
    </xf>
    <xf numFmtId="49" fontId="22" fillId="3" borderId="1" xfId="58" applyNumberFormat="1" applyFont="1" applyFill="1" applyBorder="1" applyAlignment="1">
      <alignment horizontal="center" vertical="center" wrapText="1"/>
    </xf>
    <xf numFmtId="49" fontId="22" fillId="3" borderId="1" xfId="58" applyNumberFormat="1" applyFont="1" applyFill="1" applyBorder="1" applyAlignment="1">
      <alignment horizontal="center" vertical="center" wrapText="1" shrinkToFit="1"/>
    </xf>
    <xf numFmtId="182" fontId="22" fillId="3" borderId="1" xfId="56" applyNumberFormat="1" applyFont="1" applyFill="1" applyBorder="1" applyAlignment="1">
      <alignment horizontal="center" vertical="center" shrinkToFit="1"/>
    </xf>
    <xf numFmtId="182" fontId="22" fillId="3" borderId="1" xfId="58" applyNumberFormat="1" applyFont="1" applyFill="1" applyBorder="1" applyAlignment="1">
      <alignment horizontal="center" vertical="center" shrinkToFit="1"/>
    </xf>
    <xf numFmtId="0" fontId="22" fillId="3" borderId="1" xfId="63" applyFont="1" applyFill="1" applyBorder="1" applyAlignment="1">
      <alignment horizontal="center" vertical="center"/>
    </xf>
    <xf numFmtId="182" fontId="22" fillId="3" borderId="1" xfId="63" applyNumberFormat="1" applyFont="1" applyFill="1" applyBorder="1" applyAlignment="1">
      <alignment horizontal="center" vertical="center" shrinkToFit="1"/>
    </xf>
    <xf numFmtId="0" fontId="25" fillId="0" borderId="0" xfId="0" applyFont="1" applyFill="1" applyAlignment="1">
      <alignment horizontal="center" vertical="center"/>
    </xf>
    <xf numFmtId="0" fontId="14" fillId="0" borderId="0" xfId="0" applyFont="1" applyFill="1" applyAlignment="1">
      <alignment vertical="center"/>
    </xf>
    <xf numFmtId="0" fontId="0" fillId="0" borderId="0" xfId="0" applyFont="1" applyFill="1" applyBorder="1" applyAlignment="1">
      <alignment horizontal="center" vertical="center"/>
    </xf>
    <xf numFmtId="0" fontId="2" fillId="0" borderId="0" xfId="0" applyFont="1" applyFill="1" applyAlignment="1">
      <alignment horizontal="center" vertical="center" wrapText="1"/>
    </xf>
    <xf numFmtId="31" fontId="0" fillId="0" borderId="0" xfId="0" applyNumberFormat="1" applyFont="1" applyFill="1" applyBorder="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176" fontId="6" fillId="0" borderId="1" xfId="1" applyNumberFormat="1" applyFont="1" applyBorder="1" applyAlignment="1">
      <alignment horizontal="center" vertical="center"/>
    </xf>
    <xf numFmtId="0" fontId="3" fillId="0" borderId="1" xfId="0" applyFont="1" applyBorder="1" applyAlignment="1">
      <alignment vertical="center" wrapText="1"/>
    </xf>
    <xf numFmtId="176" fontId="3" fillId="0" borderId="1" xfId="1" applyNumberFormat="1" applyFont="1" applyBorder="1" applyAlignment="1">
      <alignment horizontal="center" vertical="center"/>
    </xf>
    <xf numFmtId="0" fontId="2" fillId="0" borderId="0" xfId="0" applyNumberFormat="1" applyFont="1" applyFill="1" applyAlignment="1" applyProtection="1">
      <alignment horizontal="center" vertical="center" wrapText="1"/>
    </xf>
    <xf numFmtId="0" fontId="26" fillId="0" borderId="0" xfId="0" applyNumberFormat="1" applyFont="1" applyFill="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left" vertical="center"/>
    </xf>
    <xf numFmtId="3" fontId="3" fillId="0" borderId="1" xfId="0" applyNumberFormat="1" applyFont="1" applyFill="1" applyBorder="1" applyAlignment="1" applyProtection="1">
      <alignment horizontal="center" vertical="center"/>
    </xf>
    <xf numFmtId="0" fontId="3" fillId="0" borderId="1" xfId="0" applyFont="1" applyBorder="1"/>
    <xf numFmtId="0" fontId="3" fillId="0" borderId="1" xfId="0" applyNumberFormat="1" applyFont="1" applyFill="1" applyBorder="1" applyAlignment="1" applyProtection="1">
      <alignment horizontal="left" vertical="center"/>
    </xf>
    <xf numFmtId="0" fontId="6" fillId="0" borderId="1" xfId="0" applyNumberFormat="1" applyFont="1" applyFill="1" applyBorder="1" applyAlignment="1" applyProtection="1">
      <alignment vertical="center"/>
    </xf>
    <xf numFmtId="0" fontId="3" fillId="0" borderId="1" xfId="0" applyNumberFormat="1" applyFont="1" applyFill="1" applyBorder="1" applyAlignment="1" applyProtection="1">
      <alignment vertical="center"/>
    </xf>
    <xf numFmtId="0" fontId="3" fillId="0" borderId="0" xfId="0" applyFont="1" applyFill="1"/>
    <xf numFmtId="0" fontId="3" fillId="0" borderId="0" xfId="0" applyFont="1" applyFill="1" applyAlignment="1">
      <alignment horizontal="center"/>
    </xf>
    <xf numFmtId="0" fontId="3" fillId="0" borderId="0" xfId="58" applyFont="1" applyFill="1" applyAlignment="1">
      <alignment horizontal="left" vertical="center"/>
    </xf>
    <xf numFmtId="0" fontId="27" fillId="3" borderId="0" xfId="58" applyFont="1" applyFill="1" applyAlignment="1">
      <alignment horizontal="center" vertical="center"/>
    </xf>
    <xf numFmtId="0" fontId="5" fillId="3" borderId="0" xfId="58" applyFont="1" applyFill="1" applyAlignment="1">
      <alignment horizontal="left" vertical="center"/>
    </xf>
    <xf numFmtId="0" fontId="5" fillId="3" borderId="0" xfId="58" applyFont="1" applyFill="1" applyAlignment="1">
      <alignment vertical="center"/>
    </xf>
    <xf numFmtId="0" fontId="5" fillId="3" borderId="0" xfId="58" applyFont="1" applyFill="1" applyAlignment="1">
      <alignment horizontal="center" vertical="center"/>
    </xf>
    <xf numFmtId="0" fontId="5" fillId="3" borderId="0" xfId="58" applyFont="1" applyFill="1" applyBorder="1" applyAlignment="1">
      <alignment horizontal="center" vertical="center"/>
    </xf>
    <xf numFmtId="0" fontId="3" fillId="3" borderId="9" xfId="58" applyFont="1" applyFill="1" applyBorder="1" applyAlignment="1">
      <alignment horizontal="center" vertical="center"/>
    </xf>
    <xf numFmtId="0" fontId="3" fillId="3" borderId="11" xfId="58" applyFont="1" applyFill="1" applyBorder="1" applyAlignment="1">
      <alignment horizontal="center" vertical="center"/>
    </xf>
    <xf numFmtId="0" fontId="3" fillId="3" borderId="7" xfId="58" applyFont="1" applyFill="1" applyBorder="1" applyAlignment="1">
      <alignment horizontal="center" vertical="center" wrapText="1"/>
    </xf>
    <xf numFmtId="0" fontId="3" fillId="3" borderId="1" xfId="58" applyFont="1" applyFill="1" applyBorder="1" applyAlignment="1">
      <alignment horizontal="center" vertical="center" wrapText="1"/>
    </xf>
    <xf numFmtId="0" fontId="3" fillId="3" borderId="1" xfId="58" applyFont="1" applyFill="1" applyBorder="1" applyAlignment="1">
      <alignment horizontal="center" vertical="center"/>
    </xf>
    <xf numFmtId="0" fontId="3" fillId="3" borderId="8" xfId="58" applyFont="1" applyFill="1" applyBorder="1" applyAlignment="1">
      <alignment horizontal="center" vertical="center" wrapText="1"/>
    </xf>
    <xf numFmtId="0" fontId="6" fillId="3" borderId="1" xfId="58" applyFont="1" applyFill="1" applyBorder="1" applyAlignment="1">
      <alignment horizontal="center" vertical="center" wrapText="1"/>
    </xf>
    <xf numFmtId="0" fontId="6" fillId="0" borderId="11" xfId="58" applyFont="1" applyFill="1" applyBorder="1" applyAlignment="1">
      <alignment vertical="center"/>
    </xf>
    <xf numFmtId="184" fontId="3" fillId="3" borderId="8" xfId="58"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xf>
    <xf numFmtId="179" fontId="3" fillId="0" borderId="11" xfId="58" applyNumberFormat="1" applyFont="1" applyFill="1" applyBorder="1" applyAlignment="1">
      <alignment horizontal="left" vertical="center"/>
    </xf>
    <xf numFmtId="182" fontId="3" fillId="0" borderId="1" xfId="0" applyNumberFormat="1" applyFont="1" applyFill="1" applyBorder="1" applyAlignment="1" applyProtection="1">
      <alignment horizontal="center" vertical="center" shrinkToFit="1"/>
      <protection locked="0"/>
    </xf>
    <xf numFmtId="182" fontId="3" fillId="0" borderId="1" xfId="58" applyNumberFormat="1" applyFont="1" applyFill="1" applyBorder="1" applyAlignment="1" applyProtection="1">
      <alignment horizontal="center" vertical="center" shrinkToFit="1"/>
      <protection locked="0"/>
    </xf>
    <xf numFmtId="185" fontId="3" fillId="0" borderId="1" xfId="58" applyNumberFormat="1" applyFont="1" applyFill="1" applyBorder="1" applyAlignment="1">
      <alignment horizontal="center" vertical="center" shrinkToFit="1"/>
    </xf>
    <xf numFmtId="186" fontId="3" fillId="0" borderId="11" xfId="58" applyNumberFormat="1" applyFont="1" applyFill="1" applyBorder="1" applyAlignment="1">
      <alignment horizontal="left" vertical="center"/>
    </xf>
    <xf numFmtId="0" fontId="3" fillId="0" borderId="11" xfId="58" applyFont="1" applyFill="1" applyBorder="1" applyAlignment="1">
      <alignment vertical="center"/>
    </xf>
    <xf numFmtId="186" fontId="3" fillId="0" borderId="19" xfId="58" applyNumberFormat="1" applyFont="1" applyFill="1" applyBorder="1" applyAlignment="1">
      <alignment horizontal="left" vertical="center"/>
    </xf>
    <xf numFmtId="0" fontId="3" fillId="0" borderId="19" xfId="58" applyFont="1" applyFill="1" applyBorder="1" applyAlignment="1">
      <alignment vertical="center"/>
    </xf>
    <xf numFmtId="0" fontId="3" fillId="0" borderId="1" xfId="0" applyNumberFormat="1" applyFont="1" applyFill="1" applyBorder="1" applyAlignment="1">
      <alignment horizontal="left" vertical="center"/>
    </xf>
    <xf numFmtId="0" fontId="6" fillId="0" borderId="1" xfId="0" applyNumberFormat="1" applyFont="1" applyFill="1" applyBorder="1" applyAlignment="1">
      <alignment horizontal="left" vertical="center"/>
    </xf>
    <xf numFmtId="182" fontId="6" fillId="0" borderId="1" xfId="0" applyNumberFormat="1" applyFont="1" applyFill="1" applyBorder="1" applyAlignment="1" applyProtection="1">
      <alignment horizontal="center" vertical="center" shrinkToFit="1"/>
      <protection locked="0"/>
    </xf>
    <xf numFmtId="182" fontId="6" fillId="0" borderId="1" xfId="58" applyNumberFormat="1" applyFont="1" applyFill="1" applyBorder="1" applyAlignment="1" applyProtection="1">
      <alignment horizontal="center" vertical="center" shrinkToFit="1"/>
      <protection locked="0"/>
    </xf>
    <xf numFmtId="185" fontId="6" fillId="0" borderId="1" xfId="58" applyNumberFormat="1" applyFont="1" applyFill="1" applyBorder="1" applyAlignment="1">
      <alignment horizontal="center" vertical="center" shrinkToFit="1"/>
    </xf>
    <xf numFmtId="49" fontId="6" fillId="0" borderId="1" xfId="0" applyNumberFormat="1" applyFont="1" applyFill="1" applyBorder="1" applyAlignment="1">
      <alignment horizontal="left" vertical="center"/>
    </xf>
    <xf numFmtId="179" fontId="6" fillId="0" borderId="11" xfId="58" applyNumberFormat="1" applyFont="1" applyFill="1" applyBorder="1" applyAlignment="1">
      <alignment horizontal="left" vertical="center"/>
    </xf>
    <xf numFmtId="179" fontId="3" fillId="0" borderId="19" xfId="58" applyNumberFormat="1" applyFont="1" applyFill="1" applyBorder="1" applyAlignment="1">
      <alignment horizontal="left" vertical="center"/>
    </xf>
    <xf numFmtId="186" fontId="6" fillId="0" borderId="11" xfId="58" applyNumberFormat="1" applyFont="1" applyFill="1" applyBorder="1" applyAlignment="1">
      <alignment horizontal="left" vertical="center"/>
    </xf>
    <xf numFmtId="182" fontId="3" fillId="0" borderId="1" xfId="58" applyNumberFormat="1" applyFont="1" applyFill="1" applyBorder="1" applyAlignment="1">
      <alignment horizontal="center" vertical="center" shrinkToFit="1"/>
    </xf>
    <xf numFmtId="0" fontId="3" fillId="0" borderId="10" xfId="58" applyFont="1" applyFill="1" applyBorder="1" applyAlignment="1">
      <alignment vertical="center"/>
    </xf>
    <xf numFmtId="0" fontId="6" fillId="0" borderId="10" xfId="58" applyFont="1" applyFill="1" applyBorder="1" applyAlignment="1">
      <alignment vertical="center"/>
    </xf>
    <xf numFmtId="182" fontId="3" fillId="0" borderId="7" xfId="58" applyNumberFormat="1" applyFont="1" applyFill="1" applyBorder="1" applyAlignment="1" applyProtection="1">
      <alignment horizontal="center" vertical="center" shrinkToFit="1"/>
      <protection locked="0"/>
    </xf>
    <xf numFmtId="182" fontId="3" fillId="0" borderId="7" xfId="58" applyNumberFormat="1" applyFont="1" applyFill="1" applyBorder="1" applyAlignment="1">
      <alignment horizontal="center" vertical="center" shrinkToFit="1"/>
    </xf>
    <xf numFmtId="0" fontId="3" fillId="0" borderId="0" xfId="58" applyFont="1" applyFill="1" applyAlignment="1">
      <alignment vertical="center"/>
    </xf>
    <xf numFmtId="0" fontId="3" fillId="0" borderId="1" xfId="58" applyFont="1" applyFill="1" applyBorder="1" applyAlignment="1">
      <alignment vertical="center"/>
    </xf>
    <xf numFmtId="0" fontId="0" fillId="0" borderId="1" xfId="0" applyFont="1" applyBorder="1"/>
    <xf numFmtId="0" fontId="0" fillId="0" borderId="1" xfId="0" applyFont="1" applyBorder="1" applyAlignment="1">
      <alignment horizontal="center"/>
    </xf>
    <xf numFmtId="176" fontId="0" fillId="0" borderId="0" xfId="0" applyNumberFormat="1" applyFont="1" applyAlignment="1">
      <alignment horizontal="center"/>
    </xf>
    <xf numFmtId="0" fontId="0" fillId="0" borderId="0" xfId="0" applyFont="1" applyAlignment="1">
      <alignment horizontal="center"/>
    </xf>
    <xf numFmtId="0" fontId="28" fillId="0" borderId="0" xfId="0" applyFont="1"/>
    <xf numFmtId="0" fontId="1" fillId="3" borderId="0" xfId="58" applyFont="1" applyFill="1" applyAlignment="1">
      <alignment horizontal="center" vertical="center"/>
    </xf>
    <xf numFmtId="0" fontId="2" fillId="3" borderId="0" xfId="58" applyFont="1" applyFill="1" applyAlignment="1">
      <alignment horizontal="center" vertical="center"/>
    </xf>
    <xf numFmtId="0" fontId="1" fillId="3" borderId="0" xfId="58" applyFont="1" applyFill="1" applyAlignment="1">
      <alignment vertical="center"/>
    </xf>
    <xf numFmtId="0" fontId="3" fillId="3" borderId="9" xfId="58" applyFont="1" applyFill="1" applyBorder="1" applyAlignment="1">
      <alignment horizontal="center" vertical="center" wrapText="1"/>
    </xf>
    <xf numFmtId="0" fontId="3" fillId="3" borderId="10" xfId="58" applyFont="1" applyFill="1" applyBorder="1" applyAlignment="1">
      <alignment horizontal="center" vertical="center" wrapText="1"/>
    </xf>
    <xf numFmtId="0" fontId="3" fillId="3" borderId="11" xfId="58" applyFont="1" applyFill="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49" fontId="3" fillId="0" borderId="1" xfId="0" applyNumberFormat="1" applyFont="1" applyFill="1" applyBorder="1" applyAlignment="1">
      <alignment horizontal="center" vertical="center"/>
    </xf>
    <xf numFmtId="182" fontId="3" fillId="0" borderId="1" xfId="0" applyNumberFormat="1" applyFont="1" applyFill="1" applyBorder="1" applyAlignment="1">
      <alignment horizontal="center" vertical="center" shrinkToFit="1"/>
    </xf>
    <xf numFmtId="49" fontId="29" fillId="0" borderId="1" xfId="0" applyNumberFormat="1" applyFont="1" applyFill="1" applyBorder="1" applyAlignment="1">
      <alignment horizontal="center" vertical="center"/>
    </xf>
    <xf numFmtId="0" fontId="29" fillId="0" borderId="11" xfId="58" applyFont="1" applyFill="1" applyBorder="1" applyAlignment="1">
      <alignment vertical="center"/>
    </xf>
    <xf numFmtId="182" fontId="29" fillId="0" borderId="1" xfId="0" applyNumberFormat="1" applyFont="1" applyFill="1" applyBorder="1" applyAlignment="1">
      <alignment horizontal="center" vertical="center" shrinkToFit="1"/>
    </xf>
    <xf numFmtId="185" fontId="29" fillId="0" borderId="1" xfId="58" applyNumberFormat="1" applyFont="1" applyFill="1" applyBorder="1" applyAlignment="1">
      <alignment horizontal="center" vertical="center" shrinkToFit="1"/>
    </xf>
    <xf numFmtId="0" fontId="29" fillId="0" borderId="1" xfId="0" applyFont="1" applyBorder="1"/>
    <xf numFmtId="0" fontId="3" fillId="0" borderId="1" xfId="0" applyFont="1" applyFill="1" applyBorder="1" applyAlignment="1">
      <alignment horizontal="center"/>
    </xf>
    <xf numFmtId="176" fontId="0" fillId="0" borderId="0" xfId="0" applyNumberFormat="1"/>
    <xf numFmtId="176" fontId="2" fillId="0" borderId="0" xfId="0" applyNumberFormat="1" applyFont="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vertical="center"/>
    </xf>
    <xf numFmtId="179" fontId="3" fillId="0" borderId="1" xfId="0" applyNumberFormat="1" applyFont="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2" fillId="0" borderId="0" xfId="0" applyFont="1" applyAlignment="1">
      <alignment horizontal="center"/>
    </xf>
    <xf numFmtId="0" fontId="6" fillId="0" borderId="1" xfId="0" applyFont="1" applyBorder="1" applyAlignment="1">
      <alignment horizontal="center" vertical="center"/>
    </xf>
    <xf numFmtId="176" fontId="6" fillId="0" borderId="1" xfId="1" applyNumberFormat="1" applyFont="1" applyFill="1" applyBorder="1" applyAlignment="1" applyProtection="1">
      <alignment horizontal="left" vertical="center"/>
      <protection locked="0"/>
    </xf>
    <xf numFmtId="176" fontId="13" fillId="0" borderId="1" xfId="1" applyNumberFormat="1"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176" fontId="3" fillId="0" borderId="1" xfId="1" applyNumberFormat="1" applyFont="1" applyFill="1" applyBorder="1" applyAlignment="1" applyProtection="1">
      <alignment horizontal="left" vertical="center" indent="1"/>
      <protection locked="0"/>
    </xf>
    <xf numFmtId="176" fontId="5" fillId="0" borderId="1" xfId="1" applyNumberFormat="1" applyFont="1" applyFill="1" applyBorder="1" applyAlignment="1" applyProtection="1">
      <alignment horizontal="center" vertical="center"/>
      <protection locked="0"/>
    </xf>
    <xf numFmtId="176" fontId="6" fillId="3" borderId="1" xfId="1" applyNumberFormat="1" applyFont="1" applyFill="1" applyBorder="1" applyAlignment="1" applyProtection="1">
      <alignment vertical="center"/>
      <protection locked="0"/>
    </xf>
    <xf numFmtId="176" fontId="6" fillId="0" borderId="1" xfId="1" applyNumberFormat="1" applyFont="1" applyFill="1" applyBorder="1" applyAlignment="1" applyProtection="1">
      <alignment horizontal="left" vertical="center" wrapText="1"/>
      <protection locked="0"/>
    </xf>
    <xf numFmtId="0" fontId="25" fillId="0" borderId="0" xfId="0" applyFont="1" applyFill="1" applyAlignment="1">
      <alignment horizontal="center" vertical="center" wrapText="1"/>
    </xf>
    <xf numFmtId="179" fontId="25" fillId="0" borderId="0" xfId="0" applyNumberFormat="1" applyFont="1" applyFill="1" applyAlignment="1">
      <alignment horizontal="center" vertical="center"/>
    </xf>
    <xf numFmtId="180" fontId="25" fillId="0" borderId="0" xfId="0" applyNumberFormat="1" applyFont="1" applyFill="1" applyAlignment="1">
      <alignment horizontal="center" vertical="center"/>
    </xf>
    <xf numFmtId="0" fontId="14" fillId="0" borderId="0" xfId="0" applyFont="1" applyFill="1" applyAlignment="1">
      <alignment vertical="center" wrapText="1"/>
    </xf>
    <xf numFmtId="0" fontId="14" fillId="0" borderId="0" xfId="0" applyFont="1" applyFill="1" applyAlignment="1">
      <alignment horizontal="center" vertical="center"/>
    </xf>
    <xf numFmtId="179" fontId="14" fillId="0" borderId="0" xfId="0" applyNumberFormat="1" applyFont="1" applyFill="1" applyAlignment="1">
      <alignment vertical="center"/>
    </xf>
    <xf numFmtId="0" fontId="30" fillId="0" borderId="1" xfId="0" applyFont="1" applyFill="1" applyBorder="1" applyAlignment="1">
      <alignment horizontal="center" vertical="center" wrapText="1"/>
    </xf>
    <xf numFmtId="179" fontId="30" fillId="0" borderId="1" xfId="0" applyNumberFormat="1" applyFont="1" applyFill="1" applyBorder="1" applyAlignment="1">
      <alignment horizontal="center" vertical="center" wrapText="1"/>
    </xf>
    <xf numFmtId="180" fontId="30"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xf>
    <xf numFmtId="0" fontId="30" fillId="0" borderId="1" xfId="0" applyFont="1" applyFill="1" applyBorder="1" applyAlignment="1">
      <alignment vertical="center" wrapText="1"/>
    </xf>
    <xf numFmtId="179" fontId="14" fillId="0" borderId="1" xfId="0" applyNumberFormat="1" applyFont="1" applyFill="1" applyBorder="1" applyAlignment="1">
      <alignment horizontal="center" vertical="center"/>
    </xf>
    <xf numFmtId="180" fontId="14" fillId="0" borderId="1" xfId="0" applyNumberFormat="1" applyFont="1" applyFill="1" applyBorder="1" applyAlignment="1">
      <alignment horizontal="center" vertical="center"/>
    </xf>
    <xf numFmtId="0" fontId="14" fillId="0" borderId="1" xfId="0" applyFont="1" applyFill="1" applyBorder="1" applyAlignment="1">
      <alignment vertical="center"/>
    </xf>
    <xf numFmtId="0" fontId="14" fillId="0" borderId="1" xfId="0" applyFont="1" applyFill="1" applyBorder="1"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49" fontId="3" fillId="0" borderId="1" xfId="0" applyNumberFormat="1" applyFont="1" applyFill="1" applyBorder="1" applyAlignment="1" quotePrefix="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2" xfId="49"/>
    <cellStyle name="常规_表三" xfId="50"/>
    <cellStyle name="百分比 2" xfId="51"/>
    <cellStyle name="常规 4 2 2 2" xfId="52"/>
    <cellStyle name="常规 3 2" xfId="53"/>
    <cellStyle name="常规 2 2" xfId="54"/>
    <cellStyle name="常规 10" xfId="55"/>
    <cellStyle name="常规 2 10" xfId="56"/>
    <cellStyle name="常规 4" xfId="57"/>
    <cellStyle name="常规 2" xfId="58"/>
    <cellStyle name="常规 11 2" xfId="59"/>
    <cellStyle name="常规_2011年全省结算汇总表2012(1).03.28定稿 2 2 2" xfId="60"/>
    <cellStyle name="常规 3" xfId="61"/>
    <cellStyle name="Normal" xfId="62"/>
    <cellStyle name="常规 5" xfId="63"/>
    <cellStyle name="常规 7" xfId="64"/>
    <cellStyle name="常规_全省收入" xfId="65"/>
  </cellStyles>
  <dxfs count="1">
    <dxf>
      <font>
        <b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externalLink" Target="externalLinks/externalLink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wnloads\430529_&#22478;&#27493;&#33495;&#26063;&#33258;&#27835;&#21439;_2025&#24180;&#22320;&#26041;&#36130;&#25919;&#39044;&#31639;&#34920;&#65288;&#20154;&#22823;&#25209;&#22797;&#21475;&#24452;&#65289;_20250312%20102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简介"/>
      <sheetName val="填表步骤及汇总方法"/>
      <sheetName val="封面"/>
      <sheetName val="内置数据"/>
      <sheetName val="目录"/>
      <sheetName val="表一（录入表）"/>
      <sheetName val="表二"/>
      <sheetName val="表二（录入表）"/>
      <sheetName val="表三"/>
      <sheetName val="表三（录入表）"/>
      <sheetName val="表四（录入表）"/>
      <sheetName val="表五（录入表）"/>
      <sheetName val="表六（1）"/>
      <sheetName val="表六（2）"/>
      <sheetName val="表七（1）"/>
      <sheetName val="表七（2）"/>
      <sheetName val="表八（录入表）"/>
      <sheetName val="表九"/>
      <sheetName val="表九（录入表）"/>
      <sheetName val="表十（录入表）"/>
      <sheetName val="表十一"/>
      <sheetName val="表十二（录入表）"/>
      <sheetName val="表十三（录入表）"/>
      <sheetName val="表十四"/>
      <sheetName val="数据汇集"/>
    </sheetNames>
    <sheetDataSet>
      <sheetData sheetId="0"/>
      <sheetData sheetId="1"/>
      <sheetData sheetId="2"/>
      <sheetData sheetId="3"/>
      <sheetData sheetId="4"/>
      <sheetData sheetId="5"/>
      <sheetData sheetId="6"/>
      <sheetData sheetId="7">
        <row r="7">
          <cell r="A7" t="str">
            <v>2079902</v>
          </cell>
        </row>
        <row r="7">
          <cell r="E7">
            <v>0</v>
          </cell>
        </row>
        <row r="8">
          <cell r="A8" t="str">
            <v>2130704</v>
          </cell>
        </row>
        <row r="8">
          <cell r="E8">
            <v>0</v>
          </cell>
        </row>
        <row r="9">
          <cell r="A9" t="str">
            <v>2210101</v>
          </cell>
        </row>
        <row r="9">
          <cell r="E9">
            <v>0</v>
          </cell>
        </row>
        <row r="10">
          <cell r="A10" t="str">
            <v>2210109</v>
          </cell>
        </row>
        <row r="10">
          <cell r="E10">
            <v>0</v>
          </cell>
        </row>
        <row r="11">
          <cell r="A11" t="str">
            <v>2013904</v>
          </cell>
        </row>
        <row r="11">
          <cell r="D11">
            <v>38</v>
          </cell>
        </row>
        <row r="12">
          <cell r="A12" t="str">
            <v>2080209</v>
          </cell>
        </row>
        <row r="12">
          <cell r="D12">
            <v>86</v>
          </cell>
        </row>
        <row r="13">
          <cell r="A13" t="str">
            <v>2130101</v>
          </cell>
        </row>
        <row r="13">
          <cell r="C13">
            <v>1267</v>
          </cell>
          <cell r="D13">
            <v>1901</v>
          </cell>
          <cell r="E13">
            <v>2141</v>
          </cell>
        </row>
        <row r="14">
          <cell r="A14" t="str">
            <v>2130102</v>
          </cell>
        </row>
        <row r="14">
          <cell r="D14">
            <v>5</v>
          </cell>
        </row>
        <row r="15">
          <cell r="A15" t="str">
            <v>2130103</v>
          </cell>
        </row>
        <row r="16">
          <cell r="A16" t="str">
            <v>2130104</v>
          </cell>
        </row>
        <row r="16">
          <cell r="C16">
            <v>2547</v>
          </cell>
          <cell r="D16">
            <v>3828</v>
          </cell>
          <cell r="E16">
            <v>3627</v>
          </cell>
        </row>
        <row r="17">
          <cell r="A17" t="str">
            <v>2210111</v>
          </cell>
        </row>
        <row r="17">
          <cell r="C17">
            <v>104</v>
          </cell>
          <cell r="D17">
            <v>136</v>
          </cell>
          <cell r="E17">
            <v>104</v>
          </cell>
        </row>
        <row r="18">
          <cell r="A18" t="str">
            <v>2010101</v>
          </cell>
        </row>
        <row r="18">
          <cell r="C18">
            <v>530</v>
          </cell>
          <cell r="D18">
            <v>664</v>
          </cell>
          <cell r="E18">
            <v>560</v>
          </cell>
        </row>
        <row r="19">
          <cell r="A19" t="str">
            <v>2010102</v>
          </cell>
        </row>
        <row r="19">
          <cell r="D19">
            <v>28</v>
          </cell>
          <cell r="E19">
            <v>202</v>
          </cell>
        </row>
        <row r="20">
          <cell r="A20" t="str">
            <v>2010103</v>
          </cell>
        </row>
        <row r="21">
          <cell r="A21" t="str">
            <v>2010104</v>
          </cell>
        </row>
        <row r="21">
          <cell r="C21">
            <v>106</v>
          </cell>
          <cell r="D21">
            <v>61</v>
          </cell>
          <cell r="E21">
            <v>60</v>
          </cell>
        </row>
        <row r="22">
          <cell r="A22" t="str">
            <v>2010105</v>
          </cell>
        </row>
        <row r="22">
          <cell r="C22">
            <v>44</v>
          </cell>
          <cell r="D22">
            <v>15</v>
          </cell>
        </row>
        <row r="23">
          <cell r="A23" t="str">
            <v>2010106</v>
          </cell>
        </row>
        <row r="23">
          <cell r="C23">
            <v>41</v>
          </cell>
          <cell r="D23">
            <v>38</v>
          </cell>
        </row>
        <row r="24">
          <cell r="A24" t="str">
            <v>2010107</v>
          </cell>
        </row>
        <row r="24">
          <cell r="C24">
            <v>37</v>
          </cell>
          <cell r="D24">
            <v>37</v>
          </cell>
        </row>
        <row r="25">
          <cell r="A25" t="str">
            <v>2010108</v>
          </cell>
        </row>
        <row r="25">
          <cell r="C25">
            <v>62</v>
          </cell>
          <cell r="D25">
            <v>45</v>
          </cell>
          <cell r="E25">
            <v>17</v>
          </cell>
        </row>
        <row r="26">
          <cell r="A26" t="str">
            <v>2010109</v>
          </cell>
        </row>
        <row r="27">
          <cell r="A27" t="str">
            <v>2010150</v>
          </cell>
        </row>
        <row r="27">
          <cell r="C27">
            <v>13</v>
          </cell>
          <cell r="D27">
            <v>13</v>
          </cell>
          <cell r="E27">
            <v>27</v>
          </cell>
        </row>
        <row r="28">
          <cell r="A28" t="str">
            <v>2010199</v>
          </cell>
        </row>
        <row r="28">
          <cell r="D28">
            <v>10</v>
          </cell>
        </row>
        <row r="29">
          <cell r="A29" t="str">
            <v>2010201</v>
          </cell>
        </row>
        <row r="29">
          <cell r="C29">
            <v>422</v>
          </cell>
          <cell r="D29">
            <v>557</v>
          </cell>
          <cell r="E29">
            <v>363</v>
          </cell>
        </row>
        <row r="30">
          <cell r="A30" t="str">
            <v>2010202</v>
          </cell>
        </row>
        <row r="30">
          <cell r="E30">
            <v>123</v>
          </cell>
        </row>
        <row r="31">
          <cell r="A31" t="str">
            <v>2010203</v>
          </cell>
        </row>
        <row r="32">
          <cell r="A32" t="str">
            <v>2010204</v>
          </cell>
        </row>
        <row r="32">
          <cell r="C32">
            <v>68</v>
          </cell>
          <cell r="D32">
            <v>55</v>
          </cell>
          <cell r="E32">
            <v>40</v>
          </cell>
        </row>
        <row r="33">
          <cell r="A33" t="str">
            <v>2010205</v>
          </cell>
        </row>
        <row r="33">
          <cell r="C33">
            <v>9</v>
          </cell>
        </row>
        <row r="34">
          <cell r="A34" t="str">
            <v>2010206</v>
          </cell>
        </row>
        <row r="34">
          <cell r="C34">
            <v>38</v>
          </cell>
        </row>
        <row r="35">
          <cell r="A35" t="str">
            <v>2010250</v>
          </cell>
        </row>
        <row r="35">
          <cell r="C35">
            <v>21</v>
          </cell>
          <cell r="D35">
            <v>20</v>
          </cell>
          <cell r="E35">
            <v>25</v>
          </cell>
        </row>
        <row r="36">
          <cell r="A36" t="str">
            <v>2010299</v>
          </cell>
        </row>
        <row r="37">
          <cell r="A37" t="str">
            <v>2010301</v>
          </cell>
        </row>
        <row r="37">
          <cell r="C37">
            <v>8455</v>
          </cell>
          <cell r="D37">
            <v>9249</v>
          </cell>
          <cell r="E37">
            <v>8883</v>
          </cell>
        </row>
        <row r="38">
          <cell r="A38" t="str">
            <v>2010302</v>
          </cell>
        </row>
        <row r="38">
          <cell r="D38">
            <v>138</v>
          </cell>
          <cell r="E38">
            <v>305</v>
          </cell>
        </row>
        <row r="39">
          <cell r="A39" t="str">
            <v>2010303</v>
          </cell>
        </row>
        <row r="40">
          <cell r="A40" t="str">
            <v>2010304</v>
          </cell>
        </row>
        <row r="41">
          <cell r="A41" t="str">
            <v>2010305</v>
          </cell>
        </row>
        <row r="41">
          <cell r="C41">
            <v>12</v>
          </cell>
          <cell r="D41">
            <v>9</v>
          </cell>
          <cell r="E41">
            <v>373</v>
          </cell>
        </row>
        <row r="42">
          <cell r="A42" t="str">
            <v>2010306</v>
          </cell>
        </row>
        <row r="42">
          <cell r="C42">
            <v>32</v>
          </cell>
          <cell r="D42">
            <v>32</v>
          </cell>
        </row>
        <row r="43">
          <cell r="A43" t="str">
            <v>2010309</v>
          </cell>
        </row>
        <row r="43">
          <cell r="C43">
            <v>19</v>
          </cell>
          <cell r="D43">
            <v>19</v>
          </cell>
        </row>
        <row r="44">
          <cell r="A44" t="str">
            <v>2010350</v>
          </cell>
        </row>
        <row r="44">
          <cell r="C44">
            <v>365</v>
          </cell>
          <cell r="D44">
            <v>365</v>
          </cell>
          <cell r="E44">
            <v>765</v>
          </cell>
        </row>
        <row r="45">
          <cell r="A45" t="str">
            <v>2010399</v>
          </cell>
        </row>
        <row r="45">
          <cell r="C45">
            <v>1846</v>
          </cell>
          <cell r="D45">
            <v>1490</v>
          </cell>
        </row>
        <row r="46">
          <cell r="A46" t="str">
            <v>2010401</v>
          </cell>
        </row>
        <row r="46">
          <cell r="C46">
            <v>907</v>
          </cell>
          <cell r="D46">
            <v>959</v>
          </cell>
          <cell r="E46">
            <v>580</v>
          </cell>
        </row>
        <row r="47">
          <cell r="A47" t="str">
            <v>2010402</v>
          </cell>
        </row>
        <row r="48">
          <cell r="A48" t="str">
            <v>2010403</v>
          </cell>
        </row>
        <row r="48">
          <cell r="E48">
            <v>60</v>
          </cell>
        </row>
        <row r="49">
          <cell r="A49" t="str">
            <v>2010404</v>
          </cell>
        </row>
        <row r="49">
          <cell r="E49">
            <v>50</v>
          </cell>
        </row>
        <row r="50">
          <cell r="A50" t="str">
            <v>2010405</v>
          </cell>
        </row>
        <row r="50">
          <cell r="E50">
            <v>62</v>
          </cell>
        </row>
        <row r="51">
          <cell r="A51" t="str">
            <v>2010406</v>
          </cell>
        </row>
        <row r="52">
          <cell r="A52" t="str">
            <v>2010407</v>
          </cell>
        </row>
        <row r="53">
          <cell r="A53" t="str">
            <v>2010408</v>
          </cell>
        </row>
        <row r="53">
          <cell r="E53">
            <v>26</v>
          </cell>
        </row>
        <row r="54">
          <cell r="A54" t="str">
            <v>2010450</v>
          </cell>
        </row>
        <row r="54">
          <cell r="D54">
            <v>2</v>
          </cell>
          <cell r="E54">
            <v>78</v>
          </cell>
        </row>
        <row r="55">
          <cell r="A55" t="str">
            <v>2010499</v>
          </cell>
        </row>
        <row r="55">
          <cell r="D55">
            <v>116</v>
          </cell>
          <cell r="E55">
            <v>89</v>
          </cell>
        </row>
        <row r="56">
          <cell r="A56" t="str">
            <v>2010501</v>
          </cell>
        </row>
        <row r="56">
          <cell r="C56">
            <v>186</v>
          </cell>
          <cell r="D56">
            <v>207</v>
          </cell>
          <cell r="E56">
            <v>59</v>
          </cell>
        </row>
        <row r="57">
          <cell r="A57" t="str">
            <v>2010502</v>
          </cell>
        </row>
        <row r="57">
          <cell r="D57">
            <v>16</v>
          </cell>
        </row>
        <row r="58">
          <cell r="A58" t="str">
            <v>2010503</v>
          </cell>
        </row>
        <row r="59">
          <cell r="A59" t="str">
            <v>2010504</v>
          </cell>
        </row>
        <row r="60">
          <cell r="A60" t="str">
            <v>2010505</v>
          </cell>
        </row>
        <row r="61">
          <cell r="A61" t="str">
            <v>2010506</v>
          </cell>
        </row>
        <row r="62">
          <cell r="A62" t="str">
            <v>2010507</v>
          </cell>
        </row>
        <row r="62">
          <cell r="C62">
            <v>93</v>
          </cell>
          <cell r="D62">
            <v>39</v>
          </cell>
          <cell r="E62">
            <v>80</v>
          </cell>
        </row>
        <row r="63">
          <cell r="A63" t="str">
            <v>2010508</v>
          </cell>
        </row>
        <row r="63">
          <cell r="C63">
            <v>36</v>
          </cell>
          <cell r="D63">
            <v>7</v>
          </cell>
          <cell r="E63">
            <v>215</v>
          </cell>
        </row>
        <row r="64">
          <cell r="A64" t="str">
            <v>2010550</v>
          </cell>
        </row>
        <row r="64">
          <cell r="C64">
            <v>52</v>
          </cell>
          <cell r="D64">
            <v>53</v>
          </cell>
          <cell r="E64">
            <v>60</v>
          </cell>
        </row>
        <row r="65">
          <cell r="A65" t="str">
            <v>2010599</v>
          </cell>
        </row>
        <row r="65">
          <cell r="D65">
            <v>3</v>
          </cell>
        </row>
        <row r="66">
          <cell r="A66" t="str">
            <v>2010601</v>
          </cell>
        </row>
        <row r="66">
          <cell r="C66">
            <v>1207</v>
          </cell>
          <cell r="D66">
            <v>1492</v>
          </cell>
          <cell r="E66">
            <v>1098</v>
          </cell>
        </row>
        <row r="67">
          <cell r="A67" t="str">
            <v>2010602</v>
          </cell>
        </row>
        <row r="67">
          <cell r="D67">
            <v>57</v>
          </cell>
        </row>
        <row r="68">
          <cell r="A68" t="str">
            <v>2010603</v>
          </cell>
        </row>
        <row r="69">
          <cell r="A69" t="str">
            <v>2010604</v>
          </cell>
        </row>
        <row r="70">
          <cell r="A70" t="str">
            <v>2010605</v>
          </cell>
        </row>
        <row r="70">
          <cell r="C70">
            <v>76</v>
          </cell>
          <cell r="D70">
            <v>15</v>
          </cell>
          <cell r="E70">
            <v>32</v>
          </cell>
        </row>
        <row r="71">
          <cell r="A71" t="str">
            <v>2010606</v>
          </cell>
        </row>
        <row r="72">
          <cell r="A72" t="str">
            <v>2010607</v>
          </cell>
        </row>
        <row r="72">
          <cell r="D72">
            <v>36</v>
          </cell>
          <cell r="E72">
            <v>44</v>
          </cell>
        </row>
        <row r="73">
          <cell r="A73" t="str">
            <v>2010608</v>
          </cell>
        </row>
        <row r="73">
          <cell r="D73">
            <v>34</v>
          </cell>
        </row>
        <row r="74">
          <cell r="A74" t="str">
            <v>2010650</v>
          </cell>
        </row>
        <row r="74">
          <cell r="C74">
            <v>118</v>
          </cell>
          <cell r="D74">
            <v>94</v>
          </cell>
          <cell r="E74">
            <v>35</v>
          </cell>
        </row>
        <row r="75">
          <cell r="A75" t="str">
            <v>2010699</v>
          </cell>
        </row>
        <row r="75">
          <cell r="C75">
            <v>1000</v>
          </cell>
          <cell r="D75">
            <v>1250</v>
          </cell>
          <cell r="E75">
            <v>1668</v>
          </cell>
        </row>
        <row r="76">
          <cell r="A76" t="str">
            <v>2010701</v>
          </cell>
        </row>
        <row r="76">
          <cell r="D76">
            <v>929</v>
          </cell>
        </row>
        <row r="77">
          <cell r="A77" t="str">
            <v>2010702</v>
          </cell>
        </row>
        <row r="78">
          <cell r="A78" t="str">
            <v>2010703</v>
          </cell>
        </row>
        <row r="79">
          <cell r="A79" t="str">
            <v>2010709</v>
          </cell>
        </row>
        <row r="80">
          <cell r="A80" t="str">
            <v>2010710</v>
          </cell>
        </row>
        <row r="80">
          <cell r="C80">
            <v>1329</v>
          </cell>
          <cell r="D80">
            <v>1307</v>
          </cell>
          <cell r="E80">
            <v>2013</v>
          </cell>
        </row>
        <row r="81">
          <cell r="A81" t="str">
            <v>2010750</v>
          </cell>
        </row>
        <row r="82">
          <cell r="A82" t="str">
            <v>2010799</v>
          </cell>
        </row>
        <row r="82">
          <cell r="D82">
            <v>33</v>
          </cell>
        </row>
        <row r="83">
          <cell r="A83" t="str">
            <v>2010801</v>
          </cell>
        </row>
        <row r="83">
          <cell r="C83">
            <v>170</v>
          </cell>
          <cell r="D83">
            <v>227</v>
          </cell>
          <cell r="E83">
            <v>173</v>
          </cell>
        </row>
        <row r="84">
          <cell r="A84" t="str">
            <v>2010802</v>
          </cell>
        </row>
        <row r="85">
          <cell r="A85" t="str">
            <v>2010803</v>
          </cell>
        </row>
        <row r="86">
          <cell r="A86" t="str">
            <v>2010804</v>
          </cell>
        </row>
        <row r="86">
          <cell r="D86">
            <v>25</v>
          </cell>
          <cell r="E86">
            <v>100</v>
          </cell>
        </row>
        <row r="87">
          <cell r="A87" t="str">
            <v>2010805</v>
          </cell>
        </row>
        <row r="87">
          <cell r="E87">
            <v>18</v>
          </cell>
        </row>
        <row r="88">
          <cell r="A88" t="str">
            <v>2010806</v>
          </cell>
        </row>
        <row r="89">
          <cell r="A89" t="str">
            <v>2010850</v>
          </cell>
        </row>
        <row r="89">
          <cell r="C89">
            <v>92</v>
          </cell>
          <cell r="D89">
            <v>91</v>
          </cell>
          <cell r="E89">
            <v>50</v>
          </cell>
        </row>
        <row r="90">
          <cell r="A90" t="str">
            <v>2010899</v>
          </cell>
        </row>
        <row r="90">
          <cell r="D90">
            <v>5</v>
          </cell>
        </row>
        <row r="91">
          <cell r="A91" t="str">
            <v>2010901</v>
          </cell>
        </row>
        <row r="92">
          <cell r="A92" t="str">
            <v>2010902</v>
          </cell>
        </row>
        <row r="93">
          <cell r="A93" t="str">
            <v>2010903</v>
          </cell>
        </row>
        <row r="94">
          <cell r="A94" t="str">
            <v>2010905</v>
          </cell>
        </row>
        <row r="95">
          <cell r="A95" t="str">
            <v>2010907</v>
          </cell>
        </row>
        <row r="96">
          <cell r="A96" t="str">
            <v>2010908</v>
          </cell>
        </row>
        <row r="97">
          <cell r="A97" t="str">
            <v>2010909</v>
          </cell>
        </row>
        <row r="98">
          <cell r="A98" t="str">
            <v>2010910</v>
          </cell>
        </row>
        <row r="99">
          <cell r="A99" t="str">
            <v>2010911</v>
          </cell>
        </row>
        <row r="100">
          <cell r="A100" t="str">
            <v>2010912</v>
          </cell>
        </row>
        <row r="101">
          <cell r="A101" t="str">
            <v>2010950</v>
          </cell>
        </row>
        <row r="102">
          <cell r="A102" t="str">
            <v>2010999</v>
          </cell>
        </row>
        <row r="103">
          <cell r="A103" t="str">
            <v>2011101</v>
          </cell>
        </row>
        <row r="103">
          <cell r="C103">
            <v>1342</v>
          </cell>
          <cell r="D103">
            <v>1784</v>
          </cell>
          <cell r="E103">
            <v>1168</v>
          </cell>
        </row>
        <row r="104">
          <cell r="A104" t="str">
            <v>2011102</v>
          </cell>
        </row>
        <row r="104">
          <cell r="D104">
            <v>15</v>
          </cell>
          <cell r="E104">
            <v>341</v>
          </cell>
        </row>
        <row r="105">
          <cell r="A105" t="str">
            <v>2011103</v>
          </cell>
        </row>
        <row r="106">
          <cell r="A106" t="str">
            <v>2011104</v>
          </cell>
        </row>
        <row r="106">
          <cell r="C106">
            <v>81</v>
          </cell>
          <cell r="D106">
            <v>11</v>
          </cell>
        </row>
        <row r="107">
          <cell r="A107" t="str">
            <v>2011105</v>
          </cell>
        </row>
        <row r="107">
          <cell r="C107">
            <v>49</v>
          </cell>
          <cell r="D107">
            <v>49</v>
          </cell>
        </row>
        <row r="108">
          <cell r="A108" t="str">
            <v>2011106</v>
          </cell>
        </row>
        <row r="108">
          <cell r="C108">
            <v>156</v>
          </cell>
          <cell r="D108">
            <v>97</v>
          </cell>
          <cell r="E108">
            <v>117</v>
          </cell>
        </row>
        <row r="109">
          <cell r="A109" t="str">
            <v>2011150</v>
          </cell>
        </row>
        <row r="109">
          <cell r="C109">
            <v>73</v>
          </cell>
          <cell r="D109">
            <v>73</v>
          </cell>
          <cell r="E109">
            <v>100</v>
          </cell>
        </row>
        <row r="110">
          <cell r="A110" t="str">
            <v>2011199</v>
          </cell>
        </row>
        <row r="110">
          <cell r="D110">
            <v>26</v>
          </cell>
        </row>
        <row r="111">
          <cell r="A111" t="str">
            <v>2011301</v>
          </cell>
        </row>
        <row r="111">
          <cell r="C111">
            <v>139</v>
          </cell>
          <cell r="D111">
            <v>220</v>
          </cell>
          <cell r="E111">
            <v>130</v>
          </cell>
        </row>
        <row r="112">
          <cell r="A112" t="str">
            <v>2011302</v>
          </cell>
        </row>
        <row r="113">
          <cell r="A113" t="str">
            <v>2011303</v>
          </cell>
        </row>
        <row r="114">
          <cell r="A114" t="str">
            <v>2011304</v>
          </cell>
        </row>
        <row r="115">
          <cell r="A115" t="str">
            <v>2011305</v>
          </cell>
        </row>
        <row r="116">
          <cell r="A116" t="str">
            <v>2011306</v>
          </cell>
        </row>
        <row r="117">
          <cell r="A117" t="str">
            <v>2011307</v>
          </cell>
        </row>
        <row r="118">
          <cell r="A118" t="str">
            <v>2011308</v>
          </cell>
        </row>
        <row r="118">
          <cell r="C118">
            <v>23</v>
          </cell>
          <cell r="D118">
            <v>97</v>
          </cell>
          <cell r="E118">
            <v>131</v>
          </cell>
        </row>
        <row r="119">
          <cell r="A119" t="str">
            <v>2011350</v>
          </cell>
        </row>
        <row r="119">
          <cell r="C119">
            <v>50</v>
          </cell>
          <cell r="D119">
            <v>50</v>
          </cell>
          <cell r="E119">
            <v>60</v>
          </cell>
        </row>
        <row r="120">
          <cell r="A120" t="str">
            <v>2011399</v>
          </cell>
        </row>
        <row r="120">
          <cell r="E120">
            <v>38</v>
          </cell>
        </row>
        <row r="121">
          <cell r="A121" t="str">
            <v>2011401</v>
          </cell>
        </row>
        <row r="121">
          <cell r="C121">
            <v>25</v>
          </cell>
          <cell r="D121">
            <v>25</v>
          </cell>
        </row>
        <row r="122">
          <cell r="A122" t="str">
            <v>2011402</v>
          </cell>
        </row>
        <row r="123">
          <cell r="A123" t="str">
            <v>2011403</v>
          </cell>
        </row>
        <row r="124">
          <cell r="A124" t="str">
            <v>2011404</v>
          </cell>
        </row>
        <row r="125">
          <cell r="A125" t="str">
            <v>2011405</v>
          </cell>
        </row>
        <row r="126">
          <cell r="A126" t="str">
            <v>2011408</v>
          </cell>
        </row>
        <row r="127">
          <cell r="A127" t="str">
            <v>2011409</v>
          </cell>
        </row>
        <row r="128">
          <cell r="A128" t="str">
            <v>2011410</v>
          </cell>
        </row>
        <row r="129">
          <cell r="A129" t="str">
            <v>2011411</v>
          </cell>
        </row>
        <row r="130">
          <cell r="A130" t="str">
            <v>2011450</v>
          </cell>
        </row>
        <row r="131">
          <cell r="A131" t="str">
            <v>2011499</v>
          </cell>
        </row>
        <row r="132">
          <cell r="A132" t="str">
            <v>2012301</v>
          </cell>
        </row>
        <row r="133">
          <cell r="A133" t="str">
            <v>2012302</v>
          </cell>
        </row>
        <row r="134">
          <cell r="A134" t="str">
            <v>2012303</v>
          </cell>
        </row>
        <row r="135">
          <cell r="A135" t="str">
            <v>2012304</v>
          </cell>
        </row>
        <row r="135">
          <cell r="D135">
            <v>159</v>
          </cell>
          <cell r="E135">
            <v>100</v>
          </cell>
        </row>
        <row r="136">
          <cell r="A136" t="str">
            <v>2012350</v>
          </cell>
        </row>
        <row r="137">
          <cell r="A137" t="str">
            <v>2012399</v>
          </cell>
        </row>
        <row r="137">
          <cell r="D137">
            <v>99</v>
          </cell>
        </row>
        <row r="138">
          <cell r="A138" t="str">
            <v>2012501</v>
          </cell>
        </row>
        <row r="139">
          <cell r="A139" t="str">
            <v>2012502</v>
          </cell>
        </row>
        <row r="140">
          <cell r="A140" t="str">
            <v>2012503</v>
          </cell>
        </row>
        <row r="141">
          <cell r="A141" t="str">
            <v>2012504</v>
          </cell>
        </row>
        <row r="142">
          <cell r="A142" t="str">
            <v>2012505</v>
          </cell>
        </row>
        <row r="143">
          <cell r="A143" t="str">
            <v>2012550</v>
          </cell>
        </row>
        <row r="144">
          <cell r="A144" t="str">
            <v>2012599</v>
          </cell>
        </row>
        <row r="145">
          <cell r="A145" t="str">
            <v>2012601</v>
          </cell>
        </row>
        <row r="145">
          <cell r="C145">
            <v>50</v>
          </cell>
          <cell r="D145">
            <v>79</v>
          </cell>
          <cell r="E145">
            <v>59</v>
          </cell>
        </row>
        <row r="146">
          <cell r="A146" t="str">
            <v>2012602</v>
          </cell>
        </row>
        <row r="147">
          <cell r="A147" t="str">
            <v>2012603</v>
          </cell>
        </row>
        <row r="147">
          <cell r="C147">
            <v>7</v>
          </cell>
          <cell r="D147">
            <v>7</v>
          </cell>
        </row>
        <row r="148">
          <cell r="A148" t="str">
            <v>2012604</v>
          </cell>
        </row>
        <row r="148">
          <cell r="C148">
            <v>55</v>
          </cell>
          <cell r="D148">
            <v>86</v>
          </cell>
          <cell r="E148">
            <v>23</v>
          </cell>
        </row>
        <row r="149">
          <cell r="A149" t="str">
            <v>2012699</v>
          </cell>
        </row>
        <row r="150">
          <cell r="A150" t="str">
            <v>2012801</v>
          </cell>
        </row>
        <row r="151">
          <cell r="A151" t="str">
            <v>2012802</v>
          </cell>
        </row>
        <row r="152">
          <cell r="A152" t="str">
            <v>2012803</v>
          </cell>
        </row>
        <row r="153">
          <cell r="A153" t="str">
            <v>2012804</v>
          </cell>
        </row>
        <row r="154">
          <cell r="A154" t="str">
            <v>2012850</v>
          </cell>
        </row>
        <row r="155">
          <cell r="A155" t="str">
            <v>2012899</v>
          </cell>
        </row>
        <row r="155">
          <cell r="D155">
            <v>2</v>
          </cell>
        </row>
        <row r="156">
          <cell r="A156" t="str">
            <v>2012901</v>
          </cell>
        </row>
        <row r="156">
          <cell r="C156">
            <v>223</v>
          </cell>
          <cell r="D156">
            <v>207</v>
          </cell>
          <cell r="E156">
            <v>149</v>
          </cell>
        </row>
        <row r="157">
          <cell r="A157" t="str">
            <v>2012902</v>
          </cell>
        </row>
        <row r="157">
          <cell r="E157">
            <v>47</v>
          </cell>
        </row>
        <row r="158">
          <cell r="A158" t="str">
            <v>2012903</v>
          </cell>
        </row>
        <row r="159">
          <cell r="A159" t="str">
            <v>2012906</v>
          </cell>
        </row>
        <row r="159">
          <cell r="C159">
            <v>159</v>
          </cell>
          <cell r="D159">
            <v>223</v>
          </cell>
          <cell r="E159">
            <v>164</v>
          </cell>
        </row>
        <row r="160">
          <cell r="A160" t="str">
            <v>2012950</v>
          </cell>
        </row>
        <row r="161">
          <cell r="A161" t="str">
            <v>2012999</v>
          </cell>
        </row>
        <row r="161">
          <cell r="D161">
            <v>18</v>
          </cell>
        </row>
        <row r="162">
          <cell r="A162" t="str">
            <v>2013101</v>
          </cell>
        </row>
        <row r="162">
          <cell r="C162">
            <v>1176</v>
          </cell>
          <cell r="D162">
            <v>1534</v>
          </cell>
          <cell r="E162">
            <v>679</v>
          </cell>
        </row>
        <row r="163">
          <cell r="A163" t="str">
            <v>2013102</v>
          </cell>
        </row>
        <row r="163">
          <cell r="D163">
            <v>21</v>
          </cell>
          <cell r="E163">
            <v>872</v>
          </cell>
        </row>
        <row r="164">
          <cell r="A164" t="str">
            <v>2013103</v>
          </cell>
        </row>
        <row r="165">
          <cell r="A165" t="str">
            <v>2013105</v>
          </cell>
        </row>
        <row r="165">
          <cell r="C165">
            <v>50</v>
          </cell>
          <cell r="D165">
            <v>3</v>
          </cell>
          <cell r="E165">
            <v>45</v>
          </cell>
        </row>
        <row r="166">
          <cell r="A166" t="str">
            <v>2013150</v>
          </cell>
        </row>
        <row r="166">
          <cell r="C166">
            <v>561</v>
          </cell>
          <cell r="D166">
            <v>439</v>
          </cell>
          <cell r="E166">
            <v>225</v>
          </cell>
        </row>
        <row r="167">
          <cell r="A167" t="str">
            <v>2013199</v>
          </cell>
        </row>
        <row r="167">
          <cell r="D167">
            <v>59</v>
          </cell>
        </row>
        <row r="168">
          <cell r="A168" t="str">
            <v>2013201</v>
          </cell>
        </row>
        <row r="168">
          <cell r="C168">
            <v>693</v>
          </cell>
          <cell r="D168">
            <v>673</v>
          </cell>
          <cell r="E168">
            <v>280</v>
          </cell>
        </row>
        <row r="169">
          <cell r="A169" t="str">
            <v>2013202</v>
          </cell>
        </row>
        <row r="170">
          <cell r="A170" t="str">
            <v>2013203</v>
          </cell>
        </row>
        <row r="171">
          <cell r="A171" t="str">
            <v>2013204</v>
          </cell>
        </row>
        <row r="171">
          <cell r="C171">
            <v>47</v>
          </cell>
          <cell r="D171">
            <v>77</v>
          </cell>
        </row>
        <row r="172">
          <cell r="A172" t="str">
            <v>2013250</v>
          </cell>
        </row>
        <row r="172">
          <cell r="C172">
            <v>72</v>
          </cell>
          <cell r="D172">
            <v>72</v>
          </cell>
          <cell r="E172">
            <v>80</v>
          </cell>
        </row>
        <row r="173">
          <cell r="A173" t="str">
            <v>2013299</v>
          </cell>
        </row>
        <row r="173">
          <cell r="D173">
            <v>36</v>
          </cell>
          <cell r="E173">
            <v>378</v>
          </cell>
        </row>
        <row r="174">
          <cell r="A174" t="str">
            <v>2013301</v>
          </cell>
        </row>
        <row r="174">
          <cell r="C174">
            <v>285</v>
          </cell>
          <cell r="D174">
            <v>340</v>
          </cell>
          <cell r="E174">
            <v>166</v>
          </cell>
        </row>
        <row r="175">
          <cell r="A175" t="str">
            <v>2013302</v>
          </cell>
        </row>
        <row r="175">
          <cell r="E175">
            <v>153</v>
          </cell>
        </row>
        <row r="176">
          <cell r="A176" t="str">
            <v>2013303</v>
          </cell>
        </row>
        <row r="177">
          <cell r="A177" t="str">
            <v>2013304</v>
          </cell>
        </row>
        <row r="177">
          <cell r="C177">
            <v>16</v>
          </cell>
          <cell r="D177">
            <v>16</v>
          </cell>
        </row>
        <row r="178">
          <cell r="A178" t="str">
            <v>2013350</v>
          </cell>
        </row>
        <row r="178">
          <cell r="C178">
            <v>28</v>
          </cell>
          <cell r="D178">
            <v>27</v>
          </cell>
          <cell r="E178">
            <v>55</v>
          </cell>
        </row>
        <row r="179">
          <cell r="A179" t="str">
            <v>2013399</v>
          </cell>
        </row>
        <row r="179">
          <cell r="D179">
            <v>29</v>
          </cell>
        </row>
        <row r="180">
          <cell r="A180" t="str">
            <v>2013401</v>
          </cell>
        </row>
        <row r="180">
          <cell r="C180">
            <v>418</v>
          </cell>
          <cell r="D180">
            <v>450</v>
          </cell>
          <cell r="E180">
            <v>240</v>
          </cell>
        </row>
        <row r="181">
          <cell r="A181" t="str">
            <v>2013402</v>
          </cell>
        </row>
        <row r="181">
          <cell r="E181">
            <v>114</v>
          </cell>
        </row>
        <row r="182">
          <cell r="A182" t="str">
            <v>2013403</v>
          </cell>
        </row>
        <row r="183">
          <cell r="A183" t="str">
            <v>2013404</v>
          </cell>
        </row>
        <row r="183">
          <cell r="C183">
            <v>18</v>
          </cell>
        </row>
        <row r="183">
          <cell r="E183">
            <v>30</v>
          </cell>
        </row>
        <row r="184">
          <cell r="A184" t="str">
            <v>2013405</v>
          </cell>
        </row>
        <row r="184">
          <cell r="C184">
            <v>21</v>
          </cell>
        </row>
        <row r="184">
          <cell r="E184">
            <v>17</v>
          </cell>
        </row>
        <row r="185">
          <cell r="A185" t="str">
            <v>2013450</v>
          </cell>
        </row>
        <row r="185">
          <cell r="C185">
            <v>14</v>
          </cell>
          <cell r="D185">
            <v>14</v>
          </cell>
          <cell r="E185">
            <v>30</v>
          </cell>
        </row>
        <row r="186">
          <cell r="A186" t="str">
            <v>2013499</v>
          </cell>
        </row>
        <row r="186">
          <cell r="D186">
            <v>10</v>
          </cell>
        </row>
        <row r="187">
          <cell r="A187" t="str">
            <v>2013501</v>
          </cell>
        </row>
        <row r="188">
          <cell r="A188" t="str">
            <v>2013502</v>
          </cell>
        </row>
        <row r="189">
          <cell r="A189" t="str">
            <v>2013503</v>
          </cell>
        </row>
        <row r="190">
          <cell r="A190" t="str">
            <v>2013550</v>
          </cell>
        </row>
        <row r="191">
          <cell r="A191" t="str">
            <v>2013599</v>
          </cell>
        </row>
        <row r="192">
          <cell r="A192" t="str">
            <v>2013601</v>
          </cell>
        </row>
        <row r="193">
          <cell r="A193" t="str">
            <v>2013602</v>
          </cell>
        </row>
        <row r="193">
          <cell r="D193">
            <v>26</v>
          </cell>
        </row>
        <row r="194">
          <cell r="A194" t="str">
            <v>2013603</v>
          </cell>
        </row>
        <row r="195">
          <cell r="A195" t="str">
            <v>2013650</v>
          </cell>
        </row>
        <row r="196">
          <cell r="A196" t="str">
            <v>2013699</v>
          </cell>
        </row>
        <row r="197">
          <cell r="A197" t="str">
            <v>2013701</v>
          </cell>
        </row>
        <row r="197">
          <cell r="C197">
            <v>115</v>
          </cell>
          <cell r="D197">
            <v>158</v>
          </cell>
          <cell r="E197">
            <v>59</v>
          </cell>
        </row>
        <row r="198">
          <cell r="A198" t="str">
            <v>2013702</v>
          </cell>
        </row>
        <row r="199">
          <cell r="A199" t="str">
            <v>2013703</v>
          </cell>
        </row>
        <row r="200">
          <cell r="A200" t="str">
            <v>2013704</v>
          </cell>
        </row>
        <row r="200">
          <cell r="C200">
            <v>19</v>
          </cell>
          <cell r="D200">
            <v>251</v>
          </cell>
        </row>
        <row r="201">
          <cell r="A201" t="str">
            <v>2013750</v>
          </cell>
        </row>
        <row r="201">
          <cell r="C201">
            <v>24</v>
          </cell>
          <cell r="D201">
            <v>24</v>
          </cell>
          <cell r="E201">
            <v>26</v>
          </cell>
        </row>
        <row r="202">
          <cell r="A202" t="str">
            <v>2013799</v>
          </cell>
        </row>
        <row r="202">
          <cell r="D202">
            <v>103</v>
          </cell>
          <cell r="E202">
            <v>67</v>
          </cell>
        </row>
        <row r="203">
          <cell r="A203" t="str">
            <v>2013801</v>
          </cell>
        </row>
        <row r="203">
          <cell r="C203">
            <v>640</v>
          </cell>
          <cell r="D203">
            <v>952</v>
          </cell>
          <cell r="E203">
            <v>618</v>
          </cell>
        </row>
        <row r="204">
          <cell r="A204" t="str">
            <v>2013802</v>
          </cell>
        </row>
        <row r="205">
          <cell r="A205" t="str">
            <v>2013803</v>
          </cell>
        </row>
        <row r="206">
          <cell r="A206" t="str">
            <v>2013804</v>
          </cell>
        </row>
        <row r="206">
          <cell r="C206">
            <v>2</v>
          </cell>
        </row>
        <row r="207">
          <cell r="A207" t="str">
            <v>2013805</v>
          </cell>
        </row>
        <row r="208">
          <cell r="A208" t="str">
            <v>2013808</v>
          </cell>
        </row>
        <row r="209">
          <cell r="A209" t="str">
            <v>2013810</v>
          </cell>
        </row>
        <row r="209">
          <cell r="C209">
            <v>24</v>
          </cell>
          <cell r="D209">
            <v>27</v>
          </cell>
          <cell r="E209">
            <v>162</v>
          </cell>
        </row>
        <row r="210">
          <cell r="A210" t="str">
            <v>2013812</v>
          </cell>
        </row>
        <row r="210">
          <cell r="D210">
            <v>3</v>
          </cell>
          <cell r="E210">
            <v>3</v>
          </cell>
        </row>
        <row r="211">
          <cell r="A211" t="str">
            <v>2013813</v>
          </cell>
        </row>
        <row r="212">
          <cell r="A212" t="str">
            <v>2013814</v>
          </cell>
        </row>
        <row r="213">
          <cell r="A213" t="str">
            <v>2013815</v>
          </cell>
        </row>
        <row r="213">
          <cell r="C213">
            <v>200</v>
          </cell>
        </row>
        <row r="213">
          <cell r="E213">
            <v>20</v>
          </cell>
        </row>
        <row r="214">
          <cell r="A214" t="str">
            <v>2013816</v>
          </cell>
        </row>
        <row r="214">
          <cell r="D214">
            <v>116</v>
          </cell>
          <cell r="E214">
            <v>28</v>
          </cell>
        </row>
        <row r="215">
          <cell r="A215" t="str">
            <v>2013850</v>
          </cell>
        </row>
        <row r="215">
          <cell r="C215">
            <v>195</v>
          </cell>
          <cell r="D215">
            <v>192</v>
          </cell>
          <cell r="E215">
            <v>336</v>
          </cell>
        </row>
        <row r="216">
          <cell r="A216" t="str">
            <v>2013899</v>
          </cell>
        </row>
        <row r="216">
          <cell r="D216">
            <v>52</v>
          </cell>
          <cell r="E216">
            <v>60</v>
          </cell>
        </row>
        <row r="217">
          <cell r="A217" t="str">
            <v>2013901</v>
          </cell>
        </row>
        <row r="217">
          <cell r="E217">
            <v>35</v>
          </cell>
        </row>
        <row r="218">
          <cell r="A218" t="str">
            <v>2013902</v>
          </cell>
        </row>
        <row r="219">
          <cell r="A219" t="str">
            <v>2013903</v>
          </cell>
        </row>
        <row r="220">
          <cell r="A220" t="str">
            <v>2013950</v>
          </cell>
        </row>
        <row r="221">
          <cell r="A221" t="str">
            <v>2013999</v>
          </cell>
        </row>
        <row r="221">
          <cell r="E221">
            <v>70</v>
          </cell>
        </row>
        <row r="222">
          <cell r="A222" t="str">
            <v>2014001</v>
          </cell>
        </row>
        <row r="222">
          <cell r="C222">
            <v>128</v>
          </cell>
          <cell r="D222">
            <v>119</v>
          </cell>
          <cell r="E222">
            <v>122</v>
          </cell>
        </row>
        <row r="223">
          <cell r="A223" t="str">
            <v>2014002</v>
          </cell>
        </row>
        <row r="223">
          <cell r="C223">
            <v>35</v>
          </cell>
          <cell r="D223">
            <v>35</v>
          </cell>
        </row>
        <row r="224">
          <cell r="A224" t="str">
            <v>2014003</v>
          </cell>
        </row>
        <row r="225">
          <cell r="A225" t="str">
            <v>2014004</v>
          </cell>
        </row>
        <row r="225">
          <cell r="C225">
            <v>278</v>
          </cell>
          <cell r="D225">
            <v>291</v>
          </cell>
          <cell r="E225">
            <v>277</v>
          </cell>
        </row>
        <row r="226">
          <cell r="A226" t="str">
            <v>2014050</v>
          </cell>
        </row>
        <row r="227">
          <cell r="A227" t="str">
            <v>2014099</v>
          </cell>
        </row>
        <row r="227">
          <cell r="D227">
            <v>11</v>
          </cell>
          <cell r="E227">
            <v>5</v>
          </cell>
        </row>
        <row r="228">
          <cell r="A228" t="str">
            <v>2014101</v>
          </cell>
        </row>
        <row r="229">
          <cell r="A229" t="str">
            <v>2014102</v>
          </cell>
        </row>
        <row r="230">
          <cell r="A230" t="str">
            <v>2014103</v>
          </cell>
        </row>
        <row r="231">
          <cell r="A231" t="str">
            <v>2014150</v>
          </cell>
        </row>
        <row r="232">
          <cell r="A232" t="str">
            <v>2014199</v>
          </cell>
        </row>
        <row r="233">
          <cell r="A233" t="str">
            <v>2019901</v>
          </cell>
        </row>
        <row r="233">
          <cell r="D233">
            <v>7</v>
          </cell>
        </row>
        <row r="234">
          <cell r="A234" t="str">
            <v>2019999</v>
          </cell>
        </row>
        <row r="234">
          <cell r="C234">
            <v>8311</v>
          </cell>
          <cell r="D234">
            <v>5538</v>
          </cell>
          <cell r="E234">
            <v>7306</v>
          </cell>
        </row>
        <row r="235">
          <cell r="A235" t="str">
            <v>2020101</v>
          </cell>
        </row>
        <row r="236">
          <cell r="A236" t="str">
            <v>2020102</v>
          </cell>
        </row>
        <row r="237">
          <cell r="A237" t="str">
            <v>2020103</v>
          </cell>
        </row>
        <row r="238">
          <cell r="A238" t="str">
            <v>2020104</v>
          </cell>
        </row>
        <row r="239">
          <cell r="A239" t="str">
            <v>2020150</v>
          </cell>
        </row>
        <row r="240">
          <cell r="A240" t="str">
            <v>2020199</v>
          </cell>
        </row>
        <row r="241">
          <cell r="A241" t="str">
            <v>2020201</v>
          </cell>
        </row>
        <row r="242">
          <cell r="A242" t="str">
            <v>2020202</v>
          </cell>
        </row>
        <row r="243">
          <cell r="A243" t="str">
            <v>2020304</v>
          </cell>
        </row>
        <row r="244">
          <cell r="A244" t="str">
            <v>2020306</v>
          </cell>
        </row>
        <row r="245">
          <cell r="A245" t="str">
            <v>2020401</v>
          </cell>
        </row>
        <row r="246">
          <cell r="A246" t="str">
            <v>2020402</v>
          </cell>
        </row>
        <row r="247">
          <cell r="A247" t="str">
            <v>2020403</v>
          </cell>
        </row>
        <row r="248">
          <cell r="A248" t="str">
            <v>2020404</v>
          </cell>
        </row>
        <row r="249">
          <cell r="A249" t="str">
            <v>2020499</v>
          </cell>
        </row>
        <row r="250">
          <cell r="A250" t="str">
            <v>2020503</v>
          </cell>
        </row>
        <row r="251">
          <cell r="A251" t="str">
            <v>2020504</v>
          </cell>
        </row>
        <row r="252">
          <cell r="A252" t="str">
            <v>2020505</v>
          </cell>
        </row>
        <row r="253">
          <cell r="A253" t="str">
            <v>2020599</v>
          </cell>
        </row>
        <row r="254">
          <cell r="A254" t="str">
            <v>2020601</v>
          </cell>
        </row>
        <row r="255">
          <cell r="A255" t="str">
            <v>2020701</v>
          </cell>
        </row>
        <row r="256">
          <cell r="A256" t="str">
            <v>2020702</v>
          </cell>
        </row>
        <row r="257">
          <cell r="A257" t="str">
            <v>2020703</v>
          </cell>
        </row>
        <row r="258">
          <cell r="A258" t="str">
            <v>2020799</v>
          </cell>
        </row>
        <row r="259">
          <cell r="A259" t="str">
            <v>2020801</v>
          </cell>
        </row>
        <row r="260">
          <cell r="A260" t="str">
            <v>2020802</v>
          </cell>
        </row>
        <row r="261">
          <cell r="A261" t="str">
            <v>2020803</v>
          </cell>
        </row>
        <row r="262">
          <cell r="A262" t="str">
            <v>2020850</v>
          </cell>
        </row>
        <row r="263">
          <cell r="A263" t="str">
            <v>2020899</v>
          </cell>
        </row>
        <row r="264">
          <cell r="A264" t="str">
            <v>2029999</v>
          </cell>
        </row>
        <row r="265">
          <cell r="A265" t="str">
            <v>2030101</v>
          </cell>
        </row>
        <row r="266">
          <cell r="A266" t="str">
            <v>2030102</v>
          </cell>
        </row>
        <row r="267">
          <cell r="A267" t="str">
            <v>2030199</v>
          </cell>
        </row>
        <row r="268">
          <cell r="A268" t="str">
            <v>2030401</v>
          </cell>
        </row>
        <row r="269">
          <cell r="A269" t="str">
            <v>2030501</v>
          </cell>
        </row>
        <row r="270">
          <cell r="A270" t="str">
            <v>2030601</v>
          </cell>
        </row>
        <row r="270">
          <cell r="C270">
            <v>310</v>
          </cell>
          <cell r="D270">
            <v>196</v>
          </cell>
        </row>
        <row r="271">
          <cell r="A271" t="str">
            <v>2030602</v>
          </cell>
        </row>
        <row r="272">
          <cell r="A272" t="str">
            <v>2030603</v>
          </cell>
        </row>
        <row r="272">
          <cell r="D272">
            <v>3</v>
          </cell>
        </row>
        <row r="273">
          <cell r="A273" t="str">
            <v>2030604</v>
          </cell>
        </row>
        <row r="274">
          <cell r="A274" t="str">
            <v>2030607</v>
          </cell>
        </row>
        <row r="274">
          <cell r="E274">
            <v>85</v>
          </cell>
        </row>
        <row r="275">
          <cell r="A275" t="str">
            <v>2030608</v>
          </cell>
        </row>
        <row r="276">
          <cell r="A276" t="str">
            <v>2030699</v>
          </cell>
        </row>
        <row r="276">
          <cell r="C276">
            <v>3</v>
          </cell>
        </row>
        <row r="277">
          <cell r="A277" t="str">
            <v>2039999</v>
          </cell>
        </row>
        <row r="277">
          <cell r="E277">
            <v>71</v>
          </cell>
        </row>
        <row r="278">
          <cell r="A278" t="str">
            <v>2040101</v>
          </cell>
        </row>
        <row r="278">
          <cell r="C278">
            <v>48</v>
          </cell>
          <cell r="D278">
            <v>146</v>
          </cell>
        </row>
        <row r="279">
          <cell r="A279" t="str">
            <v>2040199</v>
          </cell>
        </row>
        <row r="279">
          <cell r="E279">
            <v>39</v>
          </cell>
        </row>
        <row r="280">
          <cell r="A280" t="str">
            <v>2040201</v>
          </cell>
        </row>
        <row r="280">
          <cell r="C280">
            <v>6681</v>
          </cell>
          <cell r="D280">
            <v>7728</v>
          </cell>
          <cell r="E280">
            <v>4244</v>
          </cell>
        </row>
        <row r="281">
          <cell r="A281" t="str">
            <v>2040202</v>
          </cell>
        </row>
        <row r="281">
          <cell r="C281">
            <v>300</v>
          </cell>
          <cell r="D281">
            <v>350</v>
          </cell>
          <cell r="E281">
            <v>1453</v>
          </cell>
        </row>
        <row r="282">
          <cell r="A282" t="str">
            <v>2040203</v>
          </cell>
        </row>
        <row r="283">
          <cell r="A283" t="str">
            <v>2040219</v>
          </cell>
        </row>
        <row r="283">
          <cell r="C283">
            <v>462</v>
          </cell>
          <cell r="D283">
            <v>144</v>
          </cell>
        </row>
        <row r="284">
          <cell r="A284" t="str">
            <v>2040220</v>
          </cell>
        </row>
        <row r="284">
          <cell r="C284">
            <v>108</v>
          </cell>
          <cell r="D284">
            <v>115</v>
          </cell>
          <cell r="E284">
            <v>360</v>
          </cell>
        </row>
        <row r="285">
          <cell r="A285" t="str">
            <v>2040221</v>
          </cell>
        </row>
        <row r="286">
          <cell r="A286" t="str">
            <v>2040222</v>
          </cell>
        </row>
        <row r="287">
          <cell r="A287" t="str">
            <v>2040223</v>
          </cell>
        </row>
        <row r="288">
          <cell r="A288" t="str">
            <v>2040250</v>
          </cell>
        </row>
        <row r="288">
          <cell r="C288">
            <v>25</v>
          </cell>
          <cell r="D288">
            <v>25</v>
          </cell>
          <cell r="E288">
            <v>30</v>
          </cell>
        </row>
        <row r="289">
          <cell r="A289" t="str">
            <v>2040299</v>
          </cell>
        </row>
        <row r="289">
          <cell r="C289">
            <v>1235.5</v>
          </cell>
          <cell r="D289">
            <v>930</v>
          </cell>
          <cell r="E289">
            <v>3584</v>
          </cell>
        </row>
        <row r="290">
          <cell r="A290" t="str">
            <v>2040301</v>
          </cell>
        </row>
        <row r="291">
          <cell r="A291" t="str">
            <v>2040302</v>
          </cell>
        </row>
        <row r="292">
          <cell r="A292" t="str">
            <v>2040303</v>
          </cell>
        </row>
        <row r="293">
          <cell r="A293" t="str">
            <v>2040304</v>
          </cell>
        </row>
        <row r="294">
          <cell r="A294" t="str">
            <v>2040350</v>
          </cell>
        </row>
        <row r="295">
          <cell r="A295" t="str">
            <v>2040399</v>
          </cell>
        </row>
        <row r="296">
          <cell r="A296" t="str">
            <v>2040401</v>
          </cell>
        </row>
        <row r="296">
          <cell r="C296">
            <v>130</v>
          </cell>
          <cell r="D296">
            <v>138</v>
          </cell>
          <cell r="E296">
            <v>150</v>
          </cell>
        </row>
        <row r="297">
          <cell r="A297" t="str">
            <v>2040402</v>
          </cell>
        </row>
        <row r="298">
          <cell r="A298" t="str">
            <v>2040403</v>
          </cell>
        </row>
        <row r="299">
          <cell r="A299" t="str">
            <v>2040409</v>
          </cell>
        </row>
        <row r="299">
          <cell r="E299">
            <v>40</v>
          </cell>
        </row>
        <row r="300">
          <cell r="A300" t="str">
            <v>2040410</v>
          </cell>
        </row>
        <row r="301">
          <cell r="A301" t="str">
            <v>2040450</v>
          </cell>
        </row>
        <row r="302">
          <cell r="A302" t="str">
            <v>2040499</v>
          </cell>
        </row>
        <row r="302">
          <cell r="D302">
            <v>2</v>
          </cell>
        </row>
        <row r="303">
          <cell r="A303" t="str">
            <v>2040501</v>
          </cell>
        </row>
        <row r="303">
          <cell r="C303">
            <v>250</v>
          </cell>
          <cell r="D303">
            <v>255</v>
          </cell>
          <cell r="E303">
            <v>260</v>
          </cell>
        </row>
        <row r="304">
          <cell r="A304" t="str">
            <v>2040502</v>
          </cell>
        </row>
        <row r="305">
          <cell r="A305" t="str">
            <v>2040503</v>
          </cell>
        </row>
        <row r="306">
          <cell r="A306" t="str">
            <v>2040504</v>
          </cell>
        </row>
        <row r="307">
          <cell r="A307" t="str">
            <v>2040505</v>
          </cell>
        </row>
        <row r="308">
          <cell r="A308" t="str">
            <v>2040506</v>
          </cell>
        </row>
        <row r="308">
          <cell r="E308">
            <v>60</v>
          </cell>
        </row>
        <row r="309">
          <cell r="A309" t="str">
            <v>2040550</v>
          </cell>
        </row>
        <row r="310">
          <cell r="A310" t="str">
            <v>2040599</v>
          </cell>
        </row>
        <row r="311">
          <cell r="A311" t="str">
            <v>2040601</v>
          </cell>
        </row>
        <row r="311">
          <cell r="C311">
            <v>571</v>
          </cell>
          <cell r="D311">
            <v>747</v>
          </cell>
          <cell r="E311">
            <v>601</v>
          </cell>
        </row>
        <row r="312">
          <cell r="A312" t="str">
            <v>2040602</v>
          </cell>
        </row>
        <row r="312">
          <cell r="D312">
            <v>44</v>
          </cell>
        </row>
        <row r="313">
          <cell r="A313" t="str">
            <v>2040603</v>
          </cell>
        </row>
        <row r="314">
          <cell r="A314" t="str">
            <v>2040604</v>
          </cell>
        </row>
        <row r="314">
          <cell r="D314">
            <v>18</v>
          </cell>
          <cell r="E314">
            <v>26</v>
          </cell>
        </row>
        <row r="315">
          <cell r="A315" t="str">
            <v>2040605</v>
          </cell>
        </row>
        <row r="316">
          <cell r="A316" t="str">
            <v>2040606</v>
          </cell>
        </row>
        <row r="317">
          <cell r="A317" t="str">
            <v>2040607</v>
          </cell>
        </row>
        <row r="317">
          <cell r="C317">
            <v>34</v>
          </cell>
          <cell r="D317">
            <v>22</v>
          </cell>
          <cell r="E317">
            <v>88</v>
          </cell>
        </row>
        <row r="318">
          <cell r="A318" t="str">
            <v>2040608</v>
          </cell>
        </row>
        <row r="319">
          <cell r="A319" t="str">
            <v>2040610</v>
          </cell>
        </row>
        <row r="319">
          <cell r="C319">
            <v>22</v>
          </cell>
        </row>
        <row r="319">
          <cell r="E319">
            <v>22</v>
          </cell>
        </row>
        <row r="320">
          <cell r="A320" t="str">
            <v>2040612</v>
          </cell>
        </row>
        <row r="320">
          <cell r="C320">
            <v>29</v>
          </cell>
        </row>
        <row r="320">
          <cell r="E320">
            <v>30</v>
          </cell>
        </row>
        <row r="321">
          <cell r="A321" t="str">
            <v>2040613</v>
          </cell>
        </row>
        <row r="321">
          <cell r="E321">
            <v>3</v>
          </cell>
        </row>
        <row r="322">
          <cell r="A322" t="str">
            <v>2040650</v>
          </cell>
        </row>
        <row r="322">
          <cell r="C322">
            <v>40</v>
          </cell>
          <cell r="D322">
            <v>40</v>
          </cell>
          <cell r="E322">
            <v>41</v>
          </cell>
        </row>
        <row r="323">
          <cell r="A323" t="str">
            <v>2040699</v>
          </cell>
        </row>
        <row r="323">
          <cell r="D323">
            <v>38</v>
          </cell>
          <cell r="E323">
            <v>70</v>
          </cell>
        </row>
        <row r="324">
          <cell r="A324" t="str">
            <v>2040701</v>
          </cell>
        </row>
        <row r="325">
          <cell r="A325" t="str">
            <v>2040702</v>
          </cell>
        </row>
        <row r="326">
          <cell r="A326" t="str">
            <v>2040703</v>
          </cell>
        </row>
        <row r="327">
          <cell r="A327" t="str">
            <v>2040704</v>
          </cell>
        </row>
        <row r="327">
          <cell r="C327">
            <v>105</v>
          </cell>
          <cell r="D327">
            <v>80</v>
          </cell>
        </row>
        <row r="328">
          <cell r="A328" t="str">
            <v>2040705</v>
          </cell>
        </row>
        <row r="329">
          <cell r="A329" t="str">
            <v>2040706</v>
          </cell>
        </row>
        <row r="330">
          <cell r="A330" t="str">
            <v>2040707</v>
          </cell>
        </row>
        <row r="331">
          <cell r="A331" t="str">
            <v>2040750</v>
          </cell>
        </row>
        <row r="332">
          <cell r="A332" t="str">
            <v>2040799</v>
          </cell>
        </row>
        <row r="333">
          <cell r="A333" t="str">
            <v>2040801</v>
          </cell>
        </row>
        <row r="334">
          <cell r="A334" t="str">
            <v>2040802</v>
          </cell>
        </row>
        <row r="335">
          <cell r="A335" t="str">
            <v>2040803</v>
          </cell>
        </row>
        <row r="336">
          <cell r="A336" t="str">
            <v>2040804</v>
          </cell>
        </row>
        <row r="337">
          <cell r="A337" t="str">
            <v>2040805</v>
          </cell>
        </row>
        <row r="338">
          <cell r="A338" t="str">
            <v>2040806</v>
          </cell>
        </row>
        <row r="339">
          <cell r="A339" t="str">
            <v>2040807</v>
          </cell>
        </row>
        <row r="340">
          <cell r="A340" t="str">
            <v>2040850</v>
          </cell>
        </row>
        <row r="341">
          <cell r="A341" t="str">
            <v>2040899</v>
          </cell>
        </row>
        <row r="341">
          <cell r="D341">
            <v>126</v>
          </cell>
          <cell r="E341">
            <v>129</v>
          </cell>
        </row>
        <row r="342">
          <cell r="A342" t="str">
            <v>2040901</v>
          </cell>
        </row>
        <row r="343">
          <cell r="A343" t="str">
            <v>2040902</v>
          </cell>
        </row>
        <row r="344">
          <cell r="A344" t="str">
            <v>2040903</v>
          </cell>
        </row>
        <row r="345">
          <cell r="A345" t="str">
            <v>2040904</v>
          </cell>
        </row>
        <row r="346">
          <cell r="A346" t="str">
            <v>2040905</v>
          </cell>
        </row>
        <row r="347">
          <cell r="A347" t="str">
            <v>2040950</v>
          </cell>
        </row>
        <row r="348">
          <cell r="A348" t="str">
            <v>2040999</v>
          </cell>
        </row>
        <row r="349">
          <cell r="A349" t="str">
            <v>2041001</v>
          </cell>
        </row>
        <row r="350">
          <cell r="A350" t="str">
            <v>2041002</v>
          </cell>
        </row>
        <row r="351">
          <cell r="A351" t="str">
            <v>2041006</v>
          </cell>
        </row>
        <row r="352">
          <cell r="A352" t="str">
            <v>2041007</v>
          </cell>
        </row>
        <row r="353">
          <cell r="A353" t="str">
            <v>2041099</v>
          </cell>
        </row>
        <row r="354">
          <cell r="A354" t="str">
            <v>2049902</v>
          </cell>
        </row>
        <row r="354">
          <cell r="D354">
            <v>20</v>
          </cell>
        </row>
        <row r="355">
          <cell r="A355" t="str">
            <v>2049999</v>
          </cell>
        </row>
        <row r="355">
          <cell r="C355">
            <v>1632</v>
          </cell>
          <cell r="D355">
            <v>70</v>
          </cell>
        </row>
        <row r="356">
          <cell r="A356" t="str">
            <v>2050101</v>
          </cell>
        </row>
        <row r="356">
          <cell r="C356">
            <v>539</v>
          </cell>
          <cell r="D356">
            <v>694</v>
          </cell>
          <cell r="E356">
            <v>500</v>
          </cell>
        </row>
        <row r="357">
          <cell r="A357" t="str">
            <v>2050102</v>
          </cell>
        </row>
        <row r="358">
          <cell r="A358" t="str">
            <v>2050103</v>
          </cell>
        </row>
        <row r="359">
          <cell r="A359" t="str">
            <v>2050199</v>
          </cell>
        </row>
        <row r="360">
          <cell r="A360" t="str">
            <v>2050201</v>
          </cell>
        </row>
        <row r="360">
          <cell r="C360">
            <v>262</v>
          </cell>
          <cell r="D360">
            <v>1234</v>
          </cell>
          <cell r="E360">
            <v>1300</v>
          </cell>
        </row>
        <row r="361">
          <cell r="A361" t="str">
            <v>2050202</v>
          </cell>
        </row>
        <row r="361">
          <cell r="C361">
            <v>16999</v>
          </cell>
          <cell r="D361">
            <v>17383</v>
          </cell>
          <cell r="E361">
            <v>18000</v>
          </cell>
        </row>
        <row r="362">
          <cell r="A362" t="str">
            <v>2050203</v>
          </cell>
        </row>
        <row r="362">
          <cell r="C362">
            <v>13102</v>
          </cell>
          <cell r="D362">
            <v>13708</v>
          </cell>
          <cell r="E362">
            <v>14000</v>
          </cell>
        </row>
        <row r="363">
          <cell r="A363" t="str">
            <v>2050204</v>
          </cell>
        </row>
        <row r="363">
          <cell r="C363">
            <v>6185</v>
          </cell>
          <cell r="D363">
            <v>6650</v>
          </cell>
          <cell r="E363">
            <v>6650</v>
          </cell>
        </row>
        <row r="364">
          <cell r="A364" t="str">
            <v>2050205</v>
          </cell>
        </row>
        <row r="364">
          <cell r="D364">
            <v>39</v>
          </cell>
          <cell r="E364">
            <v>30</v>
          </cell>
        </row>
        <row r="365">
          <cell r="A365" t="str">
            <v>2050299</v>
          </cell>
        </row>
        <row r="365">
          <cell r="C365">
            <v>15245</v>
          </cell>
          <cell r="D365">
            <v>16679</v>
          </cell>
          <cell r="E365">
            <v>12000</v>
          </cell>
        </row>
        <row r="366">
          <cell r="A366" t="str">
            <v>2050301</v>
          </cell>
        </row>
        <row r="367">
          <cell r="A367" t="str">
            <v>2050302</v>
          </cell>
        </row>
        <row r="367">
          <cell r="C367">
            <v>634</v>
          </cell>
          <cell r="D367">
            <v>1301</v>
          </cell>
          <cell r="E367">
            <v>1517</v>
          </cell>
        </row>
        <row r="368">
          <cell r="A368" t="str">
            <v>2050303</v>
          </cell>
        </row>
        <row r="369">
          <cell r="A369" t="str">
            <v>2050305</v>
          </cell>
        </row>
        <row r="370">
          <cell r="A370" t="str">
            <v>2050399</v>
          </cell>
        </row>
        <row r="370">
          <cell r="D370">
            <v>100</v>
          </cell>
        </row>
        <row r="371">
          <cell r="A371" t="str">
            <v>2050401</v>
          </cell>
        </row>
        <row r="372">
          <cell r="A372" t="str">
            <v>2050402</v>
          </cell>
        </row>
        <row r="373">
          <cell r="A373" t="str">
            <v>2050403</v>
          </cell>
        </row>
        <row r="374">
          <cell r="A374" t="str">
            <v>2050404</v>
          </cell>
        </row>
        <row r="375">
          <cell r="A375" t="str">
            <v>2050499</v>
          </cell>
        </row>
        <row r="376">
          <cell r="A376" t="str">
            <v>2050501</v>
          </cell>
        </row>
        <row r="377">
          <cell r="A377" t="str">
            <v>2050502</v>
          </cell>
        </row>
        <row r="378">
          <cell r="A378" t="str">
            <v>2050599</v>
          </cell>
        </row>
        <row r="379">
          <cell r="A379" t="str">
            <v>2050601</v>
          </cell>
        </row>
        <row r="380">
          <cell r="A380" t="str">
            <v>2050602</v>
          </cell>
        </row>
        <row r="381">
          <cell r="A381" t="str">
            <v>2050699</v>
          </cell>
        </row>
        <row r="382">
          <cell r="A382" t="str">
            <v>2050701</v>
          </cell>
        </row>
        <row r="382">
          <cell r="C382">
            <v>115</v>
          </cell>
          <cell r="D382">
            <v>247</v>
          </cell>
          <cell r="E382">
            <v>254</v>
          </cell>
        </row>
        <row r="383">
          <cell r="A383" t="str">
            <v>2050702</v>
          </cell>
        </row>
        <row r="384">
          <cell r="A384" t="str">
            <v>2050799</v>
          </cell>
        </row>
        <row r="385">
          <cell r="A385" t="str">
            <v>2050801</v>
          </cell>
        </row>
        <row r="385">
          <cell r="C385">
            <v>469</v>
          </cell>
          <cell r="D385">
            <v>134</v>
          </cell>
          <cell r="E385">
            <v>236</v>
          </cell>
        </row>
        <row r="386">
          <cell r="A386" t="str">
            <v>2050802</v>
          </cell>
        </row>
        <row r="386">
          <cell r="C386">
            <v>185</v>
          </cell>
          <cell r="D386">
            <v>302</v>
          </cell>
          <cell r="E386">
            <v>233</v>
          </cell>
        </row>
        <row r="387">
          <cell r="A387" t="str">
            <v>2050803</v>
          </cell>
        </row>
        <row r="388">
          <cell r="A388" t="str">
            <v>2050804</v>
          </cell>
        </row>
        <row r="389">
          <cell r="A389" t="str">
            <v>2050899</v>
          </cell>
        </row>
        <row r="389">
          <cell r="D389">
            <v>4</v>
          </cell>
          <cell r="E389">
            <v>6</v>
          </cell>
        </row>
        <row r="390">
          <cell r="A390" t="str">
            <v>2050901</v>
          </cell>
        </row>
        <row r="390">
          <cell r="D390">
            <v>40</v>
          </cell>
          <cell r="E390">
            <v>60</v>
          </cell>
        </row>
        <row r="391">
          <cell r="A391" t="str">
            <v>2050902</v>
          </cell>
        </row>
        <row r="392">
          <cell r="A392" t="str">
            <v>2050903</v>
          </cell>
        </row>
        <row r="393">
          <cell r="A393" t="str">
            <v>2050904</v>
          </cell>
        </row>
        <row r="394">
          <cell r="A394" t="str">
            <v>2050905</v>
          </cell>
        </row>
        <row r="394">
          <cell r="D394">
            <v>8</v>
          </cell>
        </row>
        <row r="395">
          <cell r="A395" t="str">
            <v>2050999</v>
          </cell>
        </row>
        <row r="395">
          <cell r="D395">
            <v>140</v>
          </cell>
          <cell r="E395">
            <v>500</v>
          </cell>
        </row>
        <row r="396">
          <cell r="A396" t="str">
            <v>2059999</v>
          </cell>
        </row>
        <row r="396">
          <cell r="C396">
            <v>402</v>
          </cell>
          <cell r="D396">
            <v>501</v>
          </cell>
          <cell r="E396">
            <v>781</v>
          </cell>
        </row>
        <row r="397">
          <cell r="A397" t="str">
            <v>2060101</v>
          </cell>
        </row>
        <row r="397">
          <cell r="C397">
            <v>75</v>
          </cell>
          <cell r="D397">
            <v>90</v>
          </cell>
          <cell r="E397">
            <v>75</v>
          </cell>
        </row>
        <row r="398">
          <cell r="A398" t="str">
            <v>2060102</v>
          </cell>
        </row>
        <row r="398">
          <cell r="D398">
            <v>21</v>
          </cell>
        </row>
        <row r="399">
          <cell r="A399" t="str">
            <v>2060103</v>
          </cell>
        </row>
        <row r="400">
          <cell r="A400" t="str">
            <v>2060199</v>
          </cell>
        </row>
        <row r="400">
          <cell r="D400">
            <v>160</v>
          </cell>
          <cell r="E400">
            <v>12</v>
          </cell>
        </row>
        <row r="401">
          <cell r="A401" t="str">
            <v>2060201</v>
          </cell>
        </row>
        <row r="402">
          <cell r="A402" t="str">
            <v>2060203</v>
          </cell>
        </row>
        <row r="403">
          <cell r="A403" t="str">
            <v>2060204</v>
          </cell>
        </row>
        <row r="404">
          <cell r="A404" t="str">
            <v>2060205</v>
          </cell>
        </row>
        <row r="405">
          <cell r="A405" t="str">
            <v>2060206</v>
          </cell>
        </row>
        <row r="406">
          <cell r="A406" t="str">
            <v>2060207</v>
          </cell>
        </row>
        <row r="407">
          <cell r="A407" t="str">
            <v>2060208</v>
          </cell>
        </row>
        <row r="408">
          <cell r="A408" t="str">
            <v>2060299</v>
          </cell>
        </row>
        <row r="409">
          <cell r="A409" t="str">
            <v>2060301</v>
          </cell>
        </row>
        <row r="410">
          <cell r="A410" t="str">
            <v>2060302</v>
          </cell>
        </row>
        <row r="411">
          <cell r="A411" t="str">
            <v>2060303</v>
          </cell>
        </row>
        <row r="412">
          <cell r="A412" t="str">
            <v>2060304</v>
          </cell>
        </row>
        <row r="413">
          <cell r="A413" t="str">
            <v>2060399</v>
          </cell>
        </row>
        <row r="414">
          <cell r="A414" t="str">
            <v>2060401</v>
          </cell>
        </row>
        <row r="415">
          <cell r="A415" t="str">
            <v>2060404</v>
          </cell>
        </row>
        <row r="415">
          <cell r="C415">
            <v>200</v>
          </cell>
          <cell r="D415">
            <v>4719</v>
          </cell>
          <cell r="E415">
            <v>810</v>
          </cell>
        </row>
        <row r="416">
          <cell r="A416" t="str">
            <v>2060405</v>
          </cell>
        </row>
        <row r="417">
          <cell r="A417" t="str">
            <v>2060499</v>
          </cell>
        </row>
        <row r="418">
          <cell r="A418" t="str">
            <v>2060501</v>
          </cell>
        </row>
        <row r="419">
          <cell r="A419" t="str">
            <v>2060502</v>
          </cell>
        </row>
        <row r="420">
          <cell r="A420" t="str">
            <v>2060503</v>
          </cell>
        </row>
        <row r="421">
          <cell r="A421" t="str">
            <v>2060599</v>
          </cell>
        </row>
        <row r="421">
          <cell r="D421">
            <v>70</v>
          </cell>
          <cell r="E421">
            <v>70</v>
          </cell>
        </row>
        <row r="422">
          <cell r="A422" t="str">
            <v>2060601</v>
          </cell>
        </row>
        <row r="423">
          <cell r="A423" t="str">
            <v>2060602</v>
          </cell>
        </row>
        <row r="424">
          <cell r="A424" t="str">
            <v>2060603</v>
          </cell>
        </row>
        <row r="425">
          <cell r="A425" t="str">
            <v>2060699</v>
          </cell>
        </row>
        <row r="426">
          <cell r="A426" t="str">
            <v>2060701</v>
          </cell>
        </row>
        <row r="426">
          <cell r="D426">
            <v>1</v>
          </cell>
        </row>
        <row r="427">
          <cell r="A427" t="str">
            <v>2060702</v>
          </cell>
        </row>
        <row r="427">
          <cell r="D427">
            <v>1123</v>
          </cell>
          <cell r="E427">
            <v>16</v>
          </cell>
        </row>
        <row r="428">
          <cell r="A428" t="str">
            <v>2060703</v>
          </cell>
        </row>
        <row r="429">
          <cell r="A429" t="str">
            <v>2060704</v>
          </cell>
        </row>
        <row r="430">
          <cell r="A430" t="str">
            <v>2060705</v>
          </cell>
        </row>
        <row r="431">
          <cell r="A431" t="str">
            <v>2060799</v>
          </cell>
        </row>
        <row r="431">
          <cell r="D431">
            <v>2</v>
          </cell>
        </row>
        <row r="432">
          <cell r="A432" t="str">
            <v>2060801</v>
          </cell>
        </row>
        <row r="433">
          <cell r="A433" t="str">
            <v>2060802</v>
          </cell>
        </row>
        <row r="434">
          <cell r="A434" t="str">
            <v>2060899</v>
          </cell>
        </row>
        <row r="435">
          <cell r="A435" t="str">
            <v>2060901</v>
          </cell>
        </row>
        <row r="436">
          <cell r="A436" t="str">
            <v>2060902</v>
          </cell>
        </row>
        <row r="437">
          <cell r="A437" t="str">
            <v>2060999</v>
          </cell>
        </row>
        <row r="438">
          <cell r="A438" t="str">
            <v>2069901</v>
          </cell>
        </row>
        <row r="439">
          <cell r="A439" t="str">
            <v>2069902</v>
          </cell>
        </row>
        <row r="440">
          <cell r="A440" t="str">
            <v>2069903</v>
          </cell>
        </row>
        <row r="441">
          <cell r="A441" t="str">
            <v>2069999</v>
          </cell>
        </row>
        <row r="441">
          <cell r="C441">
            <v>879</v>
          </cell>
          <cell r="D441">
            <v>458</v>
          </cell>
          <cell r="E441">
            <v>47</v>
          </cell>
        </row>
        <row r="442">
          <cell r="A442" t="str">
            <v>2070101</v>
          </cell>
        </row>
        <row r="442">
          <cell r="C442">
            <v>255</v>
          </cell>
          <cell r="D442">
            <v>369</v>
          </cell>
          <cell r="E442">
            <v>417</v>
          </cell>
        </row>
        <row r="443">
          <cell r="A443" t="str">
            <v>2070102</v>
          </cell>
        </row>
        <row r="444">
          <cell r="A444" t="str">
            <v>2070103</v>
          </cell>
        </row>
        <row r="445">
          <cell r="A445" t="str">
            <v>2070104</v>
          </cell>
        </row>
        <row r="445">
          <cell r="C445">
            <v>57</v>
          </cell>
          <cell r="D445">
            <v>57</v>
          </cell>
        </row>
        <row r="446">
          <cell r="A446" t="str">
            <v>2070105</v>
          </cell>
        </row>
        <row r="447">
          <cell r="A447" t="str">
            <v>2070106</v>
          </cell>
        </row>
        <row r="448">
          <cell r="A448" t="str">
            <v>2070107</v>
          </cell>
        </row>
        <row r="449">
          <cell r="A449" t="str">
            <v>2070108</v>
          </cell>
        </row>
        <row r="449">
          <cell r="D449">
            <v>100</v>
          </cell>
        </row>
        <row r="450">
          <cell r="A450" t="str">
            <v>2070109</v>
          </cell>
        </row>
        <row r="450">
          <cell r="C450">
            <v>123</v>
          </cell>
          <cell r="D450">
            <v>108</v>
          </cell>
        </row>
        <row r="451">
          <cell r="A451" t="str">
            <v>2070110</v>
          </cell>
        </row>
        <row r="451">
          <cell r="C451">
            <v>11</v>
          </cell>
          <cell r="D451">
            <v>36</v>
          </cell>
        </row>
        <row r="452">
          <cell r="A452" t="str">
            <v>2070111</v>
          </cell>
        </row>
        <row r="452">
          <cell r="D452">
            <v>20</v>
          </cell>
        </row>
        <row r="453">
          <cell r="A453" t="str">
            <v>2070112</v>
          </cell>
        </row>
        <row r="453">
          <cell r="C453">
            <v>99</v>
          </cell>
          <cell r="D453">
            <v>131</v>
          </cell>
          <cell r="E453">
            <v>98</v>
          </cell>
        </row>
        <row r="454">
          <cell r="A454" t="str">
            <v>2070113</v>
          </cell>
        </row>
        <row r="454">
          <cell r="C454">
            <v>1831</v>
          </cell>
          <cell r="D454">
            <v>1113</v>
          </cell>
          <cell r="E454">
            <v>772</v>
          </cell>
        </row>
        <row r="455">
          <cell r="A455" t="str">
            <v>2070114</v>
          </cell>
        </row>
        <row r="455">
          <cell r="E455">
            <v>2</v>
          </cell>
        </row>
        <row r="456">
          <cell r="A456" t="str">
            <v>2070199</v>
          </cell>
        </row>
        <row r="456">
          <cell r="C456">
            <v>1295</v>
          </cell>
          <cell r="D456">
            <v>1264</v>
          </cell>
          <cell r="E456">
            <v>1304</v>
          </cell>
        </row>
        <row r="457">
          <cell r="A457" t="str">
            <v>2070201</v>
          </cell>
        </row>
        <row r="458">
          <cell r="A458" t="str">
            <v>2070202</v>
          </cell>
        </row>
        <row r="459">
          <cell r="A459" t="str">
            <v>2070203</v>
          </cell>
        </row>
        <row r="460">
          <cell r="A460" t="str">
            <v>2070204</v>
          </cell>
        </row>
        <row r="460">
          <cell r="C460">
            <v>47</v>
          </cell>
          <cell r="D460">
            <v>172</v>
          </cell>
          <cell r="E460">
            <v>204</v>
          </cell>
        </row>
        <row r="461">
          <cell r="A461" t="str">
            <v>2070205</v>
          </cell>
        </row>
        <row r="462">
          <cell r="A462" t="str">
            <v>2070206</v>
          </cell>
        </row>
        <row r="463">
          <cell r="A463" t="str">
            <v>2070299</v>
          </cell>
        </row>
        <row r="464">
          <cell r="A464" t="str">
            <v>2070301</v>
          </cell>
        </row>
        <row r="464">
          <cell r="C464">
            <v>31</v>
          </cell>
          <cell r="D464">
            <v>35</v>
          </cell>
        </row>
        <row r="465">
          <cell r="A465" t="str">
            <v>2070302</v>
          </cell>
        </row>
        <row r="466">
          <cell r="A466" t="str">
            <v>2070303</v>
          </cell>
        </row>
        <row r="467">
          <cell r="A467" t="str">
            <v>2070304</v>
          </cell>
        </row>
        <row r="468">
          <cell r="A468" t="str">
            <v>2070305</v>
          </cell>
        </row>
        <row r="469">
          <cell r="A469" t="str">
            <v>2070306</v>
          </cell>
        </row>
        <row r="470">
          <cell r="A470" t="str">
            <v>2070307</v>
          </cell>
        </row>
        <row r="470">
          <cell r="D470">
            <v>59</v>
          </cell>
          <cell r="E470">
            <v>61</v>
          </cell>
        </row>
        <row r="471">
          <cell r="A471" t="str">
            <v>2070308</v>
          </cell>
        </row>
        <row r="471">
          <cell r="C471">
            <v>47</v>
          </cell>
          <cell r="D471">
            <v>47</v>
          </cell>
        </row>
        <row r="472">
          <cell r="A472" t="str">
            <v>2070309</v>
          </cell>
        </row>
        <row r="473">
          <cell r="A473" t="str">
            <v>2070399</v>
          </cell>
        </row>
        <row r="473">
          <cell r="D473">
            <v>75</v>
          </cell>
        </row>
        <row r="474">
          <cell r="A474" t="str">
            <v>2070601</v>
          </cell>
        </row>
        <row r="475">
          <cell r="A475" t="str">
            <v>2070602</v>
          </cell>
        </row>
        <row r="476">
          <cell r="A476" t="str">
            <v>2070603</v>
          </cell>
        </row>
        <row r="477">
          <cell r="A477" t="str">
            <v>2070604</v>
          </cell>
        </row>
        <row r="477">
          <cell r="D477">
            <v>4</v>
          </cell>
        </row>
        <row r="478">
          <cell r="A478" t="str">
            <v>2070605</v>
          </cell>
        </row>
        <row r="479">
          <cell r="A479" t="str">
            <v>2070606</v>
          </cell>
        </row>
        <row r="480">
          <cell r="A480" t="str">
            <v>2070607</v>
          </cell>
        </row>
        <row r="480">
          <cell r="C480">
            <v>5</v>
          </cell>
          <cell r="D480">
            <v>10</v>
          </cell>
        </row>
        <row r="481">
          <cell r="A481" t="str">
            <v>2070699</v>
          </cell>
        </row>
        <row r="482">
          <cell r="A482" t="str">
            <v>2070801</v>
          </cell>
        </row>
        <row r="482">
          <cell r="C482">
            <v>14</v>
          </cell>
          <cell r="D482">
            <v>240</v>
          </cell>
          <cell r="E482">
            <v>10</v>
          </cell>
        </row>
        <row r="483">
          <cell r="A483" t="str">
            <v>2070802</v>
          </cell>
        </row>
        <row r="484">
          <cell r="A484" t="str">
            <v>2070803</v>
          </cell>
        </row>
        <row r="485">
          <cell r="A485" t="str">
            <v>2070806</v>
          </cell>
        </row>
        <row r="486">
          <cell r="A486" t="str">
            <v>2070807</v>
          </cell>
        </row>
        <row r="487">
          <cell r="A487" t="str">
            <v>2070808</v>
          </cell>
        </row>
        <row r="487">
          <cell r="C487">
            <v>807</v>
          </cell>
          <cell r="D487">
            <v>573</v>
          </cell>
          <cell r="E487">
            <v>498</v>
          </cell>
        </row>
        <row r="488">
          <cell r="A488" t="str">
            <v>2070899</v>
          </cell>
        </row>
        <row r="488">
          <cell r="D488">
            <v>11</v>
          </cell>
          <cell r="E488">
            <v>335</v>
          </cell>
        </row>
        <row r="489">
          <cell r="A489" t="str">
            <v>2079903</v>
          </cell>
        </row>
        <row r="489">
          <cell r="D489">
            <v>3</v>
          </cell>
        </row>
        <row r="490">
          <cell r="A490" t="str">
            <v>2079999</v>
          </cell>
        </row>
        <row r="490">
          <cell r="D490">
            <v>464</v>
          </cell>
        </row>
        <row r="491">
          <cell r="A491" t="str">
            <v>2080101</v>
          </cell>
        </row>
        <row r="491">
          <cell r="C491">
            <v>480</v>
          </cell>
          <cell r="D491">
            <v>405</v>
          </cell>
          <cell r="E491">
            <v>260</v>
          </cell>
        </row>
        <row r="492">
          <cell r="A492" t="str">
            <v>2080102</v>
          </cell>
        </row>
        <row r="492">
          <cell r="D492">
            <v>40</v>
          </cell>
        </row>
        <row r="493">
          <cell r="A493" t="str">
            <v>2080103</v>
          </cell>
        </row>
        <row r="494">
          <cell r="A494" t="str">
            <v>2080104</v>
          </cell>
        </row>
        <row r="494">
          <cell r="C494">
            <v>735</v>
          </cell>
          <cell r="D494">
            <v>737</v>
          </cell>
          <cell r="E494">
            <v>507</v>
          </cell>
        </row>
        <row r="495">
          <cell r="A495" t="str">
            <v>2080105</v>
          </cell>
        </row>
        <row r="495">
          <cell r="C495">
            <v>35</v>
          </cell>
          <cell r="D495">
            <v>38</v>
          </cell>
        </row>
        <row r="496">
          <cell r="A496" t="str">
            <v>2080106</v>
          </cell>
        </row>
        <row r="496">
          <cell r="C496">
            <v>119</v>
          </cell>
          <cell r="D496">
            <v>139</v>
          </cell>
          <cell r="E496">
            <v>105</v>
          </cell>
        </row>
        <row r="497">
          <cell r="A497" t="str">
            <v>2080107</v>
          </cell>
        </row>
        <row r="497">
          <cell r="C497">
            <v>22</v>
          </cell>
          <cell r="D497">
            <v>2</v>
          </cell>
        </row>
        <row r="498">
          <cell r="A498" t="str">
            <v>2080108</v>
          </cell>
        </row>
        <row r="498">
          <cell r="C498">
            <v>19</v>
          </cell>
        </row>
        <row r="498">
          <cell r="E498">
            <v>271</v>
          </cell>
        </row>
        <row r="499">
          <cell r="A499" t="str">
            <v>2080109</v>
          </cell>
        </row>
        <row r="499">
          <cell r="C499">
            <v>226</v>
          </cell>
          <cell r="D499">
            <v>345</v>
          </cell>
          <cell r="E499">
            <v>262</v>
          </cell>
        </row>
        <row r="500">
          <cell r="A500" t="str">
            <v>2080110</v>
          </cell>
        </row>
        <row r="501">
          <cell r="A501" t="str">
            <v>2080111</v>
          </cell>
        </row>
        <row r="502">
          <cell r="A502" t="str">
            <v>2080112</v>
          </cell>
        </row>
        <row r="503">
          <cell r="A503" t="str">
            <v>2080113</v>
          </cell>
        </row>
        <row r="504">
          <cell r="A504" t="str">
            <v>2080114</v>
          </cell>
        </row>
        <row r="505">
          <cell r="A505" t="str">
            <v>2080115</v>
          </cell>
        </row>
        <row r="506">
          <cell r="A506" t="str">
            <v>2080116</v>
          </cell>
        </row>
        <row r="507">
          <cell r="A507" t="str">
            <v>2080150</v>
          </cell>
        </row>
        <row r="507">
          <cell r="C507">
            <v>101</v>
          </cell>
          <cell r="D507">
            <v>97</v>
          </cell>
        </row>
        <row r="508">
          <cell r="A508" t="str">
            <v>2080199</v>
          </cell>
        </row>
        <row r="508">
          <cell r="C508">
            <v>2</v>
          </cell>
          <cell r="D508">
            <v>1196</v>
          </cell>
          <cell r="E508">
            <v>1000</v>
          </cell>
        </row>
        <row r="509">
          <cell r="A509" t="str">
            <v>2080201</v>
          </cell>
        </row>
        <row r="509">
          <cell r="C509">
            <v>286</v>
          </cell>
          <cell r="D509">
            <v>330</v>
          </cell>
          <cell r="E509">
            <v>287</v>
          </cell>
        </row>
        <row r="510">
          <cell r="A510" t="str">
            <v>2080202</v>
          </cell>
        </row>
        <row r="511">
          <cell r="A511" t="str">
            <v>2080203</v>
          </cell>
        </row>
        <row r="511">
          <cell r="D511">
            <v>67</v>
          </cell>
        </row>
        <row r="512">
          <cell r="A512" t="str">
            <v>2080206</v>
          </cell>
        </row>
        <row r="513">
          <cell r="A513" t="str">
            <v>2080207</v>
          </cell>
        </row>
        <row r="513">
          <cell r="D513">
            <v>2</v>
          </cell>
        </row>
        <row r="514">
          <cell r="A514" t="str">
            <v>2080299</v>
          </cell>
        </row>
        <row r="514">
          <cell r="C514">
            <v>86</v>
          </cell>
          <cell r="D514">
            <v>94</v>
          </cell>
          <cell r="E514">
            <v>200</v>
          </cell>
        </row>
        <row r="515">
          <cell r="A515" t="str">
            <v>2080501</v>
          </cell>
        </row>
        <row r="515">
          <cell r="C515">
            <v>5000</v>
          </cell>
          <cell r="D515">
            <v>6610</v>
          </cell>
          <cell r="E515">
            <v>5958</v>
          </cell>
        </row>
        <row r="516">
          <cell r="A516" t="str">
            <v>2080502</v>
          </cell>
        </row>
        <row r="516">
          <cell r="D516">
            <v>100</v>
          </cell>
        </row>
        <row r="517">
          <cell r="A517" t="str">
            <v>2080503</v>
          </cell>
        </row>
        <row r="518">
          <cell r="A518" t="str">
            <v>2080505</v>
          </cell>
        </row>
        <row r="518">
          <cell r="C518">
            <v>8531</v>
          </cell>
          <cell r="D518">
            <v>9425</v>
          </cell>
          <cell r="E518">
            <v>9139</v>
          </cell>
        </row>
        <row r="519">
          <cell r="A519" t="str">
            <v>2080506</v>
          </cell>
        </row>
        <row r="519">
          <cell r="D519">
            <v>1731</v>
          </cell>
          <cell r="E519">
            <v>3240</v>
          </cell>
        </row>
        <row r="520">
          <cell r="A520" t="str">
            <v>2080507</v>
          </cell>
        </row>
        <row r="520">
          <cell r="D520">
            <v>4522</v>
          </cell>
          <cell r="E520">
            <v>4500</v>
          </cell>
        </row>
        <row r="521">
          <cell r="A521" t="str">
            <v>2080508</v>
          </cell>
        </row>
        <row r="522">
          <cell r="A522" t="str">
            <v>2080599</v>
          </cell>
        </row>
        <row r="522">
          <cell r="D522">
            <v>30</v>
          </cell>
        </row>
        <row r="523">
          <cell r="A523" t="str">
            <v>2080601</v>
          </cell>
        </row>
        <row r="524">
          <cell r="A524" t="str">
            <v>2080602</v>
          </cell>
        </row>
        <row r="525">
          <cell r="A525" t="str">
            <v>2080699</v>
          </cell>
        </row>
        <row r="526">
          <cell r="A526" t="str">
            <v>2080701</v>
          </cell>
        </row>
        <row r="527">
          <cell r="A527" t="str">
            <v>2080702</v>
          </cell>
        </row>
        <row r="528">
          <cell r="A528" t="str">
            <v>2080704</v>
          </cell>
        </row>
        <row r="529">
          <cell r="A529" t="str">
            <v>2080705</v>
          </cell>
        </row>
        <row r="530">
          <cell r="A530" t="str">
            <v>2080709</v>
          </cell>
        </row>
        <row r="531">
          <cell r="A531" t="str">
            <v>2080711</v>
          </cell>
        </row>
        <row r="532">
          <cell r="A532" t="str">
            <v>2080712</v>
          </cell>
        </row>
        <row r="533">
          <cell r="A533" t="str">
            <v>2080713</v>
          </cell>
        </row>
        <row r="534">
          <cell r="A534" t="str">
            <v>2080799</v>
          </cell>
        </row>
        <row r="534">
          <cell r="C534">
            <v>2000</v>
          </cell>
          <cell r="D534">
            <v>2097</v>
          </cell>
          <cell r="E534">
            <v>2127</v>
          </cell>
        </row>
        <row r="535">
          <cell r="A535" t="str">
            <v>2080801</v>
          </cell>
        </row>
        <row r="535">
          <cell r="C535">
            <v>1000</v>
          </cell>
          <cell r="D535">
            <v>982</v>
          </cell>
          <cell r="E535">
            <v>1600</v>
          </cell>
        </row>
        <row r="536">
          <cell r="A536" t="str">
            <v>2080802</v>
          </cell>
        </row>
        <row r="536">
          <cell r="C536">
            <v>284</v>
          </cell>
          <cell r="D536">
            <v>129</v>
          </cell>
          <cell r="E536">
            <v>84</v>
          </cell>
        </row>
        <row r="537">
          <cell r="A537" t="str">
            <v>2080803</v>
          </cell>
        </row>
        <row r="538">
          <cell r="A538" t="str">
            <v>2080805</v>
          </cell>
        </row>
        <row r="538">
          <cell r="C538">
            <v>200</v>
          </cell>
          <cell r="D538">
            <v>324</v>
          </cell>
          <cell r="E538">
            <v>135</v>
          </cell>
        </row>
        <row r="539">
          <cell r="A539" t="str">
            <v>2080806</v>
          </cell>
        </row>
        <row r="540">
          <cell r="A540" t="str">
            <v>2080807</v>
          </cell>
        </row>
        <row r="541">
          <cell r="A541" t="str">
            <v>2080808</v>
          </cell>
        </row>
        <row r="542">
          <cell r="A542" t="str">
            <v>2080899</v>
          </cell>
        </row>
        <row r="542">
          <cell r="D542">
            <v>1345</v>
          </cell>
          <cell r="E542">
            <v>760</v>
          </cell>
        </row>
        <row r="543">
          <cell r="A543" t="str">
            <v>2080901</v>
          </cell>
        </row>
        <row r="543">
          <cell r="C543">
            <v>190</v>
          </cell>
          <cell r="D543">
            <v>143</v>
          </cell>
          <cell r="E543">
            <v>135</v>
          </cell>
        </row>
        <row r="544">
          <cell r="A544" t="str">
            <v>2080902</v>
          </cell>
        </row>
        <row r="544">
          <cell r="D544">
            <v>33</v>
          </cell>
          <cell r="E544">
            <v>71</v>
          </cell>
        </row>
        <row r="545">
          <cell r="A545" t="str">
            <v>2080903</v>
          </cell>
        </row>
        <row r="545">
          <cell r="D545">
            <v>8</v>
          </cell>
        </row>
        <row r="546">
          <cell r="A546" t="str">
            <v>2080904</v>
          </cell>
        </row>
        <row r="546">
          <cell r="D546">
            <v>4</v>
          </cell>
        </row>
        <row r="547">
          <cell r="A547" t="str">
            <v>2080905</v>
          </cell>
        </row>
        <row r="547">
          <cell r="C547">
            <v>24</v>
          </cell>
          <cell r="D547">
            <v>21</v>
          </cell>
        </row>
        <row r="548">
          <cell r="A548" t="str">
            <v>2080999</v>
          </cell>
        </row>
        <row r="548">
          <cell r="D548">
            <v>44</v>
          </cell>
        </row>
        <row r="549">
          <cell r="A549" t="str">
            <v>2081001</v>
          </cell>
        </row>
        <row r="549">
          <cell r="C549">
            <v>100</v>
          </cell>
          <cell r="D549">
            <v>76</v>
          </cell>
          <cell r="E549">
            <v>70</v>
          </cell>
        </row>
        <row r="550">
          <cell r="A550" t="str">
            <v>2081002</v>
          </cell>
        </row>
        <row r="550">
          <cell r="C550">
            <v>291</v>
          </cell>
          <cell r="D550">
            <v>287</v>
          </cell>
          <cell r="E550">
            <v>280</v>
          </cell>
        </row>
        <row r="551">
          <cell r="A551" t="str">
            <v>2081003</v>
          </cell>
        </row>
        <row r="552">
          <cell r="A552" t="str">
            <v>2081004</v>
          </cell>
        </row>
        <row r="553">
          <cell r="A553" t="str">
            <v>2081005</v>
          </cell>
        </row>
        <row r="554">
          <cell r="A554" t="str">
            <v>2081006</v>
          </cell>
        </row>
        <row r="554">
          <cell r="D554">
            <v>38</v>
          </cell>
          <cell r="E554">
            <v>30</v>
          </cell>
        </row>
        <row r="555">
          <cell r="A555" t="str">
            <v>2081099</v>
          </cell>
        </row>
        <row r="556">
          <cell r="A556" t="str">
            <v>2081101</v>
          </cell>
        </row>
        <row r="556">
          <cell r="C556">
            <v>67</v>
          </cell>
          <cell r="D556">
            <v>105</v>
          </cell>
          <cell r="E556">
            <v>71</v>
          </cell>
        </row>
        <row r="557">
          <cell r="A557" t="str">
            <v>2081102</v>
          </cell>
        </row>
        <row r="558">
          <cell r="A558" t="str">
            <v>2081103</v>
          </cell>
        </row>
        <row r="558">
          <cell r="C558">
            <v>11</v>
          </cell>
          <cell r="D558">
            <v>11</v>
          </cell>
        </row>
        <row r="559">
          <cell r="A559" t="str">
            <v>2081104</v>
          </cell>
        </row>
        <row r="559">
          <cell r="C559">
            <v>3</v>
          </cell>
          <cell r="D559">
            <v>15</v>
          </cell>
          <cell r="E559">
            <v>36</v>
          </cell>
        </row>
        <row r="560">
          <cell r="A560" t="str">
            <v>2081105</v>
          </cell>
        </row>
        <row r="560">
          <cell r="D560">
            <v>88</v>
          </cell>
          <cell r="E560">
            <v>73</v>
          </cell>
        </row>
        <row r="561">
          <cell r="A561" t="str">
            <v>2081106</v>
          </cell>
        </row>
        <row r="562">
          <cell r="A562" t="str">
            <v>2081107</v>
          </cell>
        </row>
        <row r="562">
          <cell r="C562">
            <v>150</v>
          </cell>
          <cell r="D562">
            <v>657</v>
          </cell>
          <cell r="E562">
            <v>712</v>
          </cell>
        </row>
        <row r="563">
          <cell r="A563" t="str">
            <v>2081199</v>
          </cell>
        </row>
        <row r="563">
          <cell r="D563">
            <v>415</v>
          </cell>
          <cell r="E563">
            <v>106</v>
          </cell>
        </row>
        <row r="564">
          <cell r="A564" t="str">
            <v>2081601</v>
          </cell>
        </row>
        <row r="565">
          <cell r="A565" t="str">
            <v>2081602</v>
          </cell>
        </row>
        <row r="566">
          <cell r="A566" t="str">
            <v>2081603</v>
          </cell>
        </row>
        <row r="567">
          <cell r="A567" t="str">
            <v>2081650</v>
          </cell>
        </row>
        <row r="568">
          <cell r="A568" t="str">
            <v>2081699</v>
          </cell>
        </row>
        <row r="568">
          <cell r="D568">
            <v>2</v>
          </cell>
        </row>
        <row r="569">
          <cell r="A569" t="str">
            <v>2081901</v>
          </cell>
        </row>
        <row r="569">
          <cell r="C569">
            <v>3008</v>
          </cell>
          <cell r="D569">
            <v>4130</v>
          </cell>
          <cell r="E569">
            <v>4792</v>
          </cell>
        </row>
        <row r="570">
          <cell r="A570" t="str">
            <v>2081902</v>
          </cell>
        </row>
        <row r="570">
          <cell r="D570">
            <v>912</v>
          </cell>
        </row>
        <row r="571">
          <cell r="A571" t="str">
            <v>2082001</v>
          </cell>
        </row>
        <row r="571">
          <cell r="C571">
            <v>1000</v>
          </cell>
          <cell r="D571">
            <v>1097</v>
          </cell>
          <cell r="E571">
            <v>890</v>
          </cell>
        </row>
        <row r="572">
          <cell r="A572" t="str">
            <v>2082002</v>
          </cell>
        </row>
        <row r="573">
          <cell r="A573" t="str">
            <v>2082101</v>
          </cell>
        </row>
        <row r="574">
          <cell r="A574" t="str">
            <v>2082102</v>
          </cell>
        </row>
        <row r="574">
          <cell r="D574">
            <v>20</v>
          </cell>
          <cell r="E574">
            <v>10</v>
          </cell>
        </row>
        <row r="575">
          <cell r="A575" t="str">
            <v>2082401</v>
          </cell>
        </row>
        <row r="576">
          <cell r="A576" t="str">
            <v>2082402</v>
          </cell>
        </row>
        <row r="576">
          <cell r="D576">
            <v>5</v>
          </cell>
        </row>
        <row r="577">
          <cell r="A577" t="str">
            <v>2082501</v>
          </cell>
        </row>
        <row r="577">
          <cell r="D577">
            <v>14</v>
          </cell>
        </row>
        <row r="578">
          <cell r="A578" t="str">
            <v>2082502</v>
          </cell>
        </row>
        <row r="578">
          <cell r="D578">
            <v>271</v>
          </cell>
          <cell r="E578">
            <v>281</v>
          </cell>
        </row>
        <row r="579">
          <cell r="A579" t="str">
            <v>2082601</v>
          </cell>
        </row>
        <row r="579">
          <cell r="C579">
            <v>253</v>
          </cell>
          <cell r="D579">
            <v>6</v>
          </cell>
        </row>
        <row r="580">
          <cell r="A580" t="str">
            <v>2082602</v>
          </cell>
        </row>
        <row r="580">
          <cell r="C580">
            <v>8027</v>
          </cell>
          <cell r="D580">
            <v>9747</v>
          </cell>
          <cell r="E580">
            <v>6676</v>
          </cell>
        </row>
        <row r="581">
          <cell r="A581" t="str">
            <v>2082699</v>
          </cell>
        </row>
        <row r="581">
          <cell r="D581">
            <v>12</v>
          </cell>
        </row>
        <row r="582">
          <cell r="A582" t="str">
            <v>2082701</v>
          </cell>
        </row>
        <row r="582">
          <cell r="C582">
            <v>267</v>
          </cell>
          <cell r="D582">
            <v>243</v>
          </cell>
          <cell r="E582">
            <v>263</v>
          </cell>
        </row>
        <row r="583">
          <cell r="A583" t="str">
            <v>2082702</v>
          </cell>
        </row>
        <row r="583">
          <cell r="C583">
            <v>260</v>
          </cell>
          <cell r="D583">
            <v>248</v>
          </cell>
          <cell r="E583">
            <v>240</v>
          </cell>
        </row>
        <row r="584">
          <cell r="A584" t="str">
            <v>2082799</v>
          </cell>
        </row>
        <row r="585">
          <cell r="A585" t="str">
            <v>2082801</v>
          </cell>
        </row>
        <row r="585">
          <cell r="C585">
            <v>211</v>
          </cell>
          <cell r="D585">
            <v>353</v>
          </cell>
          <cell r="E585">
            <v>122</v>
          </cell>
        </row>
        <row r="586">
          <cell r="A586" t="str">
            <v>2082802</v>
          </cell>
        </row>
        <row r="587">
          <cell r="A587" t="str">
            <v>2082803</v>
          </cell>
        </row>
        <row r="588">
          <cell r="A588" t="str">
            <v>2082804</v>
          </cell>
        </row>
        <row r="588">
          <cell r="D588">
            <v>48</v>
          </cell>
        </row>
        <row r="589">
          <cell r="A589" t="str">
            <v>2082805</v>
          </cell>
        </row>
        <row r="589">
          <cell r="C589">
            <v>108</v>
          </cell>
          <cell r="D589">
            <v>75</v>
          </cell>
          <cell r="E589">
            <v>108</v>
          </cell>
        </row>
        <row r="590">
          <cell r="A590" t="str">
            <v>2082806</v>
          </cell>
        </row>
        <row r="591">
          <cell r="A591" t="str">
            <v>2082850</v>
          </cell>
        </row>
        <row r="591">
          <cell r="C591">
            <v>325</v>
          </cell>
          <cell r="D591">
            <v>330</v>
          </cell>
          <cell r="E591">
            <v>315</v>
          </cell>
        </row>
        <row r="592">
          <cell r="A592" t="str">
            <v>2082899</v>
          </cell>
        </row>
        <row r="592">
          <cell r="D592">
            <v>307</v>
          </cell>
          <cell r="E592">
            <v>74</v>
          </cell>
        </row>
        <row r="593">
          <cell r="A593" t="str">
            <v>2083001</v>
          </cell>
        </row>
        <row r="594">
          <cell r="A594" t="str">
            <v>2083099</v>
          </cell>
        </row>
        <row r="595">
          <cell r="A595" t="str">
            <v>2089999</v>
          </cell>
        </row>
        <row r="595">
          <cell r="C595">
            <v>1000</v>
          </cell>
          <cell r="D595">
            <v>1059</v>
          </cell>
        </row>
        <row r="596">
          <cell r="A596" t="str">
            <v>2100101</v>
          </cell>
        </row>
        <row r="596">
          <cell r="C596">
            <v>468</v>
          </cell>
          <cell r="D596">
            <v>919</v>
          </cell>
          <cell r="E596">
            <v>483</v>
          </cell>
        </row>
        <row r="597">
          <cell r="A597" t="str">
            <v>2100102</v>
          </cell>
        </row>
        <row r="598">
          <cell r="A598" t="str">
            <v>2100103</v>
          </cell>
        </row>
        <row r="599">
          <cell r="A599" t="str">
            <v>2100199</v>
          </cell>
        </row>
        <row r="599">
          <cell r="C599">
            <v>208</v>
          </cell>
          <cell r="D599">
            <v>194</v>
          </cell>
          <cell r="E599">
            <v>594</v>
          </cell>
        </row>
        <row r="600">
          <cell r="A600" t="str">
            <v>2100201</v>
          </cell>
        </row>
        <row r="600">
          <cell r="C600">
            <v>1500</v>
          </cell>
          <cell r="D600">
            <v>1476</v>
          </cell>
          <cell r="E600">
            <v>1314</v>
          </cell>
        </row>
        <row r="601">
          <cell r="A601" t="str">
            <v>2100202</v>
          </cell>
        </row>
        <row r="602">
          <cell r="A602" t="str">
            <v>2100203</v>
          </cell>
        </row>
        <row r="603">
          <cell r="A603" t="str">
            <v>2100204</v>
          </cell>
        </row>
        <row r="604">
          <cell r="A604" t="str">
            <v>2100205</v>
          </cell>
        </row>
        <row r="605">
          <cell r="A605" t="str">
            <v>2100206</v>
          </cell>
        </row>
        <row r="605">
          <cell r="C605">
            <v>100</v>
          </cell>
          <cell r="D605">
            <v>110</v>
          </cell>
        </row>
        <row r="606">
          <cell r="A606" t="str">
            <v>2100207</v>
          </cell>
        </row>
        <row r="607">
          <cell r="A607" t="str">
            <v>2100208</v>
          </cell>
        </row>
        <row r="608">
          <cell r="A608" t="str">
            <v>2100209</v>
          </cell>
        </row>
        <row r="609">
          <cell r="A609" t="str">
            <v>2100210</v>
          </cell>
        </row>
        <row r="610">
          <cell r="A610" t="str">
            <v>2100211</v>
          </cell>
        </row>
        <row r="611">
          <cell r="A611" t="str">
            <v>2100212</v>
          </cell>
        </row>
        <row r="612">
          <cell r="A612" t="str">
            <v>2100213</v>
          </cell>
        </row>
        <row r="613">
          <cell r="A613" t="str">
            <v>2100299</v>
          </cell>
        </row>
        <row r="613">
          <cell r="D613">
            <v>204</v>
          </cell>
          <cell r="E613">
            <v>416</v>
          </cell>
        </row>
        <row r="614">
          <cell r="A614" t="str">
            <v>2100301</v>
          </cell>
        </row>
        <row r="615">
          <cell r="A615" t="str">
            <v>2100302</v>
          </cell>
        </row>
        <row r="615">
          <cell r="C615">
            <v>2603</v>
          </cell>
          <cell r="D615">
            <v>2588</v>
          </cell>
          <cell r="E615">
            <v>5809</v>
          </cell>
        </row>
        <row r="616">
          <cell r="A616" t="str">
            <v>2100399</v>
          </cell>
        </row>
        <row r="616">
          <cell r="C616">
            <v>48</v>
          </cell>
          <cell r="D616">
            <v>973</v>
          </cell>
        </row>
        <row r="617">
          <cell r="A617" t="str">
            <v>2100401</v>
          </cell>
        </row>
        <row r="617">
          <cell r="C617">
            <v>321</v>
          </cell>
          <cell r="D617">
            <v>332</v>
          </cell>
          <cell r="E617">
            <v>466</v>
          </cell>
        </row>
        <row r="618">
          <cell r="A618" t="str">
            <v>2100402</v>
          </cell>
        </row>
        <row r="618">
          <cell r="C618">
            <v>107</v>
          </cell>
          <cell r="D618">
            <v>78</v>
          </cell>
          <cell r="E618">
            <v>130</v>
          </cell>
        </row>
        <row r="619">
          <cell r="A619" t="str">
            <v>2100403</v>
          </cell>
        </row>
        <row r="619">
          <cell r="C619">
            <v>386</v>
          </cell>
          <cell r="D619">
            <v>354</v>
          </cell>
          <cell r="E619">
            <v>520</v>
          </cell>
        </row>
        <row r="620">
          <cell r="A620" t="str">
            <v>2100404</v>
          </cell>
        </row>
        <row r="621">
          <cell r="A621" t="str">
            <v>2100405</v>
          </cell>
        </row>
        <row r="622">
          <cell r="A622" t="str">
            <v>2100406</v>
          </cell>
        </row>
        <row r="623">
          <cell r="A623" t="str">
            <v>2100407</v>
          </cell>
        </row>
        <row r="624">
          <cell r="A624" t="str">
            <v>2100408</v>
          </cell>
        </row>
        <row r="624">
          <cell r="C624">
            <v>1850</v>
          </cell>
          <cell r="D624">
            <v>1982</v>
          </cell>
          <cell r="E624">
            <v>1986</v>
          </cell>
        </row>
        <row r="625">
          <cell r="A625" t="str">
            <v>2100409</v>
          </cell>
        </row>
        <row r="625">
          <cell r="C625">
            <v>1000</v>
          </cell>
          <cell r="D625">
            <v>1176</v>
          </cell>
          <cell r="E625">
            <v>72</v>
          </cell>
        </row>
        <row r="626">
          <cell r="A626" t="str">
            <v>2100410</v>
          </cell>
        </row>
        <row r="626">
          <cell r="D626">
            <v>94</v>
          </cell>
        </row>
        <row r="627">
          <cell r="A627" t="str">
            <v>2100499</v>
          </cell>
        </row>
        <row r="627">
          <cell r="D627">
            <v>232</v>
          </cell>
          <cell r="E627">
            <v>134</v>
          </cell>
        </row>
        <row r="628">
          <cell r="A628" t="str">
            <v>2100716</v>
          </cell>
        </row>
        <row r="629">
          <cell r="A629" t="str">
            <v>2100717</v>
          </cell>
        </row>
        <row r="629">
          <cell r="C629">
            <v>139</v>
          </cell>
          <cell r="D629">
            <v>611</v>
          </cell>
          <cell r="E629">
            <v>600</v>
          </cell>
        </row>
        <row r="630">
          <cell r="A630" t="str">
            <v>2100799</v>
          </cell>
        </row>
        <row r="630">
          <cell r="C630">
            <v>160</v>
          </cell>
          <cell r="D630">
            <v>75</v>
          </cell>
        </row>
        <row r="631">
          <cell r="A631" t="str">
            <v>2101101</v>
          </cell>
        </row>
        <row r="631">
          <cell r="C631">
            <v>1407</v>
          </cell>
          <cell r="D631">
            <v>1242</v>
          </cell>
          <cell r="E631">
            <v>1165</v>
          </cell>
        </row>
        <row r="632">
          <cell r="A632" t="str">
            <v>2101102</v>
          </cell>
        </row>
        <row r="632">
          <cell r="C632">
            <v>3613</v>
          </cell>
          <cell r="D632">
            <v>3344</v>
          </cell>
          <cell r="E632">
            <v>3098</v>
          </cell>
        </row>
        <row r="633">
          <cell r="A633" t="str">
            <v>2101103</v>
          </cell>
        </row>
        <row r="633">
          <cell r="C633">
            <v>31</v>
          </cell>
          <cell r="D633">
            <v>31</v>
          </cell>
          <cell r="E633">
            <v>43</v>
          </cell>
        </row>
        <row r="634">
          <cell r="A634" t="str">
            <v>2101199</v>
          </cell>
        </row>
        <row r="634">
          <cell r="E634">
            <v>2</v>
          </cell>
        </row>
        <row r="635">
          <cell r="A635" t="str">
            <v>2101201</v>
          </cell>
        </row>
        <row r="635">
          <cell r="C635">
            <v>16</v>
          </cell>
        </row>
        <row r="636">
          <cell r="A636" t="str">
            <v>2101202</v>
          </cell>
        </row>
        <row r="636">
          <cell r="C636">
            <v>616</v>
          </cell>
          <cell r="D636">
            <v>1041</v>
          </cell>
          <cell r="E636">
            <v>531</v>
          </cell>
        </row>
        <row r="637">
          <cell r="A637" t="str">
            <v>2101299</v>
          </cell>
        </row>
        <row r="638">
          <cell r="A638" t="str">
            <v>2101301</v>
          </cell>
        </row>
        <row r="638">
          <cell r="C638">
            <v>1200</v>
          </cell>
          <cell r="D638">
            <v>1365</v>
          </cell>
          <cell r="E638">
            <v>1124</v>
          </cell>
        </row>
        <row r="639">
          <cell r="A639" t="str">
            <v>2101302</v>
          </cell>
        </row>
        <row r="640">
          <cell r="A640" t="str">
            <v>2101399</v>
          </cell>
        </row>
        <row r="640">
          <cell r="C640">
            <v>100</v>
          </cell>
        </row>
        <row r="641">
          <cell r="A641" t="str">
            <v>2101401</v>
          </cell>
        </row>
        <row r="641">
          <cell r="D641">
            <v>48</v>
          </cell>
        </row>
        <row r="642">
          <cell r="A642" t="str">
            <v>2101499</v>
          </cell>
        </row>
        <row r="643">
          <cell r="A643" t="str">
            <v>2101501</v>
          </cell>
        </row>
        <row r="643">
          <cell r="C643">
            <v>290</v>
          </cell>
          <cell r="D643">
            <v>385</v>
          </cell>
          <cell r="E643">
            <v>153</v>
          </cell>
        </row>
        <row r="644">
          <cell r="A644" t="str">
            <v>2101502</v>
          </cell>
        </row>
        <row r="644">
          <cell r="D644">
            <v>9</v>
          </cell>
        </row>
        <row r="645">
          <cell r="A645" t="str">
            <v>2101503</v>
          </cell>
        </row>
        <row r="646">
          <cell r="A646" t="str">
            <v>2101504</v>
          </cell>
        </row>
        <row r="646">
          <cell r="C646">
            <v>4</v>
          </cell>
        </row>
        <row r="647">
          <cell r="A647" t="str">
            <v>2101505</v>
          </cell>
        </row>
        <row r="648">
          <cell r="A648" t="str">
            <v>2101506</v>
          </cell>
        </row>
        <row r="649">
          <cell r="A649" t="str">
            <v>2101550</v>
          </cell>
        </row>
        <row r="649">
          <cell r="C649">
            <v>101</v>
          </cell>
          <cell r="D649">
            <v>101</v>
          </cell>
          <cell r="E649">
            <v>127</v>
          </cell>
        </row>
        <row r="650">
          <cell r="A650" t="str">
            <v>2101599</v>
          </cell>
        </row>
        <row r="650">
          <cell r="D650">
            <v>41</v>
          </cell>
          <cell r="E650">
            <v>146</v>
          </cell>
        </row>
        <row r="651">
          <cell r="A651" t="str">
            <v>2101701</v>
          </cell>
        </row>
        <row r="652">
          <cell r="A652" t="str">
            <v>2101702</v>
          </cell>
        </row>
        <row r="653">
          <cell r="A653" t="str">
            <v>2101703</v>
          </cell>
        </row>
        <row r="654">
          <cell r="A654" t="str">
            <v>2101704</v>
          </cell>
        </row>
        <row r="654">
          <cell r="D654">
            <v>5</v>
          </cell>
        </row>
        <row r="655">
          <cell r="A655" t="str">
            <v>2101750</v>
          </cell>
        </row>
        <row r="656">
          <cell r="A656" t="str">
            <v>2101799</v>
          </cell>
        </row>
        <row r="656">
          <cell r="E656">
            <v>74</v>
          </cell>
        </row>
        <row r="657">
          <cell r="A657" t="str">
            <v>2101801</v>
          </cell>
        </row>
        <row r="658">
          <cell r="A658" t="str">
            <v>2101802</v>
          </cell>
        </row>
        <row r="659">
          <cell r="A659" t="str">
            <v>2101803</v>
          </cell>
        </row>
        <row r="660">
          <cell r="A660" t="str">
            <v>2101899</v>
          </cell>
        </row>
        <row r="661">
          <cell r="A661" t="str">
            <v>2101901</v>
          </cell>
        </row>
        <row r="662">
          <cell r="A662" t="str">
            <v>2101999</v>
          </cell>
        </row>
        <row r="663">
          <cell r="A663" t="str">
            <v>2109999</v>
          </cell>
        </row>
        <row r="663">
          <cell r="C663">
            <v>3310</v>
          </cell>
          <cell r="D663">
            <v>13</v>
          </cell>
        </row>
        <row r="664">
          <cell r="A664" t="str">
            <v>2110101</v>
          </cell>
        </row>
        <row r="664">
          <cell r="D664">
            <v>12</v>
          </cell>
        </row>
        <row r="665">
          <cell r="A665" t="str">
            <v>2110102</v>
          </cell>
        </row>
        <row r="666">
          <cell r="A666" t="str">
            <v>2110103</v>
          </cell>
        </row>
        <row r="667">
          <cell r="A667" t="str">
            <v>2110104</v>
          </cell>
        </row>
        <row r="668">
          <cell r="A668" t="str">
            <v>2110105</v>
          </cell>
        </row>
        <row r="669">
          <cell r="A669" t="str">
            <v>2110106</v>
          </cell>
        </row>
        <row r="670">
          <cell r="A670" t="str">
            <v>2110107</v>
          </cell>
        </row>
        <row r="671">
          <cell r="A671" t="str">
            <v>2110108</v>
          </cell>
        </row>
        <row r="672">
          <cell r="A672" t="str">
            <v>2110199</v>
          </cell>
        </row>
        <row r="672">
          <cell r="D672">
            <v>141</v>
          </cell>
        </row>
        <row r="673">
          <cell r="A673" t="str">
            <v>2110203</v>
          </cell>
        </row>
        <row r="674">
          <cell r="A674" t="str">
            <v>2110204</v>
          </cell>
        </row>
        <row r="675">
          <cell r="A675" t="str">
            <v>2110299</v>
          </cell>
        </row>
        <row r="675">
          <cell r="D675">
            <v>19</v>
          </cell>
          <cell r="E675">
            <v>88</v>
          </cell>
        </row>
        <row r="676">
          <cell r="A676" t="str">
            <v>2110301</v>
          </cell>
        </row>
        <row r="677">
          <cell r="A677" t="str">
            <v>2110302</v>
          </cell>
        </row>
        <row r="677">
          <cell r="C677">
            <v>2552</v>
          </cell>
          <cell r="D677">
            <v>2680</v>
          </cell>
          <cell r="E677">
            <v>2756</v>
          </cell>
        </row>
        <row r="678">
          <cell r="A678" t="str">
            <v>2110303</v>
          </cell>
        </row>
        <row r="679">
          <cell r="A679" t="str">
            <v>2110304</v>
          </cell>
        </row>
        <row r="679">
          <cell r="C679">
            <v>1459</v>
          </cell>
          <cell r="D679">
            <v>1501</v>
          </cell>
          <cell r="E679">
            <v>1909</v>
          </cell>
        </row>
        <row r="680">
          <cell r="A680" t="str">
            <v>2110305</v>
          </cell>
        </row>
        <row r="681">
          <cell r="A681" t="str">
            <v>2110306</v>
          </cell>
        </row>
        <row r="682">
          <cell r="A682" t="str">
            <v>2110307</v>
          </cell>
        </row>
        <row r="683">
          <cell r="A683" t="str">
            <v>2110399</v>
          </cell>
        </row>
        <row r="683">
          <cell r="D683">
            <v>44</v>
          </cell>
          <cell r="E683">
            <v>50</v>
          </cell>
        </row>
        <row r="684">
          <cell r="A684" t="str">
            <v>2110401</v>
          </cell>
        </row>
        <row r="684">
          <cell r="C684">
            <v>2525</v>
          </cell>
          <cell r="D684">
            <v>2304</v>
          </cell>
          <cell r="E684">
            <v>1750</v>
          </cell>
        </row>
        <row r="685">
          <cell r="A685" t="str">
            <v>2110402</v>
          </cell>
        </row>
        <row r="685">
          <cell r="C685">
            <v>1807</v>
          </cell>
          <cell r="D685">
            <v>912</v>
          </cell>
          <cell r="E685">
            <v>657</v>
          </cell>
        </row>
        <row r="686">
          <cell r="A686" t="str">
            <v>2110404</v>
          </cell>
        </row>
        <row r="687">
          <cell r="A687" t="str">
            <v>2110405</v>
          </cell>
        </row>
        <row r="688">
          <cell r="A688" t="str">
            <v>2110406</v>
          </cell>
        </row>
        <row r="688">
          <cell r="D688">
            <v>100</v>
          </cell>
          <cell r="E688">
            <v>142</v>
          </cell>
        </row>
        <row r="689">
          <cell r="A689" t="str">
            <v>2110499</v>
          </cell>
        </row>
        <row r="689">
          <cell r="D689">
            <v>1130</v>
          </cell>
          <cell r="E689">
            <v>484</v>
          </cell>
        </row>
        <row r="690">
          <cell r="A690" t="str">
            <v>2110501</v>
          </cell>
        </row>
        <row r="690">
          <cell r="E690">
            <v>239</v>
          </cell>
        </row>
        <row r="691">
          <cell r="A691" t="str">
            <v>2110502</v>
          </cell>
        </row>
        <row r="692">
          <cell r="A692" t="str">
            <v>2110503</v>
          </cell>
        </row>
        <row r="693">
          <cell r="A693" t="str">
            <v>2110506</v>
          </cell>
        </row>
        <row r="694">
          <cell r="A694" t="str">
            <v>2110507</v>
          </cell>
        </row>
        <row r="694">
          <cell r="D694">
            <v>488</v>
          </cell>
          <cell r="E694">
            <v>685</v>
          </cell>
        </row>
        <row r="695">
          <cell r="A695" t="str">
            <v>2110599</v>
          </cell>
        </row>
        <row r="695">
          <cell r="D695">
            <v>31</v>
          </cell>
        </row>
        <row r="696">
          <cell r="A696" t="str">
            <v>2110704</v>
          </cell>
        </row>
        <row r="697">
          <cell r="A697" t="str">
            <v>2110799</v>
          </cell>
        </row>
        <row r="698">
          <cell r="A698" t="str">
            <v>2110804</v>
          </cell>
        </row>
        <row r="699">
          <cell r="A699" t="str">
            <v>2110899</v>
          </cell>
        </row>
        <row r="700">
          <cell r="A700" t="str">
            <v>2110901</v>
          </cell>
        </row>
        <row r="701">
          <cell r="A701" t="str">
            <v>2111001</v>
          </cell>
        </row>
        <row r="701">
          <cell r="D701">
            <v>31</v>
          </cell>
        </row>
        <row r="702">
          <cell r="A702" t="str">
            <v>2111101</v>
          </cell>
        </row>
        <row r="703">
          <cell r="A703" t="str">
            <v>2111102</v>
          </cell>
        </row>
        <row r="704">
          <cell r="A704" t="str">
            <v>2111103</v>
          </cell>
        </row>
        <row r="705">
          <cell r="A705" t="str">
            <v>2111104</v>
          </cell>
        </row>
        <row r="706">
          <cell r="A706" t="str">
            <v>2111199</v>
          </cell>
        </row>
        <row r="707">
          <cell r="A707" t="str">
            <v>2111201</v>
          </cell>
        </row>
        <row r="707">
          <cell r="D707">
            <v>100</v>
          </cell>
        </row>
        <row r="708">
          <cell r="A708" t="str">
            <v>2111299</v>
          </cell>
        </row>
        <row r="709">
          <cell r="A709" t="str">
            <v>2111301</v>
          </cell>
        </row>
        <row r="710">
          <cell r="A710" t="str">
            <v>2111401</v>
          </cell>
        </row>
        <row r="711">
          <cell r="A711" t="str">
            <v>2111402</v>
          </cell>
        </row>
        <row r="712">
          <cell r="A712" t="str">
            <v>2111403</v>
          </cell>
        </row>
        <row r="713">
          <cell r="A713" t="str">
            <v>2111406</v>
          </cell>
        </row>
        <row r="714">
          <cell r="A714" t="str">
            <v>2111407</v>
          </cell>
        </row>
        <row r="715">
          <cell r="A715" t="str">
            <v>2111408</v>
          </cell>
        </row>
        <row r="716">
          <cell r="A716" t="str">
            <v>2111411</v>
          </cell>
        </row>
        <row r="717">
          <cell r="A717" t="str">
            <v>2111413</v>
          </cell>
        </row>
        <row r="718">
          <cell r="A718" t="str">
            <v>2111450</v>
          </cell>
        </row>
        <row r="719">
          <cell r="A719" t="str">
            <v>2111499</v>
          </cell>
        </row>
        <row r="720">
          <cell r="A720" t="str">
            <v>2119999</v>
          </cell>
        </row>
        <row r="720">
          <cell r="C720">
            <v>1368</v>
          </cell>
          <cell r="D720">
            <v>4836</v>
          </cell>
          <cell r="E720">
            <v>3209</v>
          </cell>
        </row>
        <row r="721">
          <cell r="A721" t="str">
            <v>2120101</v>
          </cell>
        </row>
        <row r="721">
          <cell r="C721">
            <v>1386</v>
          </cell>
          <cell r="D721">
            <v>1499</v>
          </cell>
          <cell r="E721">
            <v>1532</v>
          </cell>
        </row>
        <row r="722">
          <cell r="A722" t="str">
            <v>2120102</v>
          </cell>
        </row>
        <row r="723">
          <cell r="A723" t="str">
            <v>2120103</v>
          </cell>
        </row>
        <row r="724">
          <cell r="A724" t="str">
            <v>2120104</v>
          </cell>
        </row>
        <row r="724">
          <cell r="C724">
            <v>1083</v>
          </cell>
          <cell r="D724">
            <v>1055</v>
          </cell>
          <cell r="E724">
            <v>446</v>
          </cell>
        </row>
        <row r="725">
          <cell r="A725" t="str">
            <v>2120105</v>
          </cell>
        </row>
        <row r="726">
          <cell r="A726" t="str">
            <v>2120106</v>
          </cell>
        </row>
        <row r="726">
          <cell r="E726">
            <v>85</v>
          </cell>
        </row>
        <row r="727">
          <cell r="A727" t="str">
            <v>2120107</v>
          </cell>
        </row>
        <row r="727">
          <cell r="C727">
            <v>134</v>
          </cell>
          <cell r="D727">
            <v>163</v>
          </cell>
          <cell r="E727">
            <v>135</v>
          </cell>
        </row>
        <row r="728">
          <cell r="A728" t="str">
            <v>2120109</v>
          </cell>
        </row>
        <row r="729">
          <cell r="A729" t="str">
            <v>2120110</v>
          </cell>
        </row>
        <row r="730">
          <cell r="A730" t="str">
            <v>2120199</v>
          </cell>
        </row>
        <row r="730">
          <cell r="D730">
            <v>483</v>
          </cell>
        </row>
        <row r="731">
          <cell r="A731" t="str">
            <v>2120201</v>
          </cell>
        </row>
        <row r="731">
          <cell r="C731">
            <v>265</v>
          </cell>
          <cell r="D731">
            <v>651</v>
          </cell>
          <cell r="E731">
            <v>410</v>
          </cell>
        </row>
        <row r="732">
          <cell r="A732" t="str">
            <v>2120303</v>
          </cell>
        </row>
        <row r="732">
          <cell r="C732">
            <v>6858</v>
          </cell>
          <cell r="D732">
            <v>6223</v>
          </cell>
          <cell r="E732">
            <v>5000</v>
          </cell>
        </row>
        <row r="733">
          <cell r="A733" t="str">
            <v>2120399</v>
          </cell>
        </row>
        <row r="733">
          <cell r="D733">
            <v>277</v>
          </cell>
        </row>
        <row r="734">
          <cell r="A734" t="str">
            <v>2120501</v>
          </cell>
        </row>
        <row r="734">
          <cell r="C734">
            <v>3441</v>
          </cell>
          <cell r="D734">
            <v>2636</v>
          </cell>
          <cell r="E734">
            <v>2248</v>
          </cell>
        </row>
        <row r="735">
          <cell r="A735" t="str">
            <v>2120601</v>
          </cell>
        </row>
        <row r="736">
          <cell r="A736" t="str">
            <v>2129999</v>
          </cell>
        </row>
        <row r="736">
          <cell r="C736">
            <v>3234</v>
          </cell>
          <cell r="D736">
            <v>1461</v>
          </cell>
          <cell r="E736">
            <v>722</v>
          </cell>
        </row>
        <row r="737">
          <cell r="A737" t="str">
            <v>2130105</v>
          </cell>
        </row>
        <row r="738">
          <cell r="A738" t="str">
            <v>2130106</v>
          </cell>
        </row>
        <row r="738">
          <cell r="D738">
            <v>44</v>
          </cell>
          <cell r="E738">
            <v>155</v>
          </cell>
        </row>
        <row r="739">
          <cell r="A739" t="str">
            <v>2130108</v>
          </cell>
        </row>
        <row r="739">
          <cell r="C739">
            <v>245</v>
          </cell>
          <cell r="D739">
            <v>163</v>
          </cell>
          <cell r="E739">
            <v>133</v>
          </cell>
        </row>
        <row r="740">
          <cell r="A740" t="str">
            <v>2130109</v>
          </cell>
        </row>
        <row r="740">
          <cell r="C740">
            <v>88</v>
          </cell>
          <cell r="D740">
            <v>13</v>
          </cell>
          <cell r="E740">
            <v>10</v>
          </cell>
        </row>
        <row r="741">
          <cell r="A741" t="str">
            <v>2130110</v>
          </cell>
        </row>
        <row r="741">
          <cell r="D741">
            <v>16</v>
          </cell>
        </row>
        <row r="742">
          <cell r="A742" t="str">
            <v>2130111</v>
          </cell>
        </row>
        <row r="742">
          <cell r="D742">
            <v>44</v>
          </cell>
        </row>
        <row r="743">
          <cell r="A743" t="str">
            <v>2130112</v>
          </cell>
        </row>
        <row r="744">
          <cell r="A744" t="str">
            <v>2130114</v>
          </cell>
        </row>
        <row r="745">
          <cell r="A745" t="str">
            <v>2130119</v>
          </cell>
        </row>
        <row r="745">
          <cell r="D745">
            <v>23</v>
          </cell>
          <cell r="E745">
            <v>72</v>
          </cell>
        </row>
        <row r="746">
          <cell r="A746" t="str">
            <v>2130120</v>
          </cell>
        </row>
        <row r="746">
          <cell r="C746">
            <v>2000</v>
          </cell>
          <cell r="D746">
            <v>2056</v>
          </cell>
          <cell r="E746">
            <v>2564</v>
          </cell>
        </row>
        <row r="747">
          <cell r="A747" t="str">
            <v>2130121</v>
          </cell>
        </row>
        <row r="747">
          <cell r="D747">
            <v>82</v>
          </cell>
          <cell r="E747">
            <v>129</v>
          </cell>
        </row>
        <row r="748">
          <cell r="A748" t="str">
            <v>2130122</v>
          </cell>
        </row>
        <row r="748">
          <cell r="C748">
            <v>21</v>
          </cell>
          <cell r="D748">
            <v>705</v>
          </cell>
          <cell r="E748">
            <v>2887</v>
          </cell>
        </row>
        <row r="749">
          <cell r="A749" t="str">
            <v>2130124</v>
          </cell>
        </row>
        <row r="749">
          <cell r="C749">
            <v>13</v>
          </cell>
          <cell r="D749">
            <v>12</v>
          </cell>
          <cell r="E749">
            <v>62</v>
          </cell>
        </row>
        <row r="750">
          <cell r="A750" t="str">
            <v>2130125</v>
          </cell>
        </row>
        <row r="751">
          <cell r="A751" t="str">
            <v>2130126</v>
          </cell>
        </row>
        <row r="751">
          <cell r="C751">
            <v>15000</v>
          </cell>
          <cell r="D751">
            <v>9641</v>
          </cell>
          <cell r="E751">
            <v>1357</v>
          </cell>
        </row>
        <row r="752">
          <cell r="A752" t="str">
            <v>2130135</v>
          </cell>
        </row>
        <row r="752">
          <cell r="D752">
            <v>49</v>
          </cell>
          <cell r="E752">
            <v>56</v>
          </cell>
        </row>
        <row r="753">
          <cell r="A753" t="str">
            <v>2130142</v>
          </cell>
        </row>
        <row r="753">
          <cell r="C753">
            <v>3000</v>
          </cell>
          <cell r="D753">
            <v>1003</v>
          </cell>
          <cell r="E753">
            <v>1000</v>
          </cell>
        </row>
        <row r="754">
          <cell r="A754" t="str">
            <v>2130148</v>
          </cell>
        </row>
        <row r="754">
          <cell r="D754">
            <v>80</v>
          </cell>
          <cell r="E754">
            <v>160</v>
          </cell>
        </row>
        <row r="755">
          <cell r="A755" t="str">
            <v>2130152</v>
          </cell>
        </row>
        <row r="756">
          <cell r="A756" t="str">
            <v>2130153</v>
          </cell>
        </row>
        <row r="756">
          <cell r="C756">
            <v>2300</v>
          </cell>
          <cell r="D756">
            <v>2353</v>
          </cell>
          <cell r="E756">
            <v>1926</v>
          </cell>
        </row>
        <row r="757">
          <cell r="A757" t="str">
            <v>2130199</v>
          </cell>
        </row>
        <row r="757">
          <cell r="C757">
            <v>654</v>
          </cell>
          <cell r="D757">
            <v>814</v>
          </cell>
          <cell r="E757">
            <v>46</v>
          </cell>
        </row>
        <row r="758">
          <cell r="A758" t="str">
            <v>2130201</v>
          </cell>
        </row>
        <row r="758">
          <cell r="C758">
            <v>1138</v>
          </cell>
          <cell r="D758">
            <v>2869</v>
          </cell>
          <cell r="E758">
            <v>4035</v>
          </cell>
        </row>
        <row r="759">
          <cell r="A759" t="str">
            <v>2130202</v>
          </cell>
        </row>
        <row r="760">
          <cell r="A760" t="str">
            <v>2130203</v>
          </cell>
        </row>
        <row r="761">
          <cell r="A761" t="str">
            <v>2130204</v>
          </cell>
        </row>
        <row r="761">
          <cell r="C761">
            <v>4197</v>
          </cell>
          <cell r="D761">
            <v>4197</v>
          </cell>
          <cell r="E761">
            <v>2533</v>
          </cell>
        </row>
        <row r="762">
          <cell r="A762" t="str">
            <v>2130205</v>
          </cell>
        </row>
        <row r="762">
          <cell r="C762">
            <v>45</v>
          </cell>
          <cell r="D762">
            <v>524</v>
          </cell>
          <cell r="E762">
            <v>508</v>
          </cell>
        </row>
        <row r="763">
          <cell r="A763" t="str">
            <v>2130206</v>
          </cell>
        </row>
        <row r="764">
          <cell r="A764" t="str">
            <v>2130207</v>
          </cell>
        </row>
        <row r="765">
          <cell r="A765" t="str">
            <v>2130209</v>
          </cell>
        </row>
        <row r="765">
          <cell r="D765">
            <v>267</v>
          </cell>
          <cell r="E765">
            <v>508</v>
          </cell>
        </row>
        <row r="766">
          <cell r="A766" t="str">
            <v>2130211</v>
          </cell>
        </row>
        <row r="766">
          <cell r="D766">
            <v>53</v>
          </cell>
        </row>
        <row r="767">
          <cell r="A767" t="str">
            <v>2130212</v>
          </cell>
        </row>
        <row r="768">
          <cell r="A768" t="str">
            <v>2130213</v>
          </cell>
        </row>
        <row r="769">
          <cell r="A769" t="str">
            <v>2130217</v>
          </cell>
        </row>
        <row r="770">
          <cell r="A770" t="str">
            <v>2130220</v>
          </cell>
        </row>
        <row r="771">
          <cell r="A771" t="str">
            <v>2130221</v>
          </cell>
        </row>
        <row r="771">
          <cell r="D771">
            <v>16</v>
          </cell>
          <cell r="E771">
            <v>100</v>
          </cell>
        </row>
        <row r="772">
          <cell r="A772" t="str">
            <v>2130223</v>
          </cell>
        </row>
        <row r="773">
          <cell r="A773" t="str">
            <v>2130226</v>
          </cell>
        </row>
        <row r="774">
          <cell r="A774" t="str">
            <v>2130227</v>
          </cell>
        </row>
        <row r="775">
          <cell r="A775" t="str">
            <v>2130234</v>
          </cell>
        </row>
        <row r="775">
          <cell r="C775">
            <v>90</v>
          </cell>
          <cell r="D775">
            <v>394</v>
          </cell>
          <cell r="E775">
            <v>325</v>
          </cell>
        </row>
        <row r="776">
          <cell r="A776" t="str">
            <v>2130236</v>
          </cell>
        </row>
        <row r="776">
          <cell r="D776">
            <v>353</v>
          </cell>
        </row>
        <row r="777">
          <cell r="A777" t="str">
            <v>2130237</v>
          </cell>
        </row>
        <row r="778">
          <cell r="A778" t="str">
            <v>2130238</v>
          </cell>
        </row>
        <row r="778">
          <cell r="D778">
            <v>105</v>
          </cell>
          <cell r="E778">
            <v>99</v>
          </cell>
        </row>
        <row r="779">
          <cell r="A779" t="str">
            <v>2130299</v>
          </cell>
        </row>
        <row r="779">
          <cell r="C779">
            <v>1500</v>
          </cell>
          <cell r="D779">
            <v>1660</v>
          </cell>
          <cell r="E779">
            <v>1671</v>
          </cell>
        </row>
        <row r="780">
          <cell r="A780" t="str">
            <v>2130301</v>
          </cell>
        </row>
        <row r="780">
          <cell r="D780">
            <v>2</v>
          </cell>
        </row>
        <row r="781">
          <cell r="A781" t="str">
            <v>2130302</v>
          </cell>
        </row>
        <row r="782">
          <cell r="A782" t="str">
            <v>2130303</v>
          </cell>
        </row>
        <row r="783">
          <cell r="A783" t="str">
            <v>2130304</v>
          </cell>
        </row>
        <row r="784">
          <cell r="A784" t="str">
            <v>2130305</v>
          </cell>
        </row>
        <row r="784">
          <cell r="C784">
            <v>600</v>
          </cell>
          <cell r="D784">
            <v>607</v>
          </cell>
        </row>
        <row r="785">
          <cell r="A785" t="str">
            <v>2130306</v>
          </cell>
        </row>
        <row r="785">
          <cell r="C785">
            <v>200</v>
          </cell>
          <cell r="D785">
            <v>241</v>
          </cell>
        </row>
        <row r="786">
          <cell r="A786" t="str">
            <v>2130307</v>
          </cell>
        </row>
        <row r="787">
          <cell r="A787" t="str">
            <v>2130308</v>
          </cell>
        </row>
        <row r="788">
          <cell r="A788" t="str">
            <v>2130309</v>
          </cell>
        </row>
        <row r="789">
          <cell r="A789" t="str">
            <v>2130310</v>
          </cell>
        </row>
        <row r="790">
          <cell r="A790" t="str">
            <v>2130311</v>
          </cell>
        </row>
        <row r="791">
          <cell r="A791" t="str">
            <v>2130312</v>
          </cell>
        </row>
        <row r="791">
          <cell r="C791">
            <v>18</v>
          </cell>
        </row>
        <row r="792">
          <cell r="A792" t="str">
            <v>2130313</v>
          </cell>
        </row>
        <row r="793">
          <cell r="A793" t="str">
            <v>2130314</v>
          </cell>
        </row>
        <row r="793">
          <cell r="D793">
            <v>27</v>
          </cell>
          <cell r="E793">
            <v>63</v>
          </cell>
        </row>
        <row r="794">
          <cell r="A794" t="str">
            <v>2130315</v>
          </cell>
        </row>
        <row r="794">
          <cell r="D794">
            <v>102</v>
          </cell>
        </row>
        <row r="795">
          <cell r="A795" t="str">
            <v>2130316</v>
          </cell>
        </row>
        <row r="795">
          <cell r="D795">
            <v>184</v>
          </cell>
        </row>
        <row r="796">
          <cell r="A796" t="str">
            <v>2130317</v>
          </cell>
        </row>
        <row r="797">
          <cell r="A797" t="str">
            <v>2130318</v>
          </cell>
        </row>
        <row r="798">
          <cell r="A798" t="str">
            <v>2130319</v>
          </cell>
        </row>
        <row r="798">
          <cell r="C798">
            <v>800</v>
          </cell>
          <cell r="D798">
            <v>779</v>
          </cell>
        </row>
        <row r="799">
          <cell r="A799" t="str">
            <v>2130321</v>
          </cell>
        </row>
        <row r="799">
          <cell r="C799">
            <v>382</v>
          </cell>
          <cell r="D799">
            <v>801</v>
          </cell>
          <cell r="E799">
            <v>800</v>
          </cell>
        </row>
        <row r="800">
          <cell r="A800" t="str">
            <v>2130322</v>
          </cell>
        </row>
        <row r="801">
          <cell r="A801" t="str">
            <v>2130333</v>
          </cell>
        </row>
        <row r="802">
          <cell r="A802" t="str">
            <v>2130334</v>
          </cell>
        </row>
        <row r="803">
          <cell r="A803" t="str">
            <v>2130335</v>
          </cell>
        </row>
        <row r="804">
          <cell r="A804" t="str">
            <v>2130336</v>
          </cell>
        </row>
        <row r="805">
          <cell r="A805" t="str">
            <v>2130337</v>
          </cell>
        </row>
        <row r="806">
          <cell r="A806" t="str">
            <v>2130399</v>
          </cell>
        </row>
        <row r="806">
          <cell r="D806">
            <v>171</v>
          </cell>
        </row>
        <row r="807">
          <cell r="A807" t="str">
            <v>2130504</v>
          </cell>
        </row>
        <row r="807">
          <cell r="C807">
            <v>12546</v>
          </cell>
          <cell r="D807">
            <v>2433</v>
          </cell>
          <cell r="E807">
            <v>2068</v>
          </cell>
        </row>
        <row r="808">
          <cell r="A808" t="str">
            <v>2130505</v>
          </cell>
        </row>
        <row r="808">
          <cell r="C808">
            <v>2000</v>
          </cell>
          <cell r="D808">
            <v>246</v>
          </cell>
        </row>
        <row r="809">
          <cell r="A809" t="str">
            <v>2130506</v>
          </cell>
        </row>
        <row r="809">
          <cell r="D809">
            <v>7</v>
          </cell>
        </row>
        <row r="810">
          <cell r="A810" t="str">
            <v>2130507</v>
          </cell>
        </row>
        <row r="811">
          <cell r="A811" t="str">
            <v>2130508</v>
          </cell>
        </row>
        <row r="812">
          <cell r="A812" t="str">
            <v>2130599</v>
          </cell>
        </row>
        <row r="812">
          <cell r="C812">
            <v>12000</v>
          </cell>
          <cell r="D812">
            <v>12270</v>
          </cell>
          <cell r="E812">
            <v>13995</v>
          </cell>
        </row>
        <row r="813">
          <cell r="A813" t="str">
            <v>2130701</v>
          </cell>
        </row>
        <row r="813">
          <cell r="D813">
            <v>608</v>
          </cell>
          <cell r="E813">
            <v>617</v>
          </cell>
        </row>
        <row r="814">
          <cell r="A814" t="str">
            <v>2130705</v>
          </cell>
        </row>
        <row r="814">
          <cell r="C814">
            <v>3793</v>
          </cell>
          <cell r="D814">
            <v>4306</v>
          </cell>
          <cell r="E814">
            <v>4063</v>
          </cell>
        </row>
        <row r="815">
          <cell r="A815" t="str">
            <v>2130706</v>
          </cell>
        </row>
        <row r="815">
          <cell r="D815">
            <v>315</v>
          </cell>
        </row>
        <row r="816">
          <cell r="A816" t="str">
            <v>2130707</v>
          </cell>
        </row>
        <row r="816">
          <cell r="D816">
            <v>151</v>
          </cell>
        </row>
        <row r="817">
          <cell r="A817" t="str">
            <v>2130799</v>
          </cell>
        </row>
        <row r="817">
          <cell r="D817">
            <v>20</v>
          </cell>
          <cell r="E817">
            <v>153</v>
          </cell>
        </row>
        <row r="818">
          <cell r="A818" t="str">
            <v>2130801</v>
          </cell>
        </row>
        <row r="819">
          <cell r="A819" t="str">
            <v>2130803</v>
          </cell>
        </row>
        <row r="819">
          <cell r="D819">
            <v>100</v>
          </cell>
          <cell r="E819">
            <v>1147</v>
          </cell>
        </row>
        <row r="820">
          <cell r="A820" t="str">
            <v>2130804</v>
          </cell>
        </row>
        <row r="820">
          <cell r="C820">
            <v>300</v>
          </cell>
          <cell r="D820">
            <v>335</v>
          </cell>
          <cell r="E820">
            <v>225</v>
          </cell>
        </row>
        <row r="821">
          <cell r="A821" t="str">
            <v>2130805</v>
          </cell>
        </row>
        <row r="822">
          <cell r="A822" t="str">
            <v>2130899</v>
          </cell>
        </row>
        <row r="822">
          <cell r="D822">
            <v>17</v>
          </cell>
        </row>
        <row r="823">
          <cell r="A823" t="str">
            <v>2130901</v>
          </cell>
        </row>
        <row r="824">
          <cell r="A824" t="str">
            <v>2130999</v>
          </cell>
        </row>
        <row r="824">
          <cell r="D824">
            <v>482</v>
          </cell>
          <cell r="E824">
            <v>447</v>
          </cell>
        </row>
        <row r="825">
          <cell r="A825" t="str">
            <v>2139901</v>
          </cell>
        </row>
        <row r="826">
          <cell r="A826" t="str">
            <v>2139999</v>
          </cell>
        </row>
        <row r="826">
          <cell r="C826">
            <v>11227</v>
          </cell>
          <cell r="D826">
            <v>1833</v>
          </cell>
          <cell r="E826">
            <v>2612</v>
          </cell>
        </row>
        <row r="827">
          <cell r="A827" t="str">
            <v>2140101</v>
          </cell>
        </row>
        <row r="827">
          <cell r="C827">
            <v>1712</v>
          </cell>
          <cell r="D827">
            <v>1948</v>
          </cell>
          <cell r="E827">
            <v>1385</v>
          </cell>
        </row>
        <row r="828">
          <cell r="A828" t="str">
            <v>2140102</v>
          </cell>
        </row>
        <row r="828">
          <cell r="D828">
            <v>17</v>
          </cell>
        </row>
        <row r="829">
          <cell r="A829" t="str">
            <v>2140103</v>
          </cell>
        </row>
        <row r="830">
          <cell r="A830" t="str">
            <v>2140104</v>
          </cell>
        </row>
        <row r="830">
          <cell r="C830">
            <v>1592</v>
          </cell>
          <cell r="D830">
            <v>1027</v>
          </cell>
          <cell r="E830">
            <v>708</v>
          </cell>
        </row>
        <row r="831">
          <cell r="A831" t="str">
            <v>2140106</v>
          </cell>
        </row>
        <row r="831">
          <cell r="C831">
            <v>1119</v>
          </cell>
          <cell r="D831">
            <v>2532</v>
          </cell>
          <cell r="E831">
            <v>2990</v>
          </cell>
        </row>
        <row r="832">
          <cell r="A832" t="str">
            <v>2140109</v>
          </cell>
        </row>
        <row r="833">
          <cell r="A833" t="str">
            <v>2140110</v>
          </cell>
        </row>
        <row r="833">
          <cell r="D833">
            <v>77</v>
          </cell>
        </row>
        <row r="834">
          <cell r="A834" t="str">
            <v>2140112</v>
          </cell>
        </row>
        <row r="834">
          <cell r="C834">
            <v>133</v>
          </cell>
          <cell r="D834">
            <v>157</v>
          </cell>
        </row>
        <row r="835">
          <cell r="A835" t="str">
            <v>2140114</v>
          </cell>
        </row>
        <row r="836">
          <cell r="A836" t="str">
            <v>2140122</v>
          </cell>
        </row>
        <row r="837">
          <cell r="A837" t="str">
            <v>2140123</v>
          </cell>
        </row>
        <row r="838">
          <cell r="A838" t="str">
            <v>2140127</v>
          </cell>
        </row>
        <row r="839">
          <cell r="A839" t="str">
            <v>2140128</v>
          </cell>
        </row>
        <row r="840">
          <cell r="A840" t="str">
            <v>2140129</v>
          </cell>
        </row>
        <row r="841">
          <cell r="A841" t="str">
            <v>2140130</v>
          </cell>
        </row>
        <row r="842">
          <cell r="A842" t="str">
            <v>2140131</v>
          </cell>
        </row>
        <row r="843">
          <cell r="A843" t="str">
            <v>2140133</v>
          </cell>
        </row>
        <row r="844">
          <cell r="A844" t="str">
            <v>2140136</v>
          </cell>
        </row>
        <row r="845">
          <cell r="A845" t="str">
            <v>2140138</v>
          </cell>
        </row>
        <row r="846">
          <cell r="A846" t="str">
            <v>2140199</v>
          </cell>
        </row>
        <row r="846">
          <cell r="C846">
            <v>1000</v>
          </cell>
          <cell r="D846">
            <v>820</v>
          </cell>
          <cell r="E846">
            <v>994</v>
          </cell>
        </row>
        <row r="847">
          <cell r="A847" t="str">
            <v>2140201</v>
          </cell>
        </row>
        <row r="847">
          <cell r="D847">
            <v>1</v>
          </cell>
        </row>
        <row r="848">
          <cell r="A848" t="str">
            <v>2140202</v>
          </cell>
        </row>
        <row r="849">
          <cell r="A849" t="str">
            <v>2140203</v>
          </cell>
        </row>
        <row r="850">
          <cell r="A850" t="str">
            <v>2140204</v>
          </cell>
        </row>
        <row r="851">
          <cell r="A851" t="str">
            <v>2140205</v>
          </cell>
        </row>
        <row r="852">
          <cell r="A852" t="str">
            <v>2140206</v>
          </cell>
        </row>
        <row r="853">
          <cell r="A853" t="str">
            <v>2140207</v>
          </cell>
        </row>
        <row r="854">
          <cell r="A854" t="str">
            <v>2140208</v>
          </cell>
        </row>
        <row r="855">
          <cell r="A855" t="str">
            <v>2140299</v>
          </cell>
        </row>
        <row r="856">
          <cell r="A856" t="str">
            <v>2140301</v>
          </cell>
        </row>
        <row r="857">
          <cell r="A857" t="str">
            <v>2140302</v>
          </cell>
        </row>
        <row r="858">
          <cell r="A858" t="str">
            <v>2140303</v>
          </cell>
        </row>
        <row r="859">
          <cell r="A859" t="str">
            <v>2140304</v>
          </cell>
        </row>
        <row r="860">
          <cell r="A860" t="str">
            <v>2140305</v>
          </cell>
        </row>
        <row r="861">
          <cell r="A861" t="str">
            <v>2140306</v>
          </cell>
        </row>
        <row r="862">
          <cell r="A862" t="str">
            <v>2140307</v>
          </cell>
        </row>
        <row r="863">
          <cell r="A863" t="str">
            <v>2140308</v>
          </cell>
        </row>
        <row r="864">
          <cell r="A864" t="str">
            <v>2140399</v>
          </cell>
        </row>
        <row r="865">
          <cell r="A865" t="str">
            <v>2140501</v>
          </cell>
        </row>
        <row r="866">
          <cell r="A866" t="str">
            <v>2140502</v>
          </cell>
        </row>
        <row r="867">
          <cell r="A867" t="str">
            <v>2140503</v>
          </cell>
        </row>
        <row r="868">
          <cell r="A868" t="str">
            <v>2140504</v>
          </cell>
        </row>
        <row r="869">
          <cell r="A869" t="str">
            <v>2140505</v>
          </cell>
        </row>
        <row r="870">
          <cell r="A870" t="str">
            <v>2140599</v>
          </cell>
        </row>
        <row r="871">
          <cell r="A871" t="str">
            <v>2149901</v>
          </cell>
        </row>
        <row r="871">
          <cell r="D871">
            <v>21</v>
          </cell>
        </row>
        <row r="872">
          <cell r="A872" t="str">
            <v>2149999</v>
          </cell>
        </row>
        <row r="872">
          <cell r="C872">
            <v>6577</v>
          </cell>
          <cell r="D872">
            <v>1557</v>
          </cell>
          <cell r="E872">
            <v>6087</v>
          </cell>
        </row>
        <row r="873">
          <cell r="A873" t="str">
            <v>2150101</v>
          </cell>
        </row>
        <row r="873">
          <cell r="C873">
            <v>62</v>
          </cell>
          <cell r="D873">
            <v>62</v>
          </cell>
          <cell r="E873">
            <v>66</v>
          </cell>
        </row>
        <row r="874">
          <cell r="A874" t="str">
            <v>2150102</v>
          </cell>
        </row>
        <row r="875">
          <cell r="A875" t="str">
            <v>2150103</v>
          </cell>
        </row>
        <row r="876">
          <cell r="A876" t="str">
            <v>2150104</v>
          </cell>
        </row>
        <row r="877">
          <cell r="A877" t="str">
            <v>2150105</v>
          </cell>
        </row>
        <row r="878">
          <cell r="A878" t="str">
            <v>2150106</v>
          </cell>
        </row>
        <row r="879">
          <cell r="A879" t="str">
            <v>2150107</v>
          </cell>
        </row>
        <row r="880">
          <cell r="A880" t="str">
            <v>2150108</v>
          </cell>
        </row>
        <row r="881">
          <cell r="A881" t="str">
            <v>2150199</v>
          </cell>
        </row>
        <row r="881">
          <cell r="D881">
            <v>3</v>
          </cell>
        </row>
        <row r="882">
          <cell r="A882" t="str">
            <v>2150201</v>
          </cell>
        </row>
        <row r="883">
          <cell r="A883" t="str">
            <v>2150202</v>
          </cell>
        </row>
        <row r="884">
          <cell r="A884" t="str">
            <v>2150203</v>
          </cell>
        </row>
        <row r="885">
          <cell r="A885" t="str">
            <v>2150204</v>
          </cell>
        </row>
        <row r="886">
          <cell r="A886" t="str">
            <v>2150205</v>
          </cell>
        </row>
        <row r="887">
          <cell r="A887" t="str">
            <v>2150206</v>
          </cell>
        </row>
        <row r="888">
          <cell r="A888" t="str">
            <v>2150207</v>
          </cell>
        </row>
        <row r="889">
          <cell r="A889" t="str">
            <v>2150208</v>
          </cell>
        </row>
        <row r="890">
          <cell r="A890" t="str">
            <v>2150209</v>
          </cell>
        </row>
        <row r="891">
          <cell r="A891" t="str">
            <v>2150210</v>
          </cell>
        </row>
        <row r="892">
          <cell r="A892" t="str">
            <v>2150212</v>
          </cell>
        </row>
        <row r="893">
          <cell r="A893" t="str">
            <v>2150213</v>
          </cell>
        </row>
        <row r="894">
          <cell r="A894" t="str">
            <v>2150214</v>
          </cell>
        </row>
        <row r="895">
          <cell r="A895" t="str">
            <v>2150215</v>
          </cell>
        </row>
        <row r="896">
          <cell r="A896" t="str">
            <v>2150299</v>
          </cell>
        </row>
        <row r="896">
          <cell r="D896">
            <v>60</v>
          </cell>
        </row>
        <row r="897">
          <cell r="A897" t="str">
            <v>2150301</v>
          </cell>
        </row>
        <row r="898">
          <cell r="A898" t="str">
            <v>2150302</v>
          </cell>
        </row>
        <row r="899">
          <cell r="A899" t="str">
            <v>2150303</v>
          </cell>
        </row>
        <row r="900">
          <cell r="A900" t="str">
            <v>2150399</v>
          </cell>
        </row>
        <row r="901">
          <cell r="A901" t="str">
            <v>2150501</v>
          </cell>
        </row>
        <row r="901">
          <cell r="D901">
            <v>6</v>
          </cell>
        </row>
        <row r="902">
          <cell r="A902" t="str">
            <v>2150502</v>
          </cell>
        </row>
        <row r="903">
          <cell r="A903" t="str">
            <v>2150503</v>
          </cell>
        </row>
        <row r="904">
          <cell r="A904" t="str">
            <v>2150505</v>
          </cell>
        </row>
        <row r="905">
          <cell r="A905" t="str">
            <v>2150507</v>
          </cell>
        </row>
        <row r="906">
          <cell r="A906" t="str">
            <v>2150508</v>
          </cell>
        </row>
        <row r="907">
          <cell r="A907" t="str">
            <v>2150516</v>
          </cell>
        </row>
        <row r="908">
          <cell r="A908" t="str">
            <v>2150517</v>
          </cell>
        </row>
        <row r="909">
          <cell r="A909" t="str">
            <v>2150550</v>
          </cell>
        </row>
        <row r="910">
          <cell r="A910" t="str">
            <v>2150599</v>
          </cell>
        </row>
        <row r="910">
          <cell r="D910">
            <v>15</v>
          </cell>
        </row>
        <row r="911">
          <cell r="A911" t="str">
            <v>2150701</v>
          </cell>
        </row>
        <row r="912">
          <cell r="A912" t="str">
            <v>2150702</v>
          </cell>
        </row>
        <row r="913">
          <cell r="A913" t="str">
            <v>2150703</v>
          </cell>
        </row>
        <row r="914">
          <cell r="A914" t="str">
            <v>2150704</v>
          </cell>
        </row>
        <row r="915">
          <cell r="A915" t="str">
            <v>2150799</v>
          </cell>
        </row>
        <row r="916">
          <cell r="A916" t="str">
            <v>2150801</v>
          </cell>
        </row>
        <row r="917">
          <cell r="A917" t="str">
            <v>2150802</v>
          </cell>
        </row>
        <row r="918">
          <cell r="A918" t="str">
            <v>2150803</v>
          </cell>
        </row>
        <row r="919">
          <cell r="A919" t="str">
            <v>2150804</v>
          </cell>
        </row>
        <row r="919">
          <cell r="D919">
            <v>18</v>
          </cell>
        </row>
        <row r="920">
          <cell r="A920" t="str">
            <v>2150805</v>
          </cell>
        </row>
        <row r="920">
          <cell r="D920">
            <v>35</v>
          </cell>
          <cell r="E920">
            <v>38</v>
          </cell>
        </row>
        <row r="921">
          <cell r="A921" t="str">
            <v>2150806</v>
          </cell>
        </row>
        <row r="922">
          <cell r="A922" t="str">
            <v>2150899</v>
          </cell>
        </row>
        <row r="923">
          <cell r="A923" t="str">
            <v>2159901</v>
          </cell>
        </row>
        <row r="924">
          <cell r="A924" t="str">
            <v>2159904</v>
          </cell>
        </row>
        <row r="925">
          <cell r="A925" t="str">
            <v>2159905</v>
          </cell>
        </row>
        <row r="926">
          <cell r="A926" t="str">
            <v>2159906</v>
          </cell>
        </row>
        <row r="927">
          <cell r="A927" t="str">
            <v>2159999</v>
          </cell>
        </row>
        <row r="927">
          <cell r="C927">
            <v>668</v>
          </cell>
          <cell r="D927">
            <v>115</v>
          </cell>
          <cell r="E927">
            <v>324</v>
          </cell>
        </row>
        <row r="928">
          <cell r="A928" t="str">
            <v>2160201</v>
          </cell>
        </row>
        <row r="928">
          <cell r="C928">
            <v>300</v>
          </cell>
          <cell r="D928">
            <v>339</v>
          </cell>
          <cell r="E928">
            <v>181</v>
          </cell>
        </row>
        <row r="929">
          <cell r="A929" t="str">
            <v>2160202</v>
          </cell>
        </row>
        <row r="930">
          <cell r="A930" t="str">
            <v>2160203</v>
          </cell>
        </row>
        <row r="931">
          <cell r="A931" t="str">
            <v>2160216</v>
          </cell>
        </row>
        <row r="932">
          <cell r="A932" t="str">
            <v>2160217</v>
          </cell>
        </row>
        <row r="932">
          <cell r="C932">
            <v>7</v>
          </cell>
          <cell r="D932">
            <v>4</v>
          </cell>
        </row>
        <row r="933">
          <cell r="A933" t="str">
            <v>2160218</v>
          </cell>
        </row>
        <row r="934">
          <cell r="A934" t="str">
            <v>2160219</v>
          </cell>
        </row>
        <row r="934">
          <cell r="C934">
            <v>320</v>
          </cell>
          <cell r="D934">
            <v>370</v>
          </cell>
          <cell r="E934">
            <v>406</v>
          </cell>
        </row>
        <row r="935">
          <cell r="A935" t="str">
            <v>2160250</v>
          </cell>
        </row>
        <row r="936">
          <cell r="A936" t="str">
            <v>2160299</v>
          </cell>
        </row>
        <row r="936">
          <cell r="C936">
            <v>47</v>
          </cell>
          <cell r="D936">
            <v>183</v>
          </cell>
          <cell r="E936">
            <v>198</v>
          </cell>
        </row>
        <row r="937">
          <cell r="A937" t="str">
            <v>2160601</v>
          </cell>
        </row>
        <row r="938">
          <cell r="A938" t="str">
            <v>2160602</v>
          </cell>
        </row>
        <row r="939">
          <cell r="A939" t="str">
            <v>2160603</v>
          </cell>
        </row>
        <row r="940">
          <cell r="A940" t="str">
            <v>2160607</v>
          </cell>
        </row>
        <row r="941">
          <cell r="A941" t="str">
            <v>2160699</v>
          </cell>
        </row>
        <row r="941">
          <cell r="D941">
            <v>25</v>
          </cell>
          <cell r="E941">
            <v>11</v>
          </cell>
        </row>
        <row r="942">
          <cell r="A942" t="str">
            <v>2169901</v>
          </cell>
        </row>
        <row r="943">
          <cell r="A943" t="str">
            <v>2169999</v>
          </cell>
        </row>
        <row r="943">
          <cell r="C943">
            <v>35</v>
          </cell>
        </row>
        <row r="944">
          <cell r="A944" t="str">
            <v>2170101</v>
          </cell>
        </row>
        <row r="945">
          <cell r="A945" t="str">
            <v>2170102</v>
          </cell>
        </row>
        <row r="946">
          <cell r="A946" t="str">
            <v>2170103</v>
          </cell>
        </row>
        <row r="947">
          <cell r="A947" t="str">
            <v>2170104</v>
          </cell>
        </row>
        <row r="948">
          <cell r="A948" t="str">
            <v>2170150</v>
          </cell>
        </row>
        <row r="949">
          <cell r="A949" t="str">
            <v>2170199</v>
          </cell>
        </row>
        <row r="950">
          <cell r="A950" t="str">
            <v>2170201</v>
          </cell>
        </row>
        <row r="951">
          <cell r="A951" t="str">
            <v>2170202</v>
          </cell>
        </row>
        <row r="952">
          <cell r="A952" t="str">
            <v>2170203</v>
          </cell>
        </row>
        <row r="953">
          <cell r="A953" t="str">
            <v>2170204</v>
          </cell>
        </row>
        <row r="954">
          <cell r="A954" t="str">
            <v>2170205</v>
          </cell>
        </row>
        <row r="955">
          <cell r="A955" t="str">
            <v>2170206</v>
          </cell>
        </row>
        <row r="956">
          <cell r="A956" t="str">
            <v>2170207</v>
          </cell>
        </row>
        <row r="957">
          <cell r="A957" t="str">
            <v>2170208</v>
          </cell>
        </row>
        <row r="958">
          <cell r="A958" t="str">
            <v>2170299</v>
          </cell>
        </row>
        <row r="959">
          <cell r="A959" t="str">
            <v>2170301</v>
          </cell>
        </row>
        <row r="960">
          <cell r="A960" t="str">
            <v>2170302</v>
          </cell>
        </row>
        <row r="960">
          <cell r="D960">
            <v>9</v>
          </cell>
        </row>
        <row r="961">
          <cell r="A961" t="str">
            <v>2170303</v>
          </cell>
        </row>
        <row r="962">
          <cell r="A962" t="str">
            <v>2170304</v>
          </cell>
        </row>
        <row r="963">
          <cell r="A963" t="str">
            <v>2170399</v>
          </cell>
        </row>
        <row r="964">
          <cell r="A964" t="str">
            <v>2170499</v>
          </cell>
        </row>
        <row r="965">
          <cell r="A965" t="str">
            <v>2179902</v>
          </cell>
        </row>
        <row r="966">
          <cell r="A966" t="str">
            <v>2179999</v>
          </cell>
        </row>
        <row r="966">
          <cell r="C966">
            <v>39</v>
          </cell>
        </row>
        <row r="967">
          <cell r="A967" t="str">
            <v>21901</v>
          </cell>
        </row>
        <row r="968">
          <cell r="A968" t="str">
            <v>21902</v>
          </cell>
        </row>
        <row r="969">
          <cell r="A969" t="str">
            <v>21903</v>
          </cell>
        </row>
        <row r="970">
          <cell r="A970" t="str">
            <v>21904</v>
          </cell>
        </row>
        <row r="971">
          <cell r="A971" t="str">
            <v>21905</v>
          </cell>
        </row>
        <row r="972">
          <cell r="A972" t="str">
            <v>21906</v>
          </cell>
        </row>
        <row r="973">
          <cell r="A973" t="str">
            <v>21907</v>
          </cell>
        </row>
        <row r="974">
          <cell r="A974" t="str">
            <v>21908</v>
          </cell>
        </row>
        <row r="975">
          <cell r="A975" t="str">
            <v>21999</v>
          </cell>
        </row>
        <row r="976">
          <cell r="A976" t="str">
            <v>2200101</v>
          </cell>
        </row>
        <row r="976">
          <cell r="C976">
            <v>1126</v>
          </cell>
          <cell r="D976">
            <v>501</v>
          </cell>
          <cell r="E976">
            <v>181</v>
          </cell>
        </row>
        <row r="977">
          <cell r="A977" t="str">
            <v>2200102</v>
          </cell>
        </row>
        <row r="978">
          <cell r="A978" t="str">
            <v>2200103</v>
          </cell>
        </row>
        <row r="979">
          <cell r="A979" t="str">
            <v>2200104</v>
          </cell>
        </row>
        <row r="980">
          <cell r="A980" t="str">
            <v>2200106</v>
          </cell>
        </row>
        <row r="980">
          <cell r="D980">
            <v>113</v>
          </cell>
        </row>
        <row r="981">
          <cell r="A981" t="str">
            <v>2200107</v>
          </cell>
        </row>
        <row r="982">
          <cell r="A982" t="str">
            <v>2200108</v>
          </cell>
        </row>
        <row r="983">
          <cell r="A983" t="str">
            <v>2200109</v>
          </cell>
        </row>
        <row r="983">
          <cell r="D983">
            <v>23</v>
          </cell>
        </row>
        <row r="984">
          <cell r="A984" t="str">
            <v>2200112</v>
          </cell>
        </row>
        <row r="985">
          <cell r="A985" t="str">
            <v>2200113</v>
          </cell>
        </row>
        <row r="986">
          <cell r="A986" t="str">
            <v>2200114</v>
          </cell>
        </row>
        <row r="987">
          <cell r="A987" t="str">
            <v>2200115</v>
          </cell>
        </row>
        <row r="988">
          <cell r="A988" t="str">
            <v>2200116</v>
          </cell>
        </row>
        <row r="989">
          <cell r="A989" t="str">
            <v>2200119</v>
          </cell>
        </row>
        <row r="990">
          <cell r="A990" t="str">
            <v>2200120</v>
          </cell>
        </row>
        <row r="991">
          <cell r="A991" t="str">
            <v>2200121</v>
          </cell>
        </row>
        <row r="992">
          <cell r="A992" t="str">
            <v>2200122</v>
          </cell>
        </row>
        <row r="993">
          <cell r="A993" t="str">
            <v>2200123</v>
          </cell>
        </row>
        <row r="994">
          <cell r="A994" t="str">
            <v>2200124</v>
          </cell>
        </row>
        <row r="995">
          <cell r="A995" t="str">
            <v>2200125</v>
          </cell>
        </row>
        <row r="996">
          <cell r="A996" t="str">
            <v>2200126</v>
          </cell>
        </row>
        <row r="997">
          <cell r="A997" t="str">
            <v>2200127</v>
          </cell>
        </row>
        <row r="998">
          <cell r="A998" t="str">
            <v>2200128</v>
          </cell>
        </row>
        <row r="999">
          <cell r="A999" t="str">
            <v>2200129</v>
          </cell>
        </row>
        <row r="1000">
          <cell r="A1000" t="str">
            <v>2200150</v>
          </cell>
        </row>
        <row r="1000">
          <cell r="C1000">
            <v>593</v>
          </cell>
          <cell r="D1000">
            <v>590</v>
          </cell>
          <cell r="E1000">
            <v>965</v>
          </cell>
        </row>
        <row r="1001">
          <cell r="A1001" t="str">
            <v>2200199</v>
          </cell>
        </row>
        <row r="1001">
          <cell r="D1001">
            <v>524</v>
          </cell>
          <cell r="E1001">
            <v>5779</v>
          </cell>
        </row>
        <row r="1002">
          <cell r="A1002" t="str">
            <v>2200501</v>
          </cell>
        </row>
        <row r="1002">
          <cell r="C1002">
            <v>155</v>
          </cell>
          <cell r="D1002">
            <v>155</v>
          </cell>
          <cell r="E1002">
            <v>26</v>
          </cell>
        </row>
        <row r="1003">
          <cell r="A1003" t="str">
            <v>2200502</v>
          </cell>
        </row>
        <row r="1004">
          <cell r="A1004" t="str">
            <v>2200503</v>
          </cell>
        </row>
        <row r="1005">
          <cell r="A1005" t="str">
            <v>2200504</v>
          </cell>
        </row>
        <row r="1006">
          <cell r="A1006" t="str">
            <v>2200506</v>
          </cell>
        </row>
        <row r="1007">
          <cell r="A1007" t="str">
            <v>2200507</v>
          </cell>
        </row>
        <row r="1008">
          <cell r="A1008" t="str">
            <v>2200508</v>
          </cell>
        </row>
        <row r="1009">
          <cell r="A1009" t="str">
            <v>2200509</v>
          </cell>
        </row>
        <row r="1009">
          <cell r="D1009">
            <v>20</v>
          </cell>
          <cell r="E1009">
            <v>86</v>
          </cell>
        </row>
        <row r="1010">
          <cell r="A1010" t="str">
            <v>2200510</v>
          </cell>
        </row>
        <row r="1011">
          <cell r="A1011" t="str">
            <v>2200511</v>
          </cell>
        </row>
        <row r="1012">
          <cell r="A1012" t="str">
            <v>2200512</v>
          </cell>
        </row>
        <row r="1013">
          <cell r="A1013" t="str">
            <v>2200513</v>
          </cell>
        </row>
        <row r="1014">
          <cell r="A1014" t="str">
            <v>2200514</v>
          </cell>
        </row>
        <row r="1015">
          <cell r="A1015" t="str">
            <v>2200599</v>
          </cell>
        </row>
        <row r="1016">
          <cell r="A1016" t="str">
            <v>2209999</v>
          </cell>
        </row>
        <row r="1016">
          <cell r="C1016">
            <v>489</v>
          </cell>
        </row>
        <row r="1017">
          <cell r="A1017" t="str">
            <v>2210102</v>
          </cell>
        </row>
        <row r="1018">
          <cell r="A1018" t="str">
            <v>2210103</v>
          </cell>
        </row>
        <row r="1018">
          <cell r="D1018">
            <v>1471</v>
          </cell>
          <cell r="E1018">
            <v>913</v>
          </cell>
        </row>
        <row r="1019">
          <cell r="A1019" t="str">
            <v>2210104</v>
          </cell>
        </row>
        <row r="1020">
          <cell r="A1020" t="str">
            <v>2210105</v>
          </cell>
        </row>
        <row r="1020">
          <cell r="D1020">
            <v>120</v>
          </cell>
          <cell r="E1020">
            <v>56</v>
          </cell>
        </row>
        <row r="1021">
          <cell r="A1021" t="str">
            <v>2210108</v>
          </cell>
        </row>
        <row r="1021">
          <cell r="D1021">
            <v>1258</v>
          </cell>
          <cell r="E1021">
            <v>403</v>
          </cell>
        </row>
        <row r="1022">
          <cell r="A1022" t="str">
            <v>2210112</v>
          </cell>
        </row>
        <row r="1023">
          <cell r="A1023" t="str">
            <v>2210113</v>
          </cell>
        </row>
        <row r="1024">
          <cell r="A1024" t="str">
            <v>2210199</v>
          </cell>
        </row>
        <row r="1024">
          <cell r="D1024">
            <v>1785</v>
          </cell>
          <cell r="E1024">
            <v>3023</v>
          </cell>
        </row>
        <row r="1025">
          <cell r="A1025" t="str">
            <v>2210201</v>
          </cell>
        </row>
        <row r="1025">
          <cell r="C1025">
            <v>3588</v>
          </cell>
          <cell r="D1025">
            <v>3535</v>
          </cell>
          <cell r="E1025">
            <v>3045</v>
          </cell>
        </row>
        <row r="1026">
          <cell r="A1026" t="str">
            <v>2210202</v>
          </cell>
        </row>
        <row r="1027">
          <cell r="A1027" t="str">
            <v>2210203</v>
          </cell>
        </row>
        <row r="1028">
          <cell r="A1028" t="str">
            <v>2210301</v>
          </cell>
        </row>
        <row r="1028">
          <cell r="D1028">
            <v>11</v>
          </cell>
        </row>
        <row r="1029">
          <cell r="A1029" t="str">
            <v>2210302</v>
          </cell>
        </row>
        <row r="1029">
          <cell r="D1029">
            <v>800</v>
          </cell>
        </row>
        <row r="1030">
          <cell r="A1030" t="str">
            <v>2210399</v>
          </cell>
        </row>
        <row r="1030">
          <cell r="C1030">
            <v>9622</v>
          </cell>
          <cell r="D1030">
            <v>152</v>
          </cell>
          <cell r="E1030">
            <v>191</v>
          </cell>
        </row>
        <row r="1031">
          <cell r="A1031" t="str">
            <v>2220101</v>
          </cell>
        </row>
        <row r="1032">
          <cell r="A1032" t="str">
            <v>2220102</v>
          </cell>
        </row>
        <row r="1033">
          <cell r="A1033" t="str">
            <v>2220103</v>
          </cell>
        </row>
        <row r="1034">
          <cell r="A1034" t="str">
            <v>2220104</v>
          </cell>
        </row>
        <row r="1035">
          <cell r="A1035" t="str">
            <v>2220105</v>
          </cell>
        </row>
        <row r="1036">
          <cell r="A1036" t="str">
            <v>2220106</v>
          </cell>
        </row>
        <row r="1037">
          <cell r="A1037" t="str">
            <v>2220107</v>
          </cell>
        </row>
        <row r="1038">
          <cell r="A1038" t="str">
            <v>2220112</v>
          </cell>
        </row>
        <row r="1038">
          <cell r="D1038">
            <v>85</v>
          </cell>
          <cell r="E1038">
            <v>83</v>
          </cell>
        </row>
        <row r="1039">
          <cell r="A1039" t="str">
            <v>2220113</v>
          </cell>
        </row>
        <row r="1040">
          <cell r="A1040" t="str">
            <v>2220114</v>
          </cell>
        </row>
        <row r="1041">
          <cell r="A1041" t="str">
            <v>2220115</v>
          </cell>
        </row>
        <row r="1041">
          <cell r="D1041">
            <v>35</v>
          </cell>
          <cell r="E1041">
            <v>122</v>
          </cell>
        </row>
        <row r="1042">
          <cell r="A1042" t="str">
            <v>2220118</v>
          </cell>
        </row>
        <row r="1043">
          <cell r="A1043" t="str">
            <v>2220119</v>
          </cell>
        </row>
        <row r="1044">
          <cell r="A1044" t="str">
            <v>2220120</v>
          </cell>
        </row>
        <row r="1045">
          <cell r="A1045" t="str">
            <v>2220121</v>
          </cell>
        </row>
        <row r="1046">
          <cell r="A1046" t="str">
            <v>2220150</v>
          </cell>
        </row>
        <row r="1047">
          <cell r="A1047" t="str">
            <v>2220199</v>
          </cell>
        </row>
        <row r="1047">
          <cell r="C1047">
            <v>771</v>
          </cell>
          <cell r="D1047">
            <v>10</v>
          </cell>
          <cell r="E1047">
            <v>427</v>
          </cell>
        </row>
        <row r="1048">
          <cell r="A1048" t="str">
            <v>2220301</v>
          </cell>
        </row>
        <row r="1049">
          <cell r="A1049" t="str">
            <v>2220303</v>
          </cell>
        </row>
        <row r="1050">
          <cell r="A1050" t="str">
            <v>2220304</v>
          </cell>
        </row>
        <row r="1051">
          <cell r="A1051" t="str">
            <v>2220305</v>
          </cell>
        </row>
        <row r="1052">
          <cell r="A1052" t="str">
            <v>2220306</v>
          </cell>
        </row>
        <row r="1053">
          <cell r="A1053" t="str">
            <v>2220399</v>
          </cell>
        </row>
        <row r="1054">
          <cell r="A1054" t="str">
            <v>2220401</v>
          </cell>
        </row>
        <row r="1055">
          <cell r="A1055" t="str">
            <v>2220402</v>
          </cell>
        </row>
        <row r="1056">
          <cell r="A1056" t="str">
            <v>2220403</v>
          </cell>
        </row>
        <row r="1057">
          <cell r="A1057" t="str">
            <v>2220404</v>
          </cell>
        </row>
        <row r="1058">
          <cell r="A1058" t="str">
            <v>2220499</v>
          </cell>
        </row>
        <row r="1058">
          <cell r="E1058">
            <v>180</v>
          </cell>
        </row>
        <row r="1059">
          <cell r="A1059" t="str">
            <v>2220501</v>
          </cell>
        </row>
        <row r="1060">
          <cell r="A1060" t="str">
            <v>2220502</v>
          </cell>
        </row>
        <row r="1061">
          <cell r="A1061" t="str">
            <v>2220503</v>
          </cell>
        </row>
        <row r="1062">
          <cell r="A1062" t="str">
            <v>2220504</v>
          </cell>
        </row>
        <row r="1063">
          <cell r="A1063" t="str">
            <v>2220505</v>
          </cell>
        </row>
        <row r="1064">
          <cell r="A1064" t="str">
            <v>2220506</v>
          </cell>
        </row>
        <row r="1065">
          <cell r="A1065" t="str">
            <v>2220507</v>
          </cell>
        </row>
        <row r="1066">
          <cell r="A1066" t="str">
            <v>2220508</v>
          </cell>
        </row>
        <row r="1067">
          <cell r="A1067" t="str">
            <v>2220509</v>
          </cell>
        </row>
        <row r="1068">
          <cell r="A1068" t="str">
            <v>2220510</v>
          </cell>
        </row>
        <row r="1069">
          <cell r="A1069" t="str">
            <v>2220511</v>
          </cell>
        </row>
        <row r="1070">
          <cell r="A1070" t="str">
            <v>2220599</v>
          </cell>
        </row>
        <row r="1071">
          <cell r="A1071" t="str">
            <v>2240101</v>
          </cell>
        </row>
        <row r="1071">
          <cell r="C1071">
            <v>215</v>
          </cell>
          <cell r="D1071">
            <v>444</v>
          </cell>
          <cell r="E1071">
            <v>189</v>
          </cell>
        </row>
        <row r="1072">
          <cell r="A1072" t="str">
            <v>2240102</v>
          </cell>
        </row>
        <row r="1073">
          <cell r="A1073" t="str">
            <v>2240103</v>
          </cell>
        </row>
        <row r="1074">
          <cell r="A1074" t="str">
            <v>2240104</v>
          </cell>
        </row>
        <row r="1074">
          <cell r="C1074">
            <v>24</v>
          </cell>
          <cell r="D1074">
            <v>23</v>
          </cell>
        </row>
        <row r="1075">
          <cell r="A1075" t="str">
            <v>2240105</v>
          </cell>
        </row>
        <row r="1076">
          <cell r="A1076" t="str">
            <v>2240106</v>
          </cell>
        </row>
        <row r="1076">
          <cell r="D1076">
            <v>55</v>
          </cell>
          <cell r="E1076">
            <v>24</v>
          </cell>
        </row>
        <row r="1077">
          <cell r="A1077" t="str">
            <v>2240108</v>
          </cell>
        </row>
        <row r="1077">
          <cell r="C1077">
            <v>4</v>
          </cell>
          <cell r="D1077">
            <v>64</v>
          </cell>
          <cell r="E1077">
            <v>114</v>
          </cell>
        </row>
        <row r="1078">
          <cell r="A1078" t="str">
            <v>2240109</v>
          </cell>
        </row>
        <row r="1078">
          <cell r="D1078">
            <v>5</v>
          </cell>
          <cell r="E1078">
            <v>32</v>
          </cell>
        </row>
        <row r="1079">
          <cell r="A1079" t="str">
            <v>2240150</v>
          </cell>
        </row>
        <row r="1079">
          <cell r="C1079">
            <v>168</v>
          </cell>
          <cell r="D1079">
            <v>168</v>
          </cell>
          <cell r="E1079">
            <v>173</v>
          </cell>
        </row>
        <row r="1080">
          <cell r="A1080" t="str">
            <v>2240199</v>
          </cell>
        </row>
        <row r="1080">
          <cell r="C1080">
            <v>9</v>
          </cell>
          <cell r="D1080">
            <v>210</v>
          </cell>
          <cell r="E1080">
            <v>223</v>
          </cell>
        </row>
        <row r="1081">
          <cell r="A1081" t="str">
            <v>2240201</v>
          </cell>
        </row>
        <row r="1082">
          <cell r="A1082" t="str">
            <v>2240202</v>
          </cell>
        </row>
        <row r="1083">
          <cell r="A1083" t="str">
            <v>2240203</v>
          </cell>
        </row>
        <row r="1084">
          <cell r="A1084" t="str">
            <v>2240204</v>
          </cell>
        </row>
        <row r="1084">
          <cell r="C1084">
            <v>801</v>
          </cell>
          <cell r="D1084">
            <v>1030</v>
          </cell>
          <cell r="E1084">
            <v>880</v>
          </cell>
        </row>
        <row r="1085">
          <cell r="A1085" t="str">
            <v>2240250</v>
          </cell>
        </row>
        <row r="1086">
          <cell r="A1086" t="str">
            <v>2240299</v>
          </cell>
        </row>
        <row r="1086">
          <cell r="D1086">
            <v>5</v>
          </cell>
        </row>
        <row r="1087">
          <cell r="A1087" t="str">
            <v>2240401</v>
          </cell>
        </row>
        <row r="1088">
          <cell r="A1088" t="str">
            <v>2240402</v>
          </cell>
        </row>
        <row r="1089">
          <cell r="A1089" t="str">
            <v>2240403</v>
          </cell>
        </row>
        <row r="1090">
          <cell r="A1090" t="str">
            <v>2240404</v>
          </cell>
        </row>
        <row r="1091">
          <cell r="A1091" t="str">
            <v>2240405</v>
          </cell>
        </row>
        <row r="1092">
          <cell r="A1092" t="str">
            <v>2240450</v>
          </cell>
        </row>
        <row r="1093">
          <cell r="A1093" t="str">
            <v>2240499</v>
          </cell>
        </row>
        <row r="1094">
          <cell r="A1094" t="str">
            <v>2240501</v>
          </cell>
        </row>
        <row r="1095">
          <cell r="A1095" t="str">
            <v>2240502</v>
          </cell>
        </row>
        <row r="1096">
          <cell r="A1096" t="str">
            <v>2240503</v>
          </cell>
        </row>
        <row r="1097">
          <cell r="A1097" t="str">
            <v>2240504</v>
          </cell>
        </row>
        <row r="1097">
          <cell r="D1097">
            <v>1</v>
          </cell>
        </row>
        <row r="1098">
          <cell r="A1098" t="str">
            <v>2240505</v>
          </cell>
        </row>
        <row r="1099">
          <cell r="A1099" t="str">
            <v>2240506</v>
          </cell>
        </row>
        <row r="1100">
          <cell r="A1100" t="str">
            <v>2240507</v>
          </cell>
        </row>
        <row r="1101">
          <cell r="A1101" t="str">
            <v>2240508</v>
          </cell>
        </row>
        <row r="1102">
          <cell r="A1102" t="str">
            <v>2240509</v>
          </cell>
        </row>
        <row r="1103">
          <cell r="A1103" t="str">
            <v>2240510</v>
          </cell>
        </row>
        <row r="1104">
          <cell r="A1104" t="str">
            <v>2240550</v>
          </cell>
        </row>
        <row r="1105">
          <cell r="A1105" t="str">
            <v>2240599</v>
          </cell>
        </row>
        <row r="1105">
          <cell r="C1105">
            <v>4</v>
          </cell>
          <cell r="D1105">
            <v>5</v>
          </cell>
          <cell r="E1105">
            <v>3</v>
          </cell>
        </row>
        <row r="1106">
          <cell r="A1106" t="str">
            <v>2240601</v>
          </cell>
        </row>
        <row r="1106">
          <cell r="D1106">
            <v>48</v>
          </cell>
          <cell r="E1106">
            <v>50</v>
          </cell>
        </row>
        <row r="1107">
          <cell r="A1107" t="str">
            <v>2240602</v>
          </cell>
        </row>
        <row r="1107">
          <cell r="C1107">
            <v>223</v>
          </cell>
          <cell r="D1107">
            <v>50</v>
          </cell>
          <cell r="E1107">
            <v>166</v>
          </cell>
        </row>
        <row r="1108">
          <cell r="A1108" t="str">
            <v>2240699</v>
          </cell>
        </row>
        <row r="1108">
          <cell r="D1108">
            <v>18</v>
          </cell>
          <cell r="E1108">
            <v>20</v>
          </cell>
        </row>
        <row r="1109">
          <cell r="A1109" t="str">
            <v>2240703</v>
          </cell>
        </row>
        <row r="1109">
          <cell r="D1109">
            <v>258</v>
          </cell>
          <cell r="E1109">
            <v>192</v>
          </cell>
        </row>
        <row r="1110">
          <cell r="A1110" t="str">
            <v>2240704</v>
          </cell>
        </row>
        <row r="1111">
          <cell r="A1111" t="str">
            <v>2240799</v>
          </cell>
        </row>
        <row r="1111">
          <cell r="D1111">
            <v>54</v>
          </cell>
          <cell r="E1111">
            <v>50</v>
          </cell>
        </row>
        <row r="1112">
          <cell r="A1112" t="str">
            <v>2249999</v>
          </cell>
        </row>
        <row r="1112">
          <cell r="C1112">
            <v>2253</v>
          </cell>
          <cell r="D1112">
            <v>5</v>
          </cell>
        </row>
        <row r="1113">
          <cell r="A1113" t="str">
            <v>227</v>
          </cell>
        </row>
        <row r="1113">
          <cell r="C1113">
            <v>3000</v>
          </cell>
        </row>
        <row r="1113">
          <cell r="E1113">
            <v>3000</v>
          </cell>
        </row>
        <row r="1114">
          <cell r="A1114" t="str">
            <v>2290201</v>
          </cell>
        </row>
        <row r="1115">
          <cell r="A1115" t="str">
            <v>2299999</v>
          </cell>
        </row>
        <row r="1115">
          <cell r="C1115">
            <v>5334</v>
          </cell>
          <cell r="D1115">
            <v>486</v>
          </cell>
        </row>
        <row r="1116">
          <cell r="A1116" t="str">
            <v>2320301</v>
          </cell>
        </row>
        <row r="1116">
          <cell r="C1116">
            <v>6180</v>
          </cell>
          <cell r="D1116">
            <v>6180</v>
          </cell>
          <cell r="E1116">
            <v>6424</v>
          </cell>
        </row>
        <row r="1117">
          <cell r="A1117" t="str">
            <v>2320302</v>
          </cell>
        </row>
        <row r="1118">
          <cell r="A1118" t="str">
            <v>2320303</v>
          </cell>
        </row>
        <row r="1119">
          <cell r="A1119" t="str">
            <v>2320399</v>
          </cell>
        </row>
        <row r="1120">
          <cell r="A1120" t="str">
            <v>2330301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2"/>
  <sheetViews>
    <sheetView view="pageBreakPreview" zoomScaleNormal="100" workbookViewId="0">
      <selection activeCell="A1" sqref="A1"/>
    </sheetView>
  </sheetViews>
  <sheetFormatPr defaultColWidth="9" defaultRowHeight="14.25" outlineLevelCol="5"/>
  <cols>
    <col min="1" max="1" width="25" style="33" customWidth="1"/>
    <col min="2" max="2" width="13.875" customWidth="1"/>
    <col min="3" max="3" width="14.125" style="36" customWidth="1"/>
    <col min="4" max="4" width="12.5" customWidth="1"/>
    <col min="5" max="5" width="10.625" customWidth="1"/>
    <col min="6" max="6" width="10" customWidth="1"/>
  </cols>
  <sheetData>
    <row r="1" ht="18" customHeight="1" spans="1:1">
      <c r="A1" s="74" t="s">
        <v>0</v>
      </c>
    </row>
    <row r="2" spans="1:6">
      <c r="A2" s="306" t="s">
        <v>1</v>
      </c>
      <c r="B2" s="206"/>
      <c r="C2" s="206"/>
      <c r="D2" s="307"/>
      <c r="E2" s="308"/>
      <c r="F2" s="206"/>
    </row>
    <row r="3" spans="1:6">
      <c r="A3" s="306"/>
      <c r="B3" s="206"/>
      <c r="C3" s="206"/>
      <c r="D3" s="307"/>
      <c r="E3" s="308"/>
      <c r="F3" s="206"/>
    </row>
    <row r="4" ht="14" customHeight="1" spans="1:6">
      <c r="A4" s="306"/>
      <c r="B4" s="206"/>
      <c r="C4" s="206"/>
      <c r="D4" s="307"/>
      <c r="E4" s="308"/>
      <c r="F4" s="206"/>
    </row>
    <row r="5" ht="18" customHeight="1" spans="1:6">
      <c r="A5" s="309" t="s">
        <v>2</v>
      </c>
      <c r="B5" s="207"/>
      <c r="C5" s="310"/>
      <c r="D5" s="311"/>
      <c r="E5" s="207"/>
      <c r="F5" s="207"/>
    </row>
    <row r="6" ht="31" customHeight="1" spans="1:6">
      <c r="A6" s="312" t="s">
        <v>3</v>
      </c>
      <c r="B6" s="312" t="s">
        <v>4</v>
      </c>
      <c r="C6" s="312" t="s">
        <v>5</v>
      </c>
      <c r="D6" s="313" t="s">
        <v>6</v>
      </c>
      <c r="E6" s="314" t="s">
        <v>7</v>
      </c>
      <c r="F6" s="315" t="s">
        <v>8</v>
      </c>
    </row>
    <row r="7" ht="29" customHeight="1" spans="1:6">
      <c r="A7" s="316" t="s">
        <v>9</v>
      </c>
      <c r="B7" s="101">
        <f>B8+B9+B10+B11+B12+B13+B14+B15+B16+B17+B18+B19+B20+B21+B22</f>
        <v>21259</v>
      </c>
      <c r="C7" s="101">
        <f>C8+C9+C10+C11+C12+C13+C14+C15+C16+C17+C18+C19+C20+C21+C22</f>
        <v>21966</v>
      </c>
      <c r="D7" s="317">
        <f>C7-B7</f>
        <v>707</v>
      </c>
      <c r="E7" s="318">
        <f t="shared" ref="E7:E21" si="0">D7/B7*100</f>
        <v>3.32565031280869</v>
      </c>
      <c r="F7" s="319"/>
    </row>
    <row r="8" ht="29" customHeight="1" spans="1:6">
      <c r="A8" s="320" t="s">
        <v>10</v>
      </c>
      <c r="B8" s="101">
        <v>4432</v>
      </c>
      <c r="C8" s="101">
        <v>4500</v>
      </c>
      <c r="D8" s="317">
        <f t="shared" ref="D8:D54" si="1">C8-B8</f>
        <v>68</v>
      </c>
      <c r="E8" s="318">
        <f t="shared" si="0"/>
        <v>1.53429602888087</v>
      </c>
      <c r="F8" s="319" t="s">
        <v>11</v>
      </c>
    </row>
    <row r="9" ht="29" customHeight="1" spans="1:6">
      <c r="A9" s="320" t="s">
        <v>12</v>
      </c>
      <c r="B9" s="101"/>
      <c r="C9" s="101"/>
      <c r="D9" s="317">
        <f t="shared" si="1"/>
        <v>0</v>
      </c>
      <c r="E9" s="318"/>
      <c r="F9" s="319"/>
    </row>
    <row r="10" ht="29" customHeight="1" spans="1:6">
      <c r="A10" s="320" t="s">
        <v>13</v>
      </c>
      <c r="B10" s="101">
        <v>1434</v>
      </c>
      <c r="C10" s="101">
        <v>1479</v>
      </c>
      <c r="D10" s="317">
        <f t="shared" si="1"/>
        <v>45</v>
      </c>
      <c r="E10" s="318">
        <f t="shared" si="0"/>
        <v>3.13807531380753</v>
      </c>
      <c r="F10" s="319" t="s">
        <v>14</v>
      </c>
    </row>
    <row r="11" ht="29" customHeight="1" spans="1:6">
      <c r="A11" s="320" t="s">
        <v>15</v>
      </c>
      <c r="B11" s="101">
        <v>412</v>
      </c>
      <c r="C11" s="101">
        <v>480</v>
      </c>
      <c r="D11" s="317">
        <f t="shared" si="1"/>
        <v>68</v>
      </c>
      <c r="E11" s="318">
        <f t="shared" si="0"/>
        <v>16.504854368932</v>
      </c>
      <c r="F11" s="319" t="s">
        <v>14</v>
      </c>
    </row>
    <row r="12" ht="29" customHeight="1" spans="1:6">
      <c r="A12" s="320" t="s">
        <v>16</v>
      </c>
      <c r="B12" s="101">
        <v>17</v>
      </c>
      <c r="C12" s="101">
        <v>17</v>
      </c>
      <c r="D12" s="317">
        <f t="shared" si="1"/>
        <v>0</v>
      </c>
      <c r="E12" s="318">
        <f t="shared" si="0"/>
        <v>0</v>
      </c>
      <c r="F12" s="319" t="s">
        <v>17</v>
      </c>
    </row>
    <row r="13" ht="29" customHeight="1" spans="1:6">
      <c r="A13" s="320" t="s">
        <v>18</v>
      </c>
      <c r="B13" s="101">
        <v>540</v>
      </c>
      <c r="C13" s="101">
        <v>570</v>
      </c>
      <c r="D13" s="317">
        <f t="shared" si="1"/>
        <v>30</v>
      </c>
      <c r="E13" s="318">
        <f t="shared" si="0"/>
        <v>5.55555555555556</v>
      </c>
      <c r="F13" s="319" t="s">
        <v>19</v>
      </c>
    </row>
    <row r="14" ht="29" customHeight="1" spans="1:6">
      <c r="A14" s="320" t="s">
        <v>20</v>
      </c>
      <c r="B14" s="101">
        <v>1433</v>
      </c>
      <c r="C14" s="101">
        <v>1400</v>
      </c>
      <c r="D14" s="317">
        <f t="shared" si="1"/>
        <v>-33</v>
      </c>
      <c r="E14" s="318">
        <f t="shared" si="0"/>
        <v>-2.30286113049546</v>
      </c>
      <c r="F14" s="319" t="s">
        <v>19</v>
      </c>
    </row>
    <row r="15" ht="29" customHeight="1" spans="1:6">
      <c r="A15" s="320" t="s">
        <v>21</v>
      </c>
      <c r="B15" s="101">
        <v>287</v>
      </c>
      <c r="C15" s="101">
        <v>400</v>
      </c>
      <c r="D15" s="317">
        <f t="shared" si="1"/>
        <v>113</v>
      </c>
      <c r="E15" s="318">
        <f t="shared" si="0"/>
        <v>39.3728222996516</v>
      </c>
      <c r="F15" s="319" t="s">
        <v>19</v>
      </c>
    </row>
    <row r="16" ht="29" customHeight="1" spans="1:6">
      <c r="A16" s="320" t="s">
        <v>22</v>
      </c>
      <c r="B16" s="101">
        <v>322</v>
      </c>
      <c r="C16" s="101">
        <v>350</v>
      </c>
      <c r="D16" s="317">
        <f t="shared" si="1"/>
        <v>28</v>
      </c>
      <c r="E16" s="318">
        <f t="shared" si="0"/>
        <v>8.69565217391304</v>
      </c>
      <c r="F16" s="319" t="s">
        <v>23</v>
      </c>
    </row>
    <row r="17" ht="29" customHeight="1" spans="1:6">
      <c r="A17" s="320" t="s">
        <v>24</v>
      </c>
      <c r="B17" s="101">
        <v>10974</v>
      </c>
      <c r="C17" s="101">
        <v>11220</v>
      </c>
      <c r="D17" s="317">
        <f t="shared" si="1"/>
        <v>246</v>
      </c>
      <c r="E17" s="318">
        <f t="shared" si="0"/>
        <v>2.24166211044286</v>
      </c>
      <c r="F17" s="319" t="s">
        <v>19</v>
      </c>
    </row>
    <row r="18" ht="29" customHeight="1" spans="1:6">
      <c r="A18" s="320" t="s">
        <v>25</v>
      </c>
      <c r="B18" s="101">
        <v>571</v>
      </c>
      <c r="C18" s="101">
        <v>600</v>
      </c>
      <c r="D18" s="317">
        <f t="shared" si="1"/>
        <v>29</v>
      </c>
      <c r="E18" s="318">
        <f t="shared" si="0"/>
        <v>5.07880910683012</v>
      </c>
      <c r="F18" s="319" t="s">
        <v>19</v>
      </c>
    </row>
    <row r="19" ht="29" customHeight="1" spans="1:6">
      <c r="A19" s="320" t="s">
        <v>26</v>
      </c>
      <c r="B19" s="101">
        <v>88</v>
      </c>
      <c r="C19" s="101">
        <v>110</v>
      </c>
      <c r="D19" s="317">
        <f t="shared" si="1"/>
        <v>22</v>
      </c>
      <c r="E19" s="318">
        <f t="shared" si="0"/>
        <v>25</v>
      </c>
      <c r="F19" s="319" t="s">
        <v>19</v>
      </c>
    </row>
    <row r="20" ht="29" customHeight="1" spans="1:6">
      <c r="A20" s="320" t="s">
        <v>27</v>
      </c>
      <c r="B20" s="101">
        <v>711</v>
      </c>
      <c r="C20" s="101">
        <v>800</v>
      </c>
      <c r="D20" s="317">
        <f t="shared" si="1"/>
        <v>89</v>
      </c>
      <c r="E20" s="318">
        <f t="shared" si="0"/>
        <v>12.5175808720113</v>
      </c>
      <c r="F20" s="319" t="s">
        <v>19</v>
      </c>
    </row>
    <row r="21" ht="29" customHeight="1" spans="1:6">
      <c r="A21" s="320" t="s">
        <v>28</v>
      </c>
      <c r="B21" s="101">
        <v>38</v>
      </c>
      <c r="C21" s="101">
        <v>40</v>
      </c>
      <c r="D21" s="317">
        <f t="shared" si="1"/>
        <v>2</v>
      </c>
      <c r="E21" s="318">
        <f t="shared" si="0"/>
        <v>5.26315789473684</v>
      </c>
      <c r="F21" s="319" t="s">
        <v>23</v>
      </c>
    </row>
    <row r="22" ht="29" customHeight="1" spans="1:6">
      <c r="A22" s="320" t="s">
        <v>29</v>
      </c>
      <c r="B22" s="101"/>
      <c r="C22" s="317"/>
      <c r="D22" s="317"/>
      <c r="E22" s="318"/>
      <c r="F22" s="319"/>
    </row>
    <row r="23" ht="29" customHeight="1" spans="1:6">
      <c r="A23" s="316" t="s">
        <v>30</v>
      </c>
      <c r="B23" s="101">
        <f>B24+B30+B31+B32+B33+B34+B35</f>
        <v>12812</v>
      </c>
      <c r="C23" s="101">
        <f>C24+C30+C31+C32+C33+C34+C35</f>
        <v>13127</v>
      </c>
      <c r="D23" s="317">
        <f t="shared" si="1"/>
        <v>315</v>
      </c>
      <c r="E23" s="318">
        <f>D23/B23*100</f>
        <v>2.45863253200125</v>
      </c>
      <c r="F23" s="319"/>
    </row>
    <row r="24" ht="29" customHeight="1" spans="1:6">
      <c r="A24" s="320" t="s">
        <v>31</v>
      </c>
      <c r="B24" s="317">
        <v>1776</v>
      </c>
      <c r="C24" s="317">
        <f>C25+C26+C27+C28+C29</f>
        <v>1820</v>
      </c>
      <c r="D24" s="317">
        <f t="shared" si="1"/>
        <v>44</v>
      </c>
      <c r="E24" s="318">
        <f>D24/B24</f>
        <v>0.0247747747747748</v>
      </c>
      <c r="F24" s="319"/>
    </row>
    <row r="25" ht="29" customHeight="1" spans="1:6">
      <c r="A25" s="320" t="s">
        <v>32</v>
      </c>
      <c r="B25" s="317">
        <v>560</v>
      </c>
      <c r="C25" s="317">
        <v>570</v>
      </c>
      <c r="D25" s="317">
        <f t="shared" si="1"/>
        <v>10</v>
      </c>
      <c r="E25" s="318">
        <f t="shared" ref="E25:E35" si="2">D25/B25</f>
        <v>0.0178571428571429</v>
      </c>
      <c r="F25" s="319"/>
    </row>
    <row r="26" ht="29" customHeight="1" spans="1:6">
      <c r="A26" s="320" t="s">
        <v>33</v>
      </c>
      <c r="B26" s="317">
        <v>536</v>
      </c>
      <c r="C26" s="317">
        <v>530</v>
      </c>
      <c r="D26" s="317">
        <f t="shared" si="1"/>
        <v>-6</v>
      </c>
      <c r="E26" s="318">
        <f t="shared" si="2"/>
        <v>-0.0111940298507463</v>
      </c>
      <c r="F26" s="319"/>
    </row>
    <row r="27" ht="29" customHeight="1" spans="1:6">
      <c r="A27" s="320" t="s">
        <v>34</v>
      </c>
      <c r="B27" s="317">
        <v>256</v>
      </c>
      <c r="C27" s="317">
        <v>270</v>
      </c>
      <c r="D27" s="317">
        <f t="shared" si="1"/>
        <v>14</v>
      </c>
      <c r="E27" s="318">
        <f t="shared" si="2"/>
        <v>0.0546875</v>
      </c>
      <c r="F27" s="319"/>
    </row>
    <row r="28" ht="29" customHeight="1" spans="1:6">
      <c r="A28" s="320" t="s">
        <v>35</v>
      </c>
      <c r="B28" s="317">
        <v>170</v>
      </c>
      <c r="C28" s="317">
        <v>180</v>
      </c>
      <c r="D28" s="317">
        <f t="shared" si="1"/>
        <v>10</v>
      </c>
      <c r="E28" s="318">
        <f t="shared" si="2"/>
        <v>0.0588235294117647</v>
      </c>
      <c r="F28" s="319"/>
    </row>
    <row r="29" ht="29" customHeight="1" spans="1:6">
      <c r="A29" s="320" t="s">
        <v>36</v>
      </c>
      <c r="B29" s="317">
        <v>254</v>
      </c>
      <c r="C29" s="317">
        <v>270</v>
      </c>
      <c r="D29" s="317">
        <f t="shared" si="1"/>
        <v>16</v>
      </c>
      <c r="E29" s="318">
        <f t="shared" si="2"/>
        <v>0.062992125984252</v>
      </c>
      <c r="F29" s="319"/>
    </row>
    <row r="30" ht="29" customHeight="1" spans="1:6">
      <c r="A30" s="320" t="s">
        <v>37</v>
      </c>
      <c r="B30" s="101">
        <v>538</v>
      </c>
      <c r="C30" s="101">
        <v>540</v>
      </c>
      <c r="D30" s="317">
        <f t="shared" si="1"/>
        <v>2</v>
      </c>
      <c r="E30" s="318">
        <f t="shared" si="2"/>
        <v>0.00371747211895911</v>
      </c>
      <c r="F30" s="319"/>
    </row>
    <row r="31" ht="29" customHeight="1" spans="1:6">
      <c r="A31" s="320" t="s">
        <v>38</v>
      </c>
      <c r="B31" s="101">
        <v>3841</v>
      </c>
      <c r="C31" s="317">
        <v>4000</v>
      </c>
      <c r="D31" s="317">
        <f t="shared" si="1"/>
        <v>159</v>
      </c>
      <c r="E31" s="318">
        <f t="shared" si="2"/>
        <v>0.0413954699297058</v>
      </c>
      <c r="F31" s="319"/>
    </row>
    <row r="32" ht="29" customHeight="1" spans="1:6">
      <c r="A32" s="320" t="s">
        <v>39</v>
      </c>
      <c r="B32" s="101">
        <v>6224</v>
      </c>
      <c r="C32" s="317">
        <v>6327</v>
      </c>
      <c r="D32" s="317">
        <f t="shared" si="1"/>
        <v>103</v>
      </c>
      <c r="E32" s="318">
        <f t="shared" si="2"/>
        <v>0.0165488431876607</v>
      </c>
      <c r="F32" s="319"/>
    </row>
    <row r="33" ht="29" customHeight="1" spans="1:6">
      <c r="A33" s="320" t="s">
        <v>40</v>
      </c>
      <c r="B33" s="101"/>
      <c r="C33" s="317"/>
      <c r="D33" s="317">
        <f t="shared" si="1"/>
        <v>0</v>
      </c>
      <c r="E33" s="318"/>
      <c r="F33" s="319"/>
    </row>
    <row r="34" ht="29" customHeight="1" spans="1:6">
      <c r="A34" s="320" t="s">
        <v>41</v>
      </c>
      <c r="B34" s="101">
        <v>85</v>
      </c>
      <c r="C34" s="317">
        <v>90</v>
      </c>
      <c r="D34" s="317">
        <f t="shared" si="1"/>
        <v>5</v>
      </c>
      <c r="E34" s="318">
        <f t="shared" si="2"/>
        <v>0.0588235294117647</v>
      </c>
      <c r="F34" s="319"/>
    </row>
    <row r="35" ht="29" customHeight="1" spans="1:6">
      <c r="A35" s="320" t="s">
        <v>42</v>
      </c>
      <c r="B35" s="101">
        <v>348</v>
      </c>
      <c r="C35" s="317">
        <v>350</v>
      </c>
      <c r="D35" s="317">
        <f t="shared" si="1"/>
        <v>2</v>
      </c>
      <c r="E35" s="318">
        <f t="shared" si="2"/>
        <v>0.00574712643678161</v>
      </c>
      <c r="F35" s="319"/>
    </row>
    <row r="36" ht="29" customHeight="1" spans="1:6">
      <c r="A36" s="316" t="s">
        <v>43</v>
      </c>
      <c r="B36" s="101">
        <f>B7+B23</f>
        <v>34071</v>
      </c>
      <c r="C36" s="101">
        <f>C7+C23</f>
        <v>35093</v>
      </c>
      <c r="D36" s="317">
        <f t="shared" si="1"/>
        <v>1022</v>
      </c>
      <c r="E36" s="318">
        <f>D36/B36*100</f>
        <v>2.99961844383787</v>
      </c>
      <c r="F36" s="319" t="s">
        <v>44</v>
      </c>
    </row>
    <row r="37" ht="29" customHeight="1" spans="1:6">
      <c r="A37" s="316" t="s">
        <v>45</v>
      </c>
      <c r="B37" s="101">
        <f>B38+B39+B40+B41+B42+B43+B44</f>
        <v>2839</v>
      </c>
      <c r="C37" s="101">
        <f>C38+C39+C40+C41+C42+C43+C44</f>
        <v>2513</v>
      </c>
      <c r="D37" s="317">
        <f t="shared" ref="D37:D51" si="3">C37-B37</f>
        <v>-326</v>
      </c>
      <c r="E37" s="318">
        <f t="shared" ref="E37:E54" si="4">D37/B37*100</f>
        <v>-11.4829165199014</v>
      </c>
      <c r="F37" s="319"/>
    </row>
    <row r="38" ht="29" customHeight="1" spans="1:6">
      <c r="A38" s="320" t="s">
        <v>46</v>
      </c>
      <c r="B38" s="101">
        <v>1888</v>
      </c>
      <c r="C38" s="101">
        <v>1500</v>
      </c>
      <c r="D38" s="317">
        <f t="shared" si="3"/>
        <v>-388</v>
      </c>
      <c r="E38" s="318">
        <v>7.4092</v>
      </c>
      <c r="F38" s="319" t="s">
        <v>47</v>
      </c>
    </row>
    <row r="39" ht="29" customHeight="1" spans="1:6">
      <c r="A39" s="320" t="s">
        <v>48</v>
      </c>
      <c r="B39" s="101">
        <v>614</v>
      </c>
      <c r="C39" s="101">
        <v>634</v>
      </c>
      <c r="D39" s="317">
        <f t="shared" si="3"/>
        <v>20</v>
      </c>
      <c r="E39" s="318">
        <f t="shared" si="4"/>
        <v>3.25732899022801</v>
      </c>
      <c r="F39" s="319" t="s">
        <v>49</v>
      </c>
    </row>
    <row r="40" ht="29" customHeight="1" spans="1:6">
      <c r="A40" s="320" t="s">
        <v>50</v>
      </c>
      <c r="B40" s="101">
        <v>177</v>
      </c>
      <c r="C40" s="101">
        <v>206</v>
      </c>
      <c r="D40" s="317">
        <f t="shared" si="3"/>
        <v>29</v>
      </c>
      <c r="E40" s="318">
        <f t="shared" si="4"/>
        <v>16.3841807909604</v>
      </c>
      <c r="F40" s="319" t="s">
        <v>49</v>
      </c>
    </row>
    <row r="41" ht="29" customHeight="1" spans="1:6">
      <c r="A41" s="320" t="s">
        <v>51</v>
      </c>
      <c r="B41" s="101">
        <v>6</v>
      </c>
      <c r="C41" s="101">
        <v>6</v>
      </c>
      <c r="D41" s="317">
        <f t="shared" si="3"/>
        <v>0</v>
      </c>
      <c r="E41" s="318">
        <f t="shared" si="4"/>
        <v>0</v>
      </c>
      <c r="F41" s="319" t="s">
        <v>52</v>
      </c>
    </row>
    <row r="42" ht="29" customHeight="1" spans="1:6">
      <c r="A42" s="320" t="s">
        <v>53</v>
      </c>
      <c r="B42" s="101">
        <v>138</v>
      </c>
      <c r="C42" s="101">
        <v>150</v>
      </c>
      <c r="D42" s="317">
        <f t="shared" si="3"/>
        <v>12</v>
      </c>
      <c r="E42" s="318">
        <f t="shared" si="4"/>
        <v>8.69565217391304</v>
      </c>
      <c r="F42" s="319" t="s">
        <v>54</v>
      </c>
    </row>
    <row r="43" ht="29" customHeight="1" spans="1:6">
      <c r="A43" s="320" t="s">
        <v>55</v>
      </c>
      <c r="B43" s="101">
        <v>16</v>
      </c>
      <c r="C43" s="101">
        <v>17</v>
      </c>
      <c r="D43" s="317">
        <f t="shared" si="3"/>
        <v>1</v>
      </c>
      <c r="E43" s="318">
        <f t="shared" si="4"/>
        <v>6.25</v>
      </c>
      <c r="F43" s="319" t="s">
        <v>54</v>
      </c>
    </row>
    <row r="44" ht="29" customHeight="1" spans="1:6">
      <c r="A44" s="320" t="s">
        <v>56</v>
      </c>
      <c r="B44" s="101"/>
      <c r="C44" s="101"/>
      <c r="D44" s="317">
        <f t="shared" si="3"/>
        <v>0</v>
      </c>
      <c r="E44" s="318"/>
      <c r="F44" s="319"/>
    </row>
    <row r="45" ht="29" customHeight="1" spans="1:6">
      <c r="A45" s="316" t="s">
        <v>57</v>
      </c>
      <c r="B45" s="101">
        <f>B46+B47+B48+B49+B50</f>
        <v>10286</v>
      </c>
      <c r="C45" s="101">
        <f>C46+C47+C48+C49+C50</f>
        <v>10208</v>
      </c>
      <c r="D45" s="317">
        <f t="shared" si="3"/>
        <v>-78</v>
      </c>
      <c r="E45" s="318">
        <f t="shared" si="4"/>
        <v>-0.758312269103636</v>
      </c>
      <c r="F45" s="319"/>
    </row>
    <row r="46" ht="29" customHeight="1" spans="1:6">
      <c r="A46" s="320" t="s">
        <v>58</v>
      </c>
      <c r="B46" s="101">
        <v>6320</v>
      </c>
      <c r="C46" s="101">
        <v>6000</v>
      </c>
      <c r="D46" s="317">
        <f t="shared" si="3"/>
        <v>-320</v>
      </c>
      <c r="E46" s="318">
        <f t="shared" si="4"/>
        <v>-5.06329113924051</v>
      </c>
      <c r="F46" s="319" t="s">
        <v>59</v>
      </c>
    </row>
    <row r="47" ht="29" customHeight="1" spans="1:6">
      <c r="A47" s="320" t="s">
        <v>60</v>
      </c>
      <c r="B47" s="101">
        <v>11</v>
      </c>
      <c r="C47" s="101">
        <v>11</v>
      </c>
      <c r="D47" s="317">
        <f t="shared" si="3"/>
        <v>0</v>
      </c>
      <c r="E47" s="318">
        <f t="shared" si="4"/>
        <v>0</v>
      </c>
      <c r="F47" s="319" t="s">
        <v>61</v>
      </c>
    </row>
    <row r="48" ht="29" customHeight="1" spans="1:6">
      <c r="A48" s="320" t="s">
        <v>62</v>
      </c>
      <c r="B48" s="101">
        <v>3072</v>
      </c>
      <c r="C48" s="101">
        <v>3169</v>
      </c>
      <c r="D48" s="317">
        <f t="shared" si="3"/>
        <v>97</v>
      </c>
      <c r="E48" s="318">
        <f t="shared" si="4"/>
        <v>3.15755208333333</v>
      </c>
      <c r="F48" s="319" t="s">
        <v>63</v>
      </c>
    </row>
    <row r="49" ht="29" customHeight="1" spans="1:6">
      <c r="A49" s="320" t="s">
        <v>64</v>
      </c>
      <c r="B49" s="101">
        <v>882</v>
      </c>
      <c r="C49" s="101">
        <v>1028</v>
      </c>
      <c r="D49" s="317">
        <f t="shared" si="3"/>
        <v>146</v>
      </c>
      <c r="E49" s="318">
        <f t="shared" si="4"/>
        <v>16.5532879818594</v>
      </c>
      <c r="F49" s="319" t="s">
        <v>63</v>
      </c>
    </row>
    <row r="50" ht="29" customHeight="1" spans="1:6">
      <c r="A50" s="320" t="s">
        <v>65</v>
      </c>
      <c r="B50" s="101">
        <v>1</v>
      </c>
      <c r="C50" s="317"/>
      <c r="D50" s="317">
        <f t="shared" si="3"/>
        <v>-1</v>
      </c>
      <c r="E50" s="318">
        <f t="shared" si="4"/>
        <v>-100</v>
      </c>
      <c r="F50" s="319"/>
    </row>
    <row r="51" ht="29" customHeight="1" spans="1:6">
      <c r="A51" s="316" t="s">
        <v>66</v>
      </c>
      <c r="B51" s="101">
        <f>B36+B37+B45</f>
        <v>47196</v>
      </c>
      <c r="C51" s="317">
        <f>C36+C37+C45</f>
        <v>47814</v>
      </c>
      <c r="D51" s="317">
        <f t="shared" si="3"/>
        <v>618</v>
      </c>
      <c r="E51" s="318">
        <f t="shared" si="4"/>
        <v>1.30943300279685</v>
      </c>
      <c r="F51" s="319"/>
    </row>
    <row r="52" ht="29" customHeight="1" spans="1:6">
      <c r="A52" s="321" t="s">
        <v>67</v>
      </c>
      <c r="B52" s="322"/>
      <c r="C52" s="322"/>
      <c r="D52" s="322"/>
      <c r="E52" s="322"/>
      <c r="F52" s="322"/>
    </row>
  </sheetData>
  <mergeCells count="3">
    <mergeCell ref="A5:F5"/>
    <mergeCell ref="A52:F52"/>
    <mergeCell ref="A2:F4"/>
  </mergeCells>
  <printOptions horizontalCentered="1"/>
  <pageMargins left="0.554861111111111" right="0.161111111111111" top="0.802777777777778" bottom="0.802777777777778" header="0.5" footer="0.5"/>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view="pageBreakPreview" zoomScaleNormal="100" workbookViewId="0">
      <selection activeCell="A2" sqref="A2:F2"/>
    </sheetView>
  </sheetViews>
  <sheetFormatPr defaultColWidth="9" defaultRowHeight="14.25" outlineLevelCol="5"/>
  <cols>
    <col min="1" max="1" width="23.125" customWidth="1"/>
    <col min="2" max="2" width="20.75" customWidth="1"/>
    <col min="3" max="3" width="18.25" style="36" customWidth="1"/>
    <col min="4" max="4" width="17.25" style="36" customWidth="1"/>
    <col min="5" max="5" width="16.5" style="36" customWidth="1"/>
    <col min="6" max="6" width="17.375" style="36" customWidth="1"/>
  </cols>
  <sheetData>
    <row r="1" ht="21" customHeight="1" spans="1:6">
      <c r="A1" s="183" t="s">
        <v>2580</v>
      </c>
      <c r="B1" s="183"/>
      <c r="C1" s="183"/>
      <c r="D1" s="183"/>
      <c r="E1" s="183"/>
      <c r="F1" s="183"/>
    </row>
    <row r="2" ht="22.5" spans="1:6">
      <c r="A2" s="184" t="s">
        <v>2581</v>
      </c>
      <c r="B2" s="185"/>
      <c r="C2" s="185"/>
      <c r="D2" s="185"/>
      <c r="E2" s="185"/>
      <c r="F2" s="185"/>
    </row>
    <row r="3" ht="22" customHeight="1" spans="1:6">
      <c r="A3" s="186"/>
      <c r="B3" s="187"/>
      <c r="C3" s="186"/>
      <c r="D3" s="186"/>
      <c r="E3" s="186"/>
      <c r="F3" s="188" t="s">
        <v>70</v>
      </c>
    </row>
    <row r="4" ht="30" customHeight="1" spans="1:6">
      <c r="A4" s="189" t="s">
        <v>2582</v>
      </c>
      <c r="B4" s="189"/>
      <c r="C4" s="189" t="s">
        <v>2583</v>
      </c>
      <c r="D4" s="190" t="s">
        <v>4</v>
      </c>
      <c r="E4" s="191" t="s">
        <v>5</v>
      </c>
      <c r="F4" s="192"/>
    </row>
    <row r="5" ht="30" customHeight="1" spans="1:6">
      <c r="A5" s="189"/>
      <c r="B5" s="189"/>
      <c r="C5" s="189"/>
      <c r="D5" s="190"/>
      <c r="E5" s="193" t="s">
        <v>192</v>
      </c>
      <c r="F5" s="194" t="s">
        <v>2584</v>
      </c>
    </row>
    <row r="6" ht="45" customHeight="1" spans="1:6">
      <c r="A6" s="195" t="s">
        <v>2585</v>
      </c>
      <c r="B6" s="196"/>
      <c r="C6" s="197">
        <v>70</v>
      </c>
      <c r="D6" s="198">
        <v>8.46</v>
      </c>
      <c r="E6" s="198">
        <v>50</v>
      </c>
      <c r="F6" s="199">
        <f t="shared" ref="F6:F11" si="0">E6/C6</f>
        <v>0.714285714285714</v>
      </c>
    </row>
    <row r="7" ht="45" customHeight="1" spans="1:6">
      <c r="A7" s="200" t="s">
        <v>2586</v>
      </c>
      <c r="B7" s="201" t="s">
        <v>2587</v>
      </c>
      <c r="C7" s="202">
        <f>C8+C9</f>
        <v>721</v>
      </c>
      <c r="D7" s="202">
        <f>D8+D9</f>
        <v>500.19</v>
      </c>
      <c r="E7" s="203">
        <f>E8+E9</f>
        <v>581</v>
      </c>
      <c r="F7" s="199">
        <f t="shared" si="0"/>
        <v>0.805825242718447</v>
      </c>
    </row>
    <row r="8" ht="41" customHeight="1" spans="1:6">
      <c r="A8" s="200"/>
      <c r="B8" s="201" t="s">
        <v>2588</v>
      </c>
      <c r="C8" s="197">
        <v>90</v>
      </c>
      <c r="D8" s="198">
        <v>71</v>
      </c>
      <c r="E8" s="198">
        <v>153</v>
      </c>
      <c r="F8" s="199">
        <f t="shared" si="0"/>
        <v>1.7</v>
      </c>
    </row>
    <row r="9" ht="39" customHeight="1" spans="1:6">
      <c r="A9" s="200"/>
      <c r="B9" s="201" t="s">
        <v>2589</v>
      </c>
      <c r="C9" s="197">
        <v>631</v>
      </c>
      <c r="D9" s="198">
        <v>429.19</v>
      </c>
      <c r="E9" s="198">
        <v>428</v>
      </c>
      <c r="F9" s="199">
        <f t="shared" si="0"/>
        <v>0.678288431061807</v>
      </c>
    </row>
    <row r="10" ht="39" customHeight="1" spans="1:6">
      <c r="A10" s="195" t="s">
        <v>2590</v>
      </c>
      <c r="B10" s="196"/>
      <c r="C10" s="197">
        <v>293</v>
      </c>
      <c r="D10" s="198">
        <v>342.69</v>
      </c>
      <c r="E10" s="198">
        <v>281</v>
      </c>
      <c r="F10" s="199">
        <f t="shared" si="0"/>
        <v>0.959044368600683</v>
      </c>
    </row>
    <row r="11" ht="46" customHeight="1" spans="1:6">
      <c r="A11" s="204" t="s">
        <v>181</v>
      </c>
      <c r="B11" s="204"/>
      <c r="C11" s="205">
        <f>C6+C7+C10</f>
        <v>1084</v>
      </c>
      <c r="D11" s="205">
        <f>D6+D7+D10</f>
        <v>851.34</v>
      </c>
      <c r="E11" s="205">
        <f>E6+E7+E10</f>
        <v>912</v>
      </c>
      <c r="F11" s="199">
        <f t="shared" si="0"/>
        <v>0.841328413284133</v>
      </c>
    </row>
    <row r="12" ht="22" customHeight="1"/>
  </sheetData>
  <mergeCells count="10">
    <mergeCell ref="A1:F1"/>
    <mergeCell ref="A2:F2"/>
    <mergeCell ref="E4:F4"/>
    <mergeCell ref="A6:B6"/>
    <mergeCell ref="A10:B10"/>
    <mergeCell ref="A11:B11"/>
    <mergeCell ref="A7:A9"/>
    <mergeCell ref="C4:C5"/>
    <mergeCell ref="D4:D5"/>
    <mergeCell ref="A4:B5"/>
  </mergeCells>
  <printOptions horizontalCentered="1"/>
  <pageMargins left="0.751388888888889" right="0.751388888888889" top="1" bottom="1" header="0.5" footer="0.5"/>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showGridLines="0" showZeros="0" view="pageBreakPreview" zoomScaleNormal="100" workbookViewId="0">
      <selection activeCell="D23" sqref="D23"/>
    </sheetView>
  </sheetViews>
  <sheetFormatPr defaultColWidth="9" defaultRowHeight="15.75" outlineLevelCol="5"/>
  <cols>
    <col min="1" max="1" width="31" style="162" customWidth="1"/>
    <col min="2" max="2" width="16.75" style="162" customWidth="1"/>
    <col min="3" max="3" width="16.125" style="77" customWidth="1"/>
    <col min="4" max="4" width="25.875" style="163" customWidth="1"/>
    <col min="5" max="5" width="16.625" style="77" customWidth="1"/>
    <col min="6" max="6" width="15.5" style="77" customWidth="1"/>
    <col min="7" max="16384" width="9" style="162"/>
  </cols>
  <sheetData>
    <row r="1" spans="1:1">
      <c r="A1" s="74" t="s">
        <v>2591</v>
      </c>
    </row>
    <row r="2" ht="36" customHeight="1" spans="1:6">
      <c r="A2" s="58" t="s">
        <v>2592</v>
      </c>
      <c r="B2" s="58"/>
      <c r="C2" s="58"/>
      <c r="D2" s="58"/>
      <c r="E2" s="58"/>
      <c r="F2" s="164"/>
    </row>
    <row r="3" ht="20.25" customHeight="1" spans="4:6">
      <c r="D3" s="165"/>
      <c r="F3" s="166" t="s">
        <v>70</v>
      </c>
    </row>
    <row r="4" ht="29" customHeight="1" spans="1:6">
      <c r="A4" s="167" t="s">
        <v>71</v>
      </c>
      <c r="B4" s="168"/>
      <c r="C4" s="169"/>
      <c r="D4" s="167" t="s">
        <v>72</v>
      </c>
      <c r="E4" s="168"/>
      <c r="F4" s="169"/>
    </row>
    <row r="5" ht="29" customHeight="1" spans="1:6">
      <c r="A5" s="98" t="s">
        <v>73</v>
      </c>
      <c r="B5" s="170" t="s">
        <v>4</v>
      </c>
      <c r="C5" s="81" t="s">
        <v>5</v>
      </c>
      <c r="D5" s="81" t="s">
        <v>73</v>
      </c>
      <c r="E5" s="170" t="s">
        <v>4</v>
      </c>
      <c r="F5" s="81" t="s">
        <v>5</v>
      </c>
    </row>
    <row r="6" ht="29" customHeight="1" spans="1:6">
      <c r="A6" s="171" t="s">
        <v>2593</v>
      </c>
      <c r="B6" s="172">
        <v>3866</v>
      </c>
      <c r="C6" s="172">
        <v>20310</v>
      </c>
      <c r="D6" s="173" t="s">
        <v>2594</v>
      </c>
      <c r="E6" s="174">
        <v>33910</v>
      </c>
      <c r="F6" s="174">
        <v>16841</v>
      </c>
    </row>
    <row r="7" ht="29" customHeight="1" spans="1:6">
      <c r="A7" s="175" t="s">
        <v>2595</v>
      </c>
      <c r="B7" s="172">
        <v>7392</v>
      </c>
      <c r="C7" s="172">
        <v>4500</v>
      </c>
      <c r="D7" s="173" t="s">
        <v>2596</v>
      </c>
      <c r="E7" s="172">
        <v>40</v>
      </c>
      <c r="F7" s="172">
        <v>40</v>
      </c>
    </row>
    <row r="8" ht="29" customHeight="1" spans="1:6">
      <c r="A8" s="176" t="s">
        <v>2597</v>
      </c>
      <c r="B8" s="172">
        <v>54076</v>
      </c>
      <c r="C8" s="172"/>
      <c r="D8" s="173" t="s">
        <v>2598</v>
      </c>
      <c r="E8" s="172">
        <v>22100</v>
      </c>
      <c r="F8" s="172"/>
    </row>
    <row r="9" ht="29" customHeight="1" spans="1:6">
      <c r="A9" s="177" t="s">
        <v>2599</v>
      </c>
      <c r="B9" s="172">
        <v>16976</v>
      </c>
      <c r="C9" s="172"/>
      <c r="D9" s="173"/>
      <c r="E9" s="172"/>
      <c r="F9" s="172"/>
    </row>
    <row r="10" ht="29" customHeight="1" spans="1:6">
      <c r="A10" s="177" t="s">
        <v>2600</v>
      </c>
      <c r="B10" s="172">
        <v>37100</v>
      </c>
      <c r="C10" s="172"/>
      <c r="D10" s="173"/>
      <c r="E10" s="172"/>
      <c r="F10" s="172"/>
    </row>
    <row r="11" ht="29" customHeight="1" spans="1:6">
      <c r="A11" s="178" t="s">
        <v>2601</v>
      </c>
      <c r="B11" s="172">
        <f>B12+B13+B14</f>
        <v>12488</v>
      </c>
      <c r="C11" s="172"/>
      <c r="D11" s="173" t="s">
        <v>2602</v>
      </c>
      <c r="E11" s="172"/>
      <c r="F11" s="172">
        <v>8800</v>
      </c>
    </row>
    <row r="12" ht="29" customHeight="1" spans="1:6">
      <c r="A12" s="93" t="s">
        <v>2603</v>
      </c>
      <c r="B12" s="172">
        <v>12488</v>
      </c>
      <c r="C12" s="172"/>
      <c r="D12" s="179"/>
      <c r="E12" s="172"/>
      <c r="F12" s="172"/>
    </row>
    <row r="13" ht="29" customHeight="1" spans="1:6">
      <c r="A13" s="93" t="s">
        <v>2604</v>
      </c>
      <c r="B13" s="172"/>
      <c r="C13" s="172"/>
      <c r="D13" s="173"/>
      <c r="E13" s="172"/>
      <c r="F13" s="172"/>
    </row>
    <row r="14" ht="29" customHeight="1" spans="1:6">
      <c r="A14" s="93" t="s">
        <v>2605</v>
      </c>
      <c r="B14" s="172"/>
      <c r="C14" s="172"/>
      <c r="D14" s="180"/>
      <c r="E14" s="172"/>
      <c r="F14" s="172"/>
    </row>
    <row r="15" ht="29" customHeight="1" spans="1:6">
      <c r="A15" s="178" t="s">
        <v>2606</v>
      </c>
      <c r="B15" s="172">
        <v>31528</v>
      </c>
      <c r="C15" s="172">
        <v>53300</v>
      </c>
      <c r="D15" s="181" t="s">
        <v>2607</v>
      </c>
      <c r="E15" s="172">
        <v>53300</v>
      </c>
      <c r="F15" s="172">
        <v>52429</v>
      </c>
    </row>
    <row r="16" ht="29" customHeight="1" spans="1:6">
      <c r="A16" s="98" t="s">
        <v>2608</v>
      </c>
      <c r="B16" s="172">
        <f>B6+B7+B8+B11+B15</f>
        <v>109350</v>
      </c>
      <c r="C16" s="172">
        <f>C6+C7+C8+C11+C15</f>
        <v>78110</v>
      </c>
      <c r="D16" s="98" t="s">
        <v>2609</v>
      </c>
      <c r="E16" s="172">
        <f>E6+E7+E8+E11+E15</f>
        <v>109350</v>
      </c>
      <c r="F16" s="172">
        <v>78110</v>
      </c>
    </row>
    <row r="17" spans="4:4">
      <c r="D17" s="182"/>
    </row>
    <row r="18" spans="4:4">
      <c r="D18" s="182"/>
    </row>
    <row r="19" spans="4:4">
      <c r="D19" s="182"/>
    </row>
    <row r="20" spans="4:4">
      <c r="D20" s="182"/>
    </row>
    <row r="21" spans="4:4">
      <c r="D21" s="182"/>
    </row>
    <row r="22" spans="4:4">
      <c r="D22" s="182"/>
    </row>
    <row r="23" spans="4:4">
      <c r="D23" s="182"/>
    </row>
    <row r="24" spans="4:4">
      <c r="D24" s="182"/>
    </row>
    <row r="25" spans="4:4">
      <c r="D25" s="182"/>
    </row>
    <row r="26" spans="4:4">
      <c r="D26" s="182"/>
    </row>
    <row r="27" spans="4:4">
      <c r="D27" s="182"/>
    </row>
    <row r="28" spans="4:4">
      <c r="D28" s="182"/>
    </row>
    <row r="29" spans="4:4">
      <c r="D29" s="182"/>
    </row>
    <row r="30" spans="4:4">
      <c r="D30" s="182"/>
    </row>
    <row r="31" spans="4:4">
      <c r="D31" s="182"/>
    </row>
    <row r="32" spans="4:4">
      <c r="D32" s="182"/>
    </row>
    <row r="33" spans="4:4">
      <c r="D33" s="182"/>
    </row>
    <row r="34" spans="4:4">
      <c r="D34" s="182"/>
    </row>
    <row r="35" spans="4:4">
      <c r="D35" s="182"/>
    </row>
  </sheetData>
  <mergeCells count="3">
    <mergeCell ref="A2:E2"/>
    <mergeCell ref="A4:C4"/>
    <mergeCell ref="D4:F4"/>
  </mergeCells>
  <conditionalFormatting sqref="A9:A10">
    <cfRule type="cellIs" dxfId="0" priority="1" stopIfTrue="1" operator="equal">
      <formula>0</formula>
    </cfRule>
  </conditionalFormatting>
  <printOptions horizontalCentered="1"/>
  <pageMargins left="0.590277777777778" right="0.590277777777778" top="0.786805555555556" bottom="0.393055555555556" header="0.314583333333333" footer="0.314583333333333"/>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39"/>
  <sheetViews>
    <sheetView view="pageBreakPreview" zoomScaleNormal="100" workbookViewId="0">
      <selection activeCell="I15" sqref="I15"/>
    </sheetView>
  </sheetViews>
  <sheetFormatPr defaultColWidth="9" defaultRowHeight="14.25" outlineLevelCol="4"/>
  <cols>
    <col min="1" max="1" width="8.875" customWidth="1"/>
    <col min="2" max="2" width="44.375" style="33" customWidth="1"/>
    <col min="3" max="3" width="15.125" style="137" customWidth="1"/>
    <col min="4" max="4" width="12.75" style="36" customWidth="1"/>
    <col min="5" max="5" width="9.5" customWidth="1"/>
  </cols>
  <sheetData>
    <row r="1" spans="1:1">
      <c r="A1" s="74" t="s">
        <v>2610</v>
      </c>
    </row>
    <row r="2" ht="50" customHeight="1" spans="1:5">
      <c r="A2" s="138" t="s">
        <v>2611</v>
      </c>
      <c r="B2" s="139"/>
      <c r="C2" s="140"/>
      <c r="D2" s="138"/>
      <c r="E2" s="138"/>
    </row>
    <row r="3" ht="30" customHeight="1" spans="1:5">
      <c r="A3" s="141" t="s">
        <v>2612</v>
      </c>
      <c r="B3" s="141"/>
      <c r="C3" s="141"/>
      <c r="D3" s="141"/>
      <c r="E3" s="142"/>
    </row>
    <row r="4" spans="1:5">
      <c r="A4" s="127" t="s">
        <v>190</v>
      </c>
      <c r="B4" s="126" t="s">
        <v>191</v>
      </c>
      <c r="C4" s="143" t="s">
        <v>4</v>
      </c>
      <c r="D4" s="126" t="s">
        <v>5</v>
      </c>
      <c r="E4" s="144" t="s">
        <v>8</v>
      </c>
    </row>
    <row r="5" spans="1:5">
      <c r="A5" s="127"/>
      <c r="B5" s="126"/>
      <c r="C5" s="143"/>
      <c r="D5" s="126"/>
      <c r="E5" s="144"/>
    </row>
    <row r="6" s="120" customFormat="1" ht="25" customHeight="1" spans="1:5">
      <c r="A6" s="131">
        <v>103</v>
      </c>
      <c r="B6" s="65" t="s">
        <v>2613</v>
      </c>
      <c r="C6" s="128">
        <f>C7+C57</f>
        <v>3866</v>
      </c>
      <c r="D6" s="132">
        <f>D7+D57</f>
        <v>20310</v>
      </c>
      <c r="E6" s="145"/>
    </row>
    <row r="7" s="120" customFormat="1" ht="25" customHeight="1" spans="1:5">
      <c r="A7" s="131">
        <v>10301</v>
      </c>
      <c r="B7" s="65" t="s">
        <v>2614</v>
      </c>
      <c r="C7" s="128">
        <f>SUM(C8,C11:C18,C24:C25,C28:C31,C34:C36,C39:C43,C46:C47,C55:C56)</f>
        <v>3866</v>
      </c>
      <c r="D7" s="132">
        <f>SUM(D8,D11:D18,D24:D25,D28:D31,D34:D36,D39:D43,D46:D47,D55:D56)</f>
        <v>20310</v>
      </c>
      <c r="E7" s="145"/>
    </row>
    <row r="8" ht="25" customHeight="1" spans="1:5">
      <c r="A8" s="64">
        <v>1030102</v>
      </c>
      <c r="B8" s="68" t="s">
        <v>2615</v>
      </c>
      <c r="C8" s="134">
        <f>SUM(C9:C10)</f>
        <v>0</v>
      </c>
      <c r="D8" s="70"/>
      <c r="E8" s="72"/>
    </row>
    <row r="9" ht="25" customHeight="1" spans="1:5">
      <c r="A9" s="146">
        <v>103010201</v>
      </c>
      <c r="B9" s="147" t="s">
        <v>2616</v>
      </c>
      <c r="C9" s="148">
        <v>0</v>
      </c>
      <c r="D9" s="149"/>
      <c r="E9" s="150"/>
    </row>
    <row r="10" ht="25" customHeight="1" spans="1:5">
      <c r="A10" s="151">
        <v>103010202</v>
      </c>
      <c r="B10" s="152" t="s">
        <v>2617</v>
      </c>
      <c r="C10" s="153">
        <v>0</v>
      </c>
      <c r="D10" s="70"/>
      <c r="E10" s="72"/>
    </row>
    <row r="11" ht="25" customHeight="1" spans="1:5">
      <c r="A11" s="151">
        <v>1030106</v>
      </c>
      <c r="B11" s="152" t="s">
        <v>2618</v>
      </c>
      <c r="C11" s="153">
        <v>0</v>
      </c>
      <c r="D11" s="70"/>
      <c r="E11" s="72"/>
    </row>
    <row r="12" ht="25" customHeight="1" spans="1:5">
      <c r="A12" s="151">
        <v>1030110</v>
      </c>
      <c r="B12" s="152" t="s">
        <v>2619</v>
      </c>
      <c r="C12" s="153">
        <v>0</v>
      </c>
      <c r="D12" s="70"/>
      <c r="E12" s="72"/>
    </row>
    <row r="13" ht="25" customHeight="1" spans="1:5">
      <c r="A13" s="151">
        <v>1030112</v>
      </c>
      <c r="B13" s="152" t="s">
        <v>2620</v>
      </c>
      <c r="C13" s="153">
        <v>0</v>
      </c>
      <c r="D13" s="70"/>
      <c r="E13" s="72"/>
    </row>
    <row r="14" ht="25" customHeight="1" spans="1:5">
      <c r="A14" s="151">
        <v>1030121</v>
      </c>
      <c r="B14" s="152" t="s">
        <v>2621</v>
      </c>
      <c r="C14" s="153">
        <v>0</v>
      </c>
      <c r="D14" s="70"/>
      <c r="E14" s="72"/>
    </row>
    <row r="15" ht="25" customHeight="1" spans="1:5">
      <c r="A15" s="151">
        <v>1030129</v>
      </c>
      <c r="B15" s="152" t="s">
        <v>2622</v>
      </c>
      <c r="C15" s="153">
        <v>0</v>
      </c>
      <c r="D15" s="70"/>
      <c r="E15" s="72"/>
    </row>
    <row r="16" ht="25" customHeight="1" spans="1:5">
      <c r="A16" s="151">
        <v>1030146</v>
      </c>
      <c r="B16" s="152" t="s">
        <v>2623</v>
      </c>
      <c r="C16" s="153">
        <v>0</v>
      </c>
      <c r="D16" s="70"/>
      <c r="E16" s="72"/>
    </row>
    <row r="17" ht="25" customHeight="1" spans="1:5">
      <c r="A17" s="151">
        <v>1030147</v>
      </c>
      <c r="B17" s="152" t="s">
        <v>2624</v>
      </c>
      <c r="C17" s="153">
        <v>0</v>
      </c>
      <c r="D17" s="70"/>
      <c r="E17" s="72"/>
    </row>
    <row r="18" ht="25" customHeight="1" spans="1:5">
      <c r="A18" s="151">
        <v>1030148</v>
      </c>
      <c r="B18" s="152" t="s">
        <v>2625</v>
      </c>
      <c r="C18" s="153">
        <f>SUM(C19:C23)</f>
        <v>3576</v>
      </c>
      <c r="D18" s="153">
        <f>SUM(D19:D23)</f>
        <v>20000</v>
      </c>
      <c r="E18" s="72"/>
    </row>
    <row r="19" ht="25" customHeight="1" spans="1:5">
      <c r="A19" s="151">
        <v>103014801</v>
      </c>
      <c r="B19" s="152" t="s">
        <v>2626</v>
      </c>
      <c r="C19" s="153">
        <v>2679</v>
      </c>
      <c r="D19" s="153">
        <v>15000</v>
      </c>
      <c r="E19" s="72"/>
    </row>
    <row r="20" ht="25" customHeight="1" spans="1:5">
      <c r="A20" s="151">
        <v>103014802</v>
      </c>
      <c r="B20" s="152" t="s">
        <v>2627</v>
      </c>
      <c r="C20" s="153">
        <v>166</v>
      </c>
      <c r="D20" s="70"/>
      <c r="E20" s="72"/>
    </row>
    <row r="21" ht="25" customHeight="1" spans="1:5">
      <c r="A21" s="151">
        <v>103014803</v>
      </c>
      <c r="B21" s="152" t="s">
        <v>2628</v>
      </c>
      <c r="C21" s="153">
        <v>0</v>
      </c>
      <c r="D21" s="70"/>
      <c r="E21" s="72"/>
    </row>
    <row r="22" ht="25" customHeight="1" spans="1:5">
      <c r="A22" s="151">
        <v>103014898</v>
      </c>
      <c r="B22" s="152" t="s">
        <v>2629</v>
      </c>
      <c r="C22" s="153">
        <v>0</v>
      </c>
      <c r="D22" s="70"/>
      <c r="E22" s="72"/>
    </row>
    <row r="23" ht="25" customHeight="1" spans="1:5">
      <c r="A23" s="151">
        <v>103014899</v>
      </c>
      <c r="B23" s="152" t="s">
        <v>2630</v>
      </c>
      <c r="C23" s="153">
        <v>731</v>
      </c>
      <c r="D23" s="153">
        <v>5000</v>
      </c>
      <c r="E23" s="72"/>
    </row>
    <row r="24" ht="25" customHeight="1" spans="1:5">
      <c r="A24" s="151">
        <v>1030149</v>
      </c>
      <c r="B24" s="152" t="s">
        <v>2631</v>
      </c>
      <c r="C24" s="153">
        <v>0</v>
      </c>
      <c r="D24" s="70"/>
      <c r="E24" s="72"/>
    </row>
    <row r="25" ht="25" customHeight="1" spans="1:5">
      <c r="A25" s="151">
        <v>1030150</v>
      </c>
      <c r="B25" s="152" t="s">
        <v>2632</v>
      </c>
      <c r="C25" s="153">
        <f>SUM(C26:C27)</f>
        <v>0</v>
      </c>
      <c r="D25" s="70"/>
      <c r="E25" s="72"/>
    </row>
    <row r="26" ht="25" customHeight="1" spans="1:5">
      <c r="A26" s="151">
        <v>103015001</v>
      </c>
      <c r="B26" s="152" t="s">
        <v>2633</v>
      </c>
      <c r="C26" s="153">
        <v>0</v>
      </c>
      <c r="D26" s="70"/>
      <c r="E26" s="72"/>
    </row>
    <row r="27" ht="25" customHeight="1" spans="1:5">
      <c r="A27" s="151">
        <v>103015002</v>
      </c>
      <c r="B27" s="152" t="s">
        <v>2634</v>
      </c>
      <c r="C27" s="153">
        <v>0</v>
      </c>
      <c r="D27" s="70"/>
      <c r="E27" s="72"/>
    </row>
    <row r="28" ht="25" customHeight="1" spans="1:5">
      <c r="A28" s="151">
        <v>1030152</v>
      </c>
      <c r="B28" s="152" t="s">
        <v>2635</v>
      </c>
      <c r="C28" s="153">
        <v>0</v>
      </c>
      <c r="D28" s="70"/>
      <c r="E28" s="72"/>
    </row>
    <row r="29" ht="25" customHeight="1" spans="1:5">
      <c r="A29" s="151">
        <v>1030153</v>
      </c>
      <c r="B29" s="152" t="s">
        <v>2636</v>
      </c>
      <c r="C29" s="153">
        <v>0</v>
      </c>
      <c r="D29" s="70"/>
      <c r="E29" s="72"/>
    </row>
    <row r="30" ht="25" customHeight="1" spans="1:5">
      <c r="A30" s="151">
        <v>1030154</v>
      </c>
      <c r="B30" s="152" t="s">
        <v>2637</v>
      </c>
      <c r="C30" s="153">
        <v>0</v>
      </c>
      <c r="D30" s="70"/>
      <c r="E30" s="72"/>
    </row>
    <row r="31" ht="25" customHeight="1" spans="1:5">
      <c r="A31" s="151">
        <v>1030155</v>
      </c>
      <c r="B31" s="152" t="s">
        <v>2638</v>
      </c>
      <c r="C31" s="153">
        <f>C32+C33</f>
        <v>0</v>
      </c>
      <c r="D31" s="70"/>
      <c r="E31" s="72"/>
    </row>
    <row r="32" ht="25" customHeight="1" spans="1:5">
      <c r="A32" s="151">
        <v>103015501</v>
      </c>
      <c r="B32" s="152" t="s">
        <v>2639</v>
      </c>
      <c r="C32" s="153">
        <v>0</v>
      </c>
      <c r="D32" s="70"/>
      <c r="E32" s="72"/>
    </row>
    <row r="33" ht="25" customHeight="1" spans="1:5">
      <c r="A33" s="151">
        <v>103015502</v>
      </c>
      <c r="B33" s="152" t="s">
        <v>2640</v>
      </c>
      <c r="C33" s="153">
        <v>0</v>
      </c>
      <c r="D33" s="70"/>
      <c r="E33" s="72"/>
    </row>
    <row r="34" ht="25" customHeight="1" spans="1:5">
      <c r="A34" s="151">
        <v>1030156</v>
      </c>
      <c r="B34" s="152" t="s">
        <v>2641</v>
      </c>
      <c r="C34" s="153">
        <v>143</v>
      </c>
      <c r="D34" s="153">
        <v>150</v>
      </c>
      <c r="E34" s="72"/>
    </row>
    <row r="35" ht="25" customHeight="1" spans="1:5">
      <c r="A35" s="151">
        <v>1030157</v>
      </c>
      <c r="B35" s="152" t="s">
        <v>2642</v>
      </c>
      <c r="C35" s="153">
        <v>0</v>
      </c>
      <c r="D35" s="70"/>
      <c r="E35" s="72"/>
    </row>
    <row r="36" ht="25" customHeight="1" spans="1:5">
      <c r="A36" s="151">
        <v>1030158</v>
      </c>
      <c r="B36" s="152" t="s">
        <v>2643</v>
      </c>
      <c r="C36" s="153">
        <f>SUM(C37:C38)</f>
        <v>0</v>
      </c>
      <c r="D36" s="70"/>
      <c r="E36" s="72"/>
    </row>
    <row r="37" ht="25" customHeight="1" spans="1:5">
      <c r="A37" s="151">
        <v>103015801</v>
      </c>
      <c r="B37" s="152" t="s">
        <v>2644</v>
      </c>
      <c r="C37" s="153">
        <v>0</v>
      </c>
      <c r="D37" s="70"/>
      <c r="E37" s="72"/>
    </row>
    <row r="38" ht="25" customHeight="1" spans="1:5">
      <c r="A38" s="151">
        <v>103015803</v>
      </c>
      <c r="B38" s="152" t="s">
        <v>2645</v>
      </c>
      <c r="C38" s="153">
        <v>0</v>
      </c>
      <c r="D38" s="70"/>
      <c r="E38" s="72"/>
    </row>
    <row r="39" ht="25" customHeight="1" spans="1:5">
      <c r="A39" s="151">
        <v>1030159</v>
      </c>
      <c r="B39" s="152" t="s">
        <v>2646</v>
      </c>
      <c r="C39" s="153">
        <v>0</v>
      </c>
      <c r="D39" s="70"/>
      <c r="E39" s="72"/>
    </row>
    <row r="40" ht="25" customHeight="1" spans="1:5">
      <c r="A40" s="151">
        <v>1030166</v>
      </c>
      <c r="B40" s="152" t="s">
        <v>2647</v>
      </c>
      <c r="C40" s="153">
        <v>0</v>
      </c>
      <c r="D40" s="70"/>
      <c r="E40" s="72"/>
    </row>
    <row r="41" ht="25" customHeight="1" spans="1:5">
      <c r="A41" s="151">
        <v>1030168</v>
      </c>
      <c r="B41" s="152" t="s">
        <v>2648</v>
      </c>
      <c r="C41" s="153">
        <v>0</v>
      </c>
      <c r="D41" s="70"/>
      <c r="E41" s="72"/>
    </row>
    <row r="42" ht="25" customHeight="1" spans="1:5">
      <c r="A42" s="151">
        <v>1030171</v>
      </c>
      <c r="B42" s="152" t="s">
        <v>2649</v>
      </c>
      <c r="C42" s="153">
        <v>0</v>
      </c>
      <c r="D42" s="70"/>
      <c r="E42" s="72"/>
    </row>
    <row r="43" ht="25" customHeight="1" spans="1:5">
      <c r="A43" s="151">
        <v>1030175</v>
      </c>
      <c r="B43" s="152" t="s">
        <v>2650</v>
      </c>
      <c r="C43" s="153">
        <f>SUM(C44:C45)</f>
        <v>0</v>
      </c>
      <c r="D43" s="70"/>
      <c r="E43" s="72"/>
    </row>
    <row r="44" ht="25" customHeight="1" spans="1:5">
      <c r="A44" s="151">
        <v>103017501</v>
      </c>
      <c r="B44" s="152" t="s">
        <v>2651</v>
      </c>
      <c r="C44" s="153">
        <v>0</v>
      </c>
      <c r="D44" s="70"/>
      <c r="E44" s="72"/>
    </row>
    <row r="45" ht="25" customHeight="1" spans="1:5">
      <c r="A45" s="151">
        <v>103017502</v>
      </c>
      <c r="B45" s="152" t="s">
        <v>2652</v>
      </c>
      <c r="C45" s="153">
        <v>0</v>
      </c>
      <c r="D45" s="70"/>
      <c r="E45" s="72"/>
    </row>
    <row r="46" ht="25" customHeight="1" spans="1:5">
      <c r="A46" s="151">
        <v>1030178</v>
      </c>
      <c r="B46" s="152" t="s">
        <v>2653</v>
      </c>
      <c r="C46" s="153">
        <v>147</v>
      </c>
      <c r="D46" s="153">
        <v>160</v>
      </c>
      <c r="E46" s="72"/>
    </row>
    <row r="47" ht="25" customHeight="1" spans="1:5">
      <c r="A47" s="151">
        <v>1030180</v>
      </c>
      <c r="B47" s="152" t="s">
        <v>2654</v>
      </c>
      <c r="C47" s="153">
        <f>SUM(C48:C54)</f>
        <v>0</v>
      </c>
      <c r="D47" s="70"/>
      <c r="E47" s="72"/>
    </row>
    <row r="48" ht="25" customHeight="1" spans="1:5">
      <c r="A48" s="151">
        <v>103018001</v>
      </c>
      <c r="B48" s="152" t="s">
        <v>2655</v>
      </c>
      <c r="C48" s="153">
        <v>0</v>
      </c>
      <c r="D48" s="70"/>
      <c r="E48" s="72"/>
    </row>
    <row r="49" ht="25" customHeight="1" spans="1:5">
      <c r="A49" s="151">
        <v>103018002</v>
      </c>
      <c r="B49" s="152" t="s">
        <v>2656</v>
      </c>
      <c r="C49" s="153">
        <v>0</v>
      </c>
      <c r="D49" s="70"/>
      <c r="E49" s="72"/>
    </row>
    <row r="50" ht="25" customHeight="1" spans="1:5">
      <c r="A50" s="151">
        <v>103018003</v>
      </c>
      <c r="B50" s="152" t="s">
        <v>2657</v>
      </c>
      <c r="C50" s="153">
        <v>0</v>
      </c>
      <c r="D50" s="70"/>
      <c r="E50" s="72"/>
    </row>
    <row r="51" ht="25" customHeight="1" spans="1:5">
      <c r="A51" s="151">
        <v>103018004</v>
      </c>
      <c r="B51" s="152" t="s">
        <v>2658</v>
      </c>
      <c r="C51" s="153">
        <v>0</v>
      </c>
      <c r="D51" s="70"/>
      <c r="E51" s="72"/>
    </row>
    <row r="52" ht="25" customHeight="1" spans="1:5">
      <c r="A52" s="151">
        <v>103018005</v>
      </c>
      <c r="B52" s="152" t="s">
        <v>2659</v>
      </c>
      <c r="C52" s="153">
        <v>0</v>
      </c>
      <c r="D52" s="70"/>
      <c r="E52" s="72"/>
    </row>
    <row r="53" ht="25" customHeight="1" spans="1:5">
      <c r="A53" s="151">
        <v>103018006</v>
      </c>
      <c r="B53" s="152" t="s">
        <v>2660</v>
      </c>
      <c r="C53" s="153">
        <v>0</v>
      </c>
      <c r="D53" s="70"/>
      <c r="E53" s="72"/>
    </row>
    <row r="54" ht="25" customHeight="1" spans="1:5">
      <c r="A54" s="151">
        <v>103018007</v>
      </c>
      <c r="B54" s="152" t="s">
        <v>2661</v>
      </c>
      <c r="C54" s="153">
        <v>0</v>
      </c>
      <c r="D54" s="70"/>
      <c r="E54" s="72"/>
    </row>
    <row r="55" ht="25" customHeight="1" spans="1:5">
      <c r="A55" s="151">
        <v>1030181</v>
      </c>
      <c r="B55" s="152" t="s">
        <v>2662</v>
      </c>
      <c r="C55" s="153">
        <v>0</v>
      </c>
      <c r="D55" s="70"/>
      <c r="E55" s="72"/>
    </row>
    <row r="56" ht="25" customHeight="1" spans="1:5">
      <c r="A56" s="151">
        <v>1030199</v>
      </c>
      <c r="B56" s="152" t="s">
        <v>2663</v>
      </c>
      <c r="C56" s="153">
        <v>0</v>
      </c>
      <c r="D56" s="70"/>
      <c r="E56" s="72"/>
    </row>
    <row r="57" ht="25" customHeight="1" spans="1:5">
      <c r="A57" s="151">
        <v>10310</v>
      </c>
      <c r="B57" s="154" t="s">
        <v>2664</v>
      </c>
      <c r="C57" s="153">
        <f>SUM(C58:C60,C64:C69,C72:C73)</f>
        <v>0</v>
      </c>
      <c r="D57" s="70"/>
      <c r="E57" s="72"/>
    </row>
    <row r="58" ht="25" customHeight="1" spans="1:5">
      <c r="A58" s="151">
        <v>1031003</v>
      </c>
      <c r="B58" s="152" t="s">
        <v>2665</v>
      </c>
      <c r="C58" s="153">
        <v>0</v>
      </c>
      <c r="D58" s="69"/>
      <c r="E58" s="72"/>
    </row>
    <row r="59" ht="25" customHeight="1" spans="1:5">
      <c r="A59" s="151">
        <v>1031005</v>
      </c>
      <c r="B59" s="152" t="s">
        <v>2666</v>
      </c>
      <c r="C59" s="153">
        <v>0</v>
      </c>
      <c r="D59" s="70"/>
      <c r="E59" s="72"/>
    </row>
    <row r="60" ht="25" customHeight="1" spans="1:5">
      <c r="A60" s="151">
        <v>1031006</v>
      </c>
      <c r="B60" s="152" t="s">
        <v>2667</v>
      </c>
      <c r="C60" s="153">
        <f>SUM(C61:C63)</f>
        <v>0</v>
      </c>
      <c r="D60" s="70"/>
      <c r="E60" s="72"/>
    </row>
    <row r="61" ht="25" customHeight="1" spans="1:5">
      <c r="A61" s="151">
        <v>103100601</v>
      </c>
      <c r="B61" s="152" t="s">
        <v>2668</v>
      </c>
      <c r="C61" s="153">
        <v>0</v>
      </c>
      <c r="D61" s="70"/>
      <c r="E61" s="72"/>
    </row>
    <row r="62" ht="25" customHeight="1" spans="1:5">
      <c r="A62" s="151">
        <v>103100602</v>
      </c>
      <c r="B62" s="152" t="s">
        <v>2669</v>
      </c>
      <c r="C62" s="153">
        <v>0</v>
      </c>
      <c r="D62" s="70"/>
      <c r="E62" s="72"/>
    </row>
    <row r="63" ht="25" customHeight="1" spans="1:5">
      <c r="A63" s="151">
        <v>103100699</v>
      </c>
      <c r="B63" s="152" t="s">
        <v>2670</v>
      </c>
      <c r="C63" s="153">
        <v>0</v>
      </c>
      <c r="D63" s="70"/>
      <c r="E63" s="72"/>
    </row>
    <row r="64" ht="25" customHeight="1" spans="1:5">
      <c r="A64" s="151">
        <v>1031008</v>
      </c>
      <c r="B64" s="152" t="s">
        <v>2671</v>
      </c>
      <c r="C64" s="153">
        <v>0</v>
      </c>
      <c r="D64" s="70"/>
      <c r="E64" s="72"/>
    </row>
    <row r="65" ht="25" customHeight="1" spans="1:5">
      <c r="A65" s="151">
        <v>1031009</v>
      </c>
      <c r="B65" s="152" t="s">
        <v>2672</v>
      </c>
      <c r="C65" s="153">
        <v>0</v>
      </c>
      <c r="D65" s="70"/>
      <c r="E65" s="72"/>
    </row>
    <row r="66" ht="25" customHeight="1" spans="1:5">
      <c r="A66" s="151">
        <v>1031010</v>
      </c>
      <c r="B66" s="152" t="s">
        <v>2673</v>
      </c>
      <c r="C66" s="153">
        <v>0</v>
      </c>
      <c r="D66" s="70"/>
      <c r="E66" s="72"/>
    </row>
    <row r="67" ht="25" customHeight="1" spans="1:5">
      <c r="A67" s="151">
        <v>1031011</v>
      </c>
      <c r="B67" s="152" t="s">
        <v>2674</v>
      </c>
      <c r="C67" s="153">
        <v>0</v>
      </c>
      <c r="D67" s="70"/>
      <c r="E67" s="72"/>
    </row>
    <row r="68" ht="25" customHeight="1" spans="1:5">
      <c r="A68" s="151">
        <v>1031012</v>
      </c>
      <c r="B68" s="152" t="s">
        <v>2675</v>
      </c>
      <c r="C68" s="153">
        <v>0</v>
      </c>
      <c r="D68" s="70"/>
      <c r="E68" s="72"/>
    </row>
    <row r="69" ht="25" customHeight="1" spans="1:5">
      <c r="A69" s="151">
        <v>1031013</v>
      </c>
      <c r="B69" s="152" t="s">
        <v>2676</v>
      </c>
      <c r="C69" s="153">
        <f>C70+C71</f>
        <v>0</v>
      </c>
      <c r="D69" s="70"/>
      <c r="E69" s="72"/>
    </row>
    <row r="70" ht="25" customHeight="1" spans="1:5">
      <c r="A70" s="151">
        <v>103101301</v>
      </c>
      <c r="B70" s="152" t="s">
        <v>2677</v>
      </c>
      <c r="C70" s="153">
        <v>0</v>
      </c>
      <c r="D70" s="70"/>
      <c r="E70" s="72"/>
    </row>
    <row r="71" ht="25" customHeight="1" spans="1:5">
      <c r="A71" s="151">
        <v>103101399</v>
      </c>
      <c r="B71" s="152" t="s">
        <v>2678</v>
      </c>
      <c r="C71" s="153">
        <v>0</v>
      </c>
      <c r="D71" s="70"/>
      <c r="E71" s="72"/>
    </row>
    <row r="72" ht="25" customHeight="1" spans="1:5">
      <c r="A72" s="151">
        <v>1031014</v>
      </c>
      <c r="B72" s="152" t="s">
        <v>2679</v>
      </c>
      <c r="C72" s="153">
        <v>0</v>
      </c>
      <c r="D72" s="70"/>
      <c r="E72" s="72"/>
    </row>
    <row r="73" ht="25" customHeight="1" spans="1:5">
      <c r="A73" s="155">
        <v>1031099</v>
      </c>
      <c r="B73" s="156" t="s">
        <v>2680</v>
      </c>
      <c r="C73" s="157">
        <f>C74+C75</f>
        <v>0</v>
      </c>
      <c r="D73" s="158"/>
      <c r="E73" s="159"/>
    </row>
    <row r="74" ht="25" customHeight="1" spans="1:5">
      <c r="A74" s="64">
        <v>103109998</v>
      </c>
      <c r="B74" s="68" t="s">
        <v>2681</v>
      </c>
      <c r="C74" s="134">
        <v>0</v>
      </c>
      <c r="D74" s="70"/>
      <c r="E74" s="72"/>
    </row>
    <row r="75" ht="25" customHeight="1" spans="1:5">
      <c r="A75" s="64">
        <v>103109999</v>
      </c>
      <c r="B75" s="68" t="s">
        <v>2682</v>
      </c>
      <c r="C75" s="134">
        <v>0</v>
      </c>
      <c r="D75" s="70"/>
      <c r="E75" s="72"/>
    </row>
    <row r="76" s="120" customFormat="1" ht="25" customHeight="1" spans="1:5">
      <c r="A76" s="131">
        <v>11004</v>
      </c>
      <c r="B76" s="65" t="s">
        <v>2683</v>
      </c>
      <c r="C76" s="128">
        <v>7392</v>
      </c>
      <c r="D76" s="127">
        <v>4500</v>
      </c>
      <c r="E76" s="145"/>
    </row>
    <row r="77" s="120" customFormat="1" ht="25" customHeight="1" spans="1:5">
      <c r="A77" s="131">
        <v>11009</v>
      </c>
      <c r="B77" s="65" t="s">
        <v>2684</v>
      </c>
      <c r="C77" s="128">
        <v>12488</v>
      </c>
      <c r="D77" s="127"/>
      <c r="E77" s="145"/>
    </row>
    <row r="78" ht="25" customHeight="1" spans="1:5">
      <c r="A78" s="64"/>
      <c r="B78" s="68" t="s">
        <v>2685</v>
      </c>
      <c r="C78" s="134">
        <v>12488</v>
      </c>
      <c r="D78" s="134"/>
      <c r="E78" s="72"/>
    </row>
    <row r="79" ht="25" customHeight="1" spans="1:5">
      <c r="A79" s="64"/>
      <c r="B79" s="68" t="s">
        <v>2686</v>
      </c>
      <c r="C79" s="134"/>
      <c r="D79" s="160"/>
      <c r="E79" s="72"/>
    </row>
    <row r="80" ht="25" customHeight="1" spans="1:5">
      <c r="A80" s="64"/>
      <c r="B80" s="68" t="s">
        <v>2687</v>
      </c>
      <c r="C80" s="134"/>
      <c r="D80" s="160"/>
      <c r="E80" s="72"/>
    </row>
    <row r="81" s="120" customFormat="1" ht="25" customHeight="1" spans="1:5">
      <c r="A81" s="131">
        <v>11008</v>
      </c>
      <c r="B81" s="65" t="s">
        <v>2688</v>
      </c>
      <c r="C81" s="128">
        <v>31528</v>
      </c>
      <c r="D81" s="128">
        <v>53300</v>
      </c>
      <c r="E81" s="145"/>
    </row>
    <row r="82" s="120" customFormat="1" ht="25" customHeight="1" spans="1:5">
      <c r="A82" s="131">
        <v>11011</v>
      </c>
      <c r="B82" s="154" t="s">
        <v>2689</v>
      </c>
      <c r="C82" s="128">
        <v>54076</v>
      </c>
      <c r="D82" s="127"/>
      <c r="E82" s="145"/>
    </row>
    <row r="83" ht="25" customHeight="1" spans="1:5">
      <c r="A83" s="64"/>
      <c r="B83" s="152" t="s">
        <v>2599</v>
      </c>
      <c r="C83" s="134">
        <v>16976</v>
      </c>
      <c r="D83" s="160"/>
      <c r="E83" s="72"/>
    </row>
    <row r="84" ht="25" customHeight="1" spans="1:5">
      <c r="A84" s="64"/>
      <c r="B84" s="156" t="s">
        <v>2600</v>
      </c>
      <c r="C84" s="134">
        <v>37100</v>
      </c>
      <c r="D84" s="160"/>
      <c r="E84" s="72"/>
    </row>
    <row r="85" s="120" customFormat="1" ht="25" customHeight="1" spans="1:5">
      <c r="A85" s="131"/>
      <c r="B85" s="126" t="s">
        <v>2690</v>
      </c>
      <c r="C85" s="128">
        <f>C6+C76+C77+C81+C82</f>
        <v>109350</v>
      </c>
      <c r="D85" s="127">
        <f>D6+D76+D81</f>
        <v>78110</v>
      </c>
      <c r="E85" s="145"/>
    </row>
    <row r="86" spans="1:4">
      <c r="A86" s="161"/>
      <c r="D86"/>
    </row>
    <row r="87" spans="1:4">
      <c r="A87" s="161"/>
      <c r="D87"/>
    </row>
    <row r="88" spans="1:4">
      <c r="A88" s="161"/>
      <c r="D88"/>
    </row>
    <row r="89" spans="1:4">
      <c r="A89" s="161"/>
      <c r="D89"/>
    </row>
    <row r="90" spans="1:4">
      <c r="A90" s="161"/>
      <c r="D90"/>
    </row>
    <row r="91" spans="1:4">
      <c r="A91" s="161"/>
      <c r="D91"/>
    </row>
    <row r="92" spans="1:4">
      <c r="A92" s="161"/>
      <c r="D92"/>
    </row>
    <row r="93" spans="1:4">
      <c r="A93" s="161"/>
      <c r="D93"/>
    </row>
    <row r="94" spans="1:4">
      <c r="A94" s="161"/>
      <c r="D94"/>
    </row>
    <row r="95" spans="1:4">
      <c r="A95" s="161"/>
      <c r="D95"/>
    </row>
    <row r="96" spans="1:4">
      <c r="A96" s="161"/>
      <c r="D96"/>
    </row>
    <row r="97" spans="1:4">
      <c r="A97" s="161"/>
      <c r="D97"/>
    </row>
    <row r="98" spans="1:4">
      <c r="A98" s="161"/>
      <c r="D98"/>
    </row>
    <row r="99" spans="1:4">
      <c r="A99" s="161"/>
      <c r="D99"/>
    </row>
    <row r="100" spans="1:4">
      <c r="A100" s="161"/>
      <c r="D100"/>
    </row>
    <row r="101" spans="1:4">
      <c r="A101" s="161"/>
      <c r="D101"/>
    </row>
    <row r="102" spans="1:4">
      <c r="A102" s="161"/>
      <c r="D102"/>
    </row>
    <row r="103" spans="1:4">
      <c r="A103" s="161"/>
      <c r="D103"/>
    </row>
    <row r="104" spans="1:4">
      <c r="A104" s="161"/>
      <c r="D104"/>
    </row>
    <row r="105" spans="1:4">
      <c r="A105" s="161"/>
      <c r="D105"/>
    </row>
    <row r="106" spans="1:4">
      <c r="A106" s="161"/>
      <c r="D106"/>
    </row>
    <row r="107" spans="1:4">
      <c r="A107" s="161"/>
      <c r="D107"/>
    </row>
    <row r="108" spans="1:4">
      <c r="A108" s="161"/>
      <c r="D108"/>
    </row>
    <row r="109" spans="1:4">
      <c r="A109" s="161"/>
      <c r="D109"/>
    </row>
    <row r="110" spans="1:4">
      <c r="A110" s="161"/>
      <c r="D110"/>
    </row>
    <row r="111" spans="1:4">
      <c r="A111" s="161"/>
      <c r="D111"/>
    </row>
    <row r="112" spans="1:4">
      <c r="A112" s="161"/>
      <c r="D112"/>
    </row>
    <row r="113" spans="1:4">
      <c r="A113" s="161"/>
      <c r="D113"/>
    </row>
    <row r="114" spans="1:4">
      <c r="A114" s="161"/>
      <c r="D114"/>
    </row>
    <row r="115" spans="1:4">
      <c r="A115" s="161"/>
      <c r="D115"/>
    </row>
    <row r="116" spans="1:4">
      <c r="A116" s="161"/>
      <c r="D116"/>
    </row>
    <row r="117" spans="1:4">
      <c r="A117" s="161"/>
      <c r="D117"/>
    </row>
    <row r="118" spans="1:4">
      <c r="A118" s="161"/>
      <c r="D118"/>
    </row>
    <row r="119" spans="1:4">
      <c r="A119" s="161"/>
      <c r="D119"/>
    </row>
    <row r="120" spans="1:4">
      <c r="A120" s="161"/>
      <c r="D120"/>
    </row>
    <row r="121" spans="1:4">
      <c r="A121" s="161"/>
      <c r="D121"/>
    </row>
    <row r="122" spans="1:4">
      <c r="A122" s="161"/>
      <c r="D122"/>
    </row>
    <row r="123" spans="1:4">
      <c r="A123" s="161"/>
      <c r="D123"/>
    </row>
    <row r="124" spans="1:4">
      <c r="A124" s="161"/>
      <c r="D124"/>
    </row>
    <row r="125" spans="1:4">
      <c r="A125" s="161"/>
      <c r="D125"/>
    </row>
    <row r="126" spans="1:4">
      <c r="A126" s="161"/>
      <c r="D126"/>
    </row>
    <row r="127" spans="1:4">
      <c r="A127" s="161"/>
      <c r="D127"/>
    </row>
    <row r="128" spans="1:4">
      <c r="A128" s="161"/>
      <c r="D128"/>
    </row>
    <row r="129" spans="1:4">
      <c r="A129" s="161"/>
      <c r="D129"/>
    </row>
    <row r="130" spans="1:4">
      <c r="A130" s="161"/>
      <c r="D130"/>
    </row>
    <row r="131" spans="1:4">
      <c r="A131" s="161"/>
      <c r="D131"/>
    </row>
    <row r="132" spans="1:4">
      <c r="A132" s="161"/>
      <c r="D132"/>
    </row>
    <row r="133" spans="1:4">
      <c r="A133" s="161"/>
      <c r="D133"/>
    </row>
    <row r="134" spans="1:4">
      <c r="A134" s="161"/>
      <c r="D134"/>
    </row>
    <row r="135" spans="1:4">
      <c r="A135" s="161"/>
      <c r="D135"/>
    </row>
    <row r="136" spans="1:4">
      <c r="A136" s="161"/>
      <c r="D136"/>
    </row>
    <row r="137" spans="1:4">
      <c r="A137" s="161"/>
      <c r="D137"/>
    </row>
    <row r="138" spans="1:4">
      <c r="A138" s="161"/>
      <c r="D138"/>
    </row>
    <row r="139" spans="1:4">
      <c r="A139" s="161"/>
      <c r="D139"/>
    </row>
    <row r="140" spans="1:4">
      <c r="A140" s="161"/>
      <c r="D140"/>
    </row>
    <row r="141" spans="1:4">
      <c r="A141" s="161"/>
      <c r="D141"/>
    </row>
    <row r="142" spans="1:4">
      <c r="A142" s="161"/>
      <c r="D142"/>
    </row>
    <row r="143" spans="1:4">
      <c r="A143" s="161"/>
      <c r="D143"/>
    </row>
    <row r="144" spans="1:4">
      <c r="A144" s="161"/>
      <c r="D144"/>
    </row>
    <row r="145" spans="1:4">
      <c r="A145" s="161"/>
      <c r="D145"/>
    </row>
    <row r="146" spans="1:4">
      <c r="A146" s="161"/>
      <c r="D146"/>
    </row>
    <row r="147" spans="1:4">
      <c r="A147" s="161"/>
      <c r="D147"/>
    </row>
    <row r="148" spans="1:4">
      <c r="A148" s="161"/>
      <c r="D148"/>
    </row>
    <row r="149" spans="1:4">
      <c r="A149" s="161"/>
      <c r="D149"/>
    </row>
    <row r="150" spans="1:4">
      <c r="A150" s="161"/>
      <c r="D150"/>
    </row>
    <row r="151" spans="1:4">
      <c r="A151" s="161"/>
      <c r="D151"/>
    </row>
    <row r="152" spans="1:4">
      <c r="A152" s="161"/>
      <c r="D152"/>
    </row>
    <row r="153" spans="1:4">
      <c r="A153" s="161"/>
      <c r="D153"/>
    </row>
    <row r="154" spans="1:4">
      <c r="A154" s="161"/>
      <c r="D154"/>
    </row>
    <row r="155" spans="1:4">
      <c r="A155" s="161"/>
      <c r="D155"/>
    </row>
    <row r="156" spans="1:4">
      <c r="A156" s="161"/>
      <c r="D156"/>
    </row>
    <row r="157" spans="1:4">
      <c r="A157" s="161"/>
      <c r="D157"/>
    </row>
    <row r="158" spans="1:4">
      <c r="A158" s="161"/>
      <c r="D158"/>
    </row>
    <row r="159" spans="1:4">
      <c r="A159" s="161"/>
      <c r="D159"/>
    </row>
    <row r="160" spans="1:4">
      <c r="A160" s="161"/>
      <c r="D160"/>
    </row>
    <row r="161" spans="1:4">
      <c r="A161" s="161"/>
      <c r="D161"/>
    </row>
    <row r="162" spans="1:4">
      <c r="A162" s="161"/>
      <c r="D162"/>
    </row>
    <row r="163" spans="1:4">
      <c r="A163" s="161"/>
      <c r="D163"/>
    </row>
    <row r="164" spans="1:4">
      <c r="A164" s="161"/>
      <c r="D164"/>
    </row>
    <row r="165" spans="1:4">
      <c r="A165" s="161"/>
      <c r="D165"/>
    </row>
    <row r="166" spans="1:4">
      <c r="A166" s="161"/>
      <c r="D166"/>
    </row>
    <row r="167" spans="1:4">
      <c r="A167" s="161"/>
      <c r="D167"/>
    </row>
    <row r="168" spans="1:4">
      <c r="A168" s="161"/>
      <c r="D168"/>
    </row>
    <row r="169" spans="1:4">
      <c r="A169" s="161"/>
      <c r="D169"/>
    </row>
    <row r="170" spans="1:4">
      <c r="A170" s="161"/>
      <c r="D170"/>
    </row>
    <row r="171" spans="1:4">
      <c r="A171" s="161"/>
      <c r="D171"/>
    </row>
    <row r="172" spans="1:4">
      <c r="A172" s="161"/>
      <c r="D172"/>
    </row>
    <row r="173" spans="1:4">
      <c r="A173" s="161"/>
      <c r="D173"/>
    </row>
    <row r="174" spans="1:4">
      <c r="A174" s="161"/>
      <c r="D174"/>
    </row>
    <row r="175" spans="1:4">
      <c r="A175" s="161"/>
      <c r="D175"/>
    </row>
    <row r="176" spans="1:4">
      <c r="A176" s="161"/>
      <c r="D176"/>
    </row>
    <row r="177" spans="1:4">
      <c r="A177" s="161"/>
      <c r="D177"/>
    </row>
    <row r="178" spans="1:4">
      <c r="A178" s="161"/>
      <c r="D178"/>
    </row>
    <row r="179" spans="1:4">
      <c r="A179" s="161"/>
      <c r="D179"/>
    </row>
    <row r="180" spans="1:4">
      <c r="A180" s="161"/>
      <c r="D180"/>
    </row>
    <row r="181" spans="1:4">
      <c r="A181" s="161"/>
      <c r="D181"/>
    </row>
    <row r="182" spans="1:4">
      <c r="A182" s="161"/>
      <c r="D182"/>
    </row>
    <row r="183" spans="1:4">
      <c r="A183" s="161"/>
      <c r="D183"/>
    </row>
    <row r="184" spans="1:4">
      <c r="A184" s="161"/>
      <c r="D184"/>
    </row>
    <row r="185" spans="1:4">
      <c r="A185" s="161"/>
      <c r="D185"/>
    </row>
    <row r="186" spans="1:4">
      <c r="A186" s="161"/>
      <c r="D186"/>
    </row>
    <row r="187" spans="1:4">
      <c r="A187" s="161"/>
      <c r="D187"/>
    </row>
    <row r="188" spans="1:4">
      <c r="A188" s="161"/>
      <c r="D188"/>
    </row>
    <row r="189" spans="1:4">
      <c r="A189" s="161"/>
      <c r="D189"/>
    </row>
    <row r="190" spans="1:4">
      <c r="A190" s="161"/>
      <c r="D190"/>
    </row>
    <row r="191" spans="1:4">
      <c r="A191" s="161"/>
      <c r="D191"/>
    </row>
    <row r="192" spans="1:4">
      <c r="A192" s="161"/>
      <c r="D192"/>
    </row>
    <row r="193" spans="1:4">
      <c r="A193" s="161"/>
      <c r="D193"/>
    </row>
    <row r="194" spans="1:4">
      <c r="A194" s="161"/>
      <c r="D194"/>
    </row>
    <row r="195" spans="1:4">
      <c r="A195" s="161"/>
      <c r="D195"/>
    </row>
    <row r="196" spans="1:4">
      <c r="A196" s="161"/>
      <c r="D196"/>
    </row>
    <row r="197" spans="1:4">
      <c r="A197" s="161"/>
      <c r="D197"/>
    </row>
    <row r="198" spans="1:4">
      <c r="A198" s="161"/>
      <c r="D198"/>
    </row>
    <row r="199" spans="1:4">
      <c r="A199" s="161"/>
      <c r="D199"/>
    </row>
    <row r="200" spans="1:4">
      <c r="A200" s="161"/>
      <c r="D200"/>
    </row>
    <row r="201" spans="1:4">
      <c r="A201" s="161"/>
      <c r="D201"/>
    </row>
    <row r="202" spans="1:4">
      <c r="A202" s="161"/>
      <c r="D202"/>
    </row>
    <row r="203" spans="1:4">
      <c r="A203" s="161"/>
      <c r="D203"/>
    </row>
    <row r="204" spans="1:4">
      <c r="A204" s="161"/>
      <c r="D204"/>
    </row>
    <row r="205" spans="1:4">
      <c r="A205" s="161"/>
      <c r="D205"/>
    </row>
    <row r="206" spans="1:4">
      <c r="A206" s="161"/>
      <c r="D206"/>
    </row>
    <row r="207" spans="1:4">
      <c r="A207" s="161"/>
      <c r="D207"/>
    </row>
    <row r="208" spans="1:4">
      <c r="A208" s="161"/>
      <c r="D208"/>
    </row>
    <row r="209" spans="1:4">
      <c r="A209" s="161"/>
      <c r="D209"/>
    </row>
    <row r="210" spans="1:4">
      <c r="A210" s="161"/>
      <c r="D210"/>
    </row>
    <row r="211" spans="1:4">
      <c r="A211" s="161"/>
      <c r="D211"/>
    </row>
    <row r="212" spans="1:4">
      <c r="A212" s="161"/>
      <c r="D212"/>
    </row>
    <row r="213" spans="1:4">
      <c r="A213" s="161"/>
      <c r="D213"/>
    </row>
    <row r="214" spans="1:4">
      <c r="A214" s="161"/>
      <c r="D214"/>
    </row>
    <row r="215" spans="1:4">
      <c r="A215" s="161"/>
      <c r="D215"/>
    </row>
    <row r="216" spans="1:4">
      <c r="A216" s="161"/>
      <c r="D216"/>
    </row>
    <row r="217" spans="1:4">
      <c r="A217" s="161"/>
      <c r="D217"/>
    </row>
    <row r="218" spans="1:4">
      <c r="A218" s="161"/>
      <c r="D218"/>
    </row>
    <row r="219" spans="1:4">
      <c r="A219" s="161"/>
      <c r="D219"/>
    </row>
    <row r="220" spans="1:4">
      <c r="A220" s="161"/>
      <c r="D220"/>
    </row>
    <row r="221" spans="1:4">
      <c r="A221" s="161"/>
      <c r="D221"/>
    </row>
    <row r="222" spans="1:4">
      <c r="A222" s="161"/>
      <c r="D222"/>
    </row>
    <row r="223" spans="1:4">
      <c r="A223" s="161"/>
      <c r="D223"/>
    </row>
    <row r="224" spans="1:4">
      <c r="A224" s="161"/>
      <c r="D224"/>
    </row>
    <row r="225" spans="1:4">
      <c r="A225" s="161"/>
      <c r="D225"/>
    </row>
    <row r="226" spans="1:4">
      <c r="A226" s="161"/>
      <c r="D226"/>
    </row>
    <row r="227" spans="1:4">
      <c r="A227" s="161"/>
      <c r="D227"/>
    </row>
    <row r="228" spans="1:4">
      <c r="A228" s="161"/>
      <c r="D228"/>
    </row>
    <row r="229" spans="1:4">
      <c r="A229" s="161"/>
      <c r="D229"/>
    </row>
    <row r="230" spans="1:4">
      <c r="A230" s="161"/>
      <c r="D230"/>
    </row>
    <row r="231" spans="1:4">
      <c r="A231" s="161"/>
      <c r="D231"/>
    </row>
    <row r="232" spans="1:4">
      <c r="A232" s="161"/>
      <c r="D232"/>
    </row>
    <row r="233" spans="1:4">
      <c r="A233" s="161"/>
      <c r="D233"/>
    </row>
    <row r="234" spans="1:4">
      <c r="A234" s="161"/>
      <c r="D234"/>
    </row>
    <row r="235" spans="1:4">
      <c r="A235" s="161"/>
      <c r="D235"/>
    </row>
    <row r="236" spans="1:4">
      <c r="A236" s="161"/>
      <c r="D236"/>
    </row>
    <row r="237" spans="1:4">
      <c r="A237" s="161"/>
      <c r="D237"/>
    </row>
    <row r="238" spans="1:4">
      <c r="A238" s="161"/>
      <c r="D238"/>
    </row>
    <row r="239" spans="1:4">
      <c r="A239" s="161"/>
      <c r="D239"/>
    </row>
    <row r="240" spans="1:4">
      <c r="A240" s="161"/>
      <c r="D240"/>
    </row>
    <row r="241" spans="1:4">
      <c r="A241" s="161"/>
      <c r="D241"/>
    </row>
    <row r="242" spans="1:4">
      <c r="A242" s="161"/>
      <c r="D242"/>
    </row>
    <row r="243" spans="1:4">
      <c r="A243" s="161"/>
      <c r="D243"/>
    </row>
    <row r="244" spans="1:4">
      <c r="A244" s="161"/>
      <c r="D244"/>
    </row>
    <row r="245" spans="1:4">
      <c r="A245" s="161"/>
      <c r="D245"/>
    </row>
    <row r="246" spans="1:4">
      <c r="A246" s="161"/>
      <c r="D246"/>
    </row>
    <row r="247" spans="1:4">
      <c r="A247" s="161"/>
      <c r="D247"/>
    </row>
    <row r="248" spans="1:4">
      <c r="A248" s="161"/>
      <c r="D248"/>
    </row>
    <row r="249" spans="1:4">
      <c r="A249" s="161"/>
      <c r="D249"/>
    </row>
    <row r="250" spans="1:4">
      <c r="A250" s="161"/>
      <c r="D250"/>
    </row>
    <row r="251" spans="1:4">
      <c r="A251" s="161"/>
      <c r="D251"/>
    </row>
    <row r="252" spans="1:4">
      <c r="A252" s="161"/>
      <c r="D252"/>
    </row>
    <row r="253" spans="1:4">
      <c r="A253" s="161"/>
      <c r="D253"/>
    </row>
    <row r="254" spans="1:4">
      <c r="A254" s="161"/>
      <c r="D254"/>
    </row>
    <row r="255" spans="1:4">
      <c r="A255" s="161"/>
      <c r="D255"/>
    </row>
    <row r="256" spans="1:4">
      <c r="A256" s="161"/>
      <c r="D256"/>
    </row>
    <row r="257" spans="1:4">
      <c r="A257" s="161"/>
      <c r="D257"/>
    </row>
    <row r="258" spans="1:4">
      <c r="A258" s="161"/>
      <c r="D258"/>
    </row>
    <row r="259" spans="1:4">
      <c r="A259" s="161"/>
      <c r="D259"/>
    </row>
    <row r="260" spans="1:4">
      <c r="A260" s="161"/>
      <c r="D260"/>
    </row>
    <row r="261" spans="1:4">
      <c r="A261" s="161"/>
      <c r="D261"/>
    </row>
    <row r="262" spans="1:4">
      <c r="A262" s="161"/>
      <c r="D262"/>
    </row>
    <row r="263" spans="1:4">
      <c r="A263" s="161"/>
      <c r="D263"/>
    </row>
    <row r="264" spans="1:4">
      <c r="A264" s="161"/>
      <c r="D264"/>
    </row>
    <row r="265" spans="1:4">
      <c r="A265" s="161"/>
      <c r="D265"/>
    </row>
    <row r="266" spans="1:4">
      <c r="A266" s="161"/>
      <c r="D266"/>
    </row>
    <row r="267" spans="1:4">
      <c r="A267" s="161"/>
      <c r="D267"/>
    </row>
    <row r="268" spans="1:4">
      <c r="A268" s="161"/>
      <c r="D268"/>
    </row>
    <row r="269" spans="1:4">
      <c r="A269" s="161"/>
      <c r="D269"/>
    </row>
    <row r="270" spans="1:4">
      <c r="A270" s="161"/>
      <c r="D270"/>
    </row>
    <row r="271" spans="1:4">
      <c r="A271" s="161"/>
      <c r="D271"/>
    </row>
    <row r="272" spans="1:4">
      <c r="A272" s="161"/>
      <c r="D272"/>
    </row>
    <row r="273" spans="1:4">
      <c r="A273" s="161"/>
      <c r="D273"/>
    </row>
    <row r="274" spans="1:4">
      <c r="A274" s="161"/>
      <c r="D274"/>
    </row>
    <row r="275" spans="1:4">
      <c r="A275" s="161"/>
      <c r="D275"/>
    </row>
    <row r="276" spans="1:4">
      <c r="A276" s="161"/>
      <c r="D276"/>
    </row>
    <row r="277" spans="1:4">
      <c r="A277" s="161"/>
      <c r="D277"/>
    </row>
    <row r="278" spans="1:4">
      <c r="A278" s="161"/>
      <c r="D278"/>
    </row>
    <row r="279" spans="1:4">
      <c r="A279" s="161"/>
      <c r="D279"/>
    </row>
    <row r="280" spans="1:4">
      <c r="A280" s="161"/>
      <c r="D280"/>
    </row>
    <row r="281" spans="1:4">
      <c r="A281" s="161"/>
      <c r="D281"/>
    </row>
    <row r="282" spans="1:4">
      <c r="A282" s="161"/>
      <c r="D282"/>
    </row>
    <row r="283" spans="1:4">
      <c r="A283" s="161"/>
      <c r="D283"/>
    </row>
    <row r="284" spans="1:4">
      <c r="A284" s="161"/>
      <c r="D284"/>
    </row>
    <row r="285" spans="1:4">
      <c r="A285" s="161"/>
      <c r="D285"/>
    </row>
    <row r="286" spans="1:4">
      <c r="A286" s="161"/>
      <c r="D286"/>
    </row>
    <row r="287" spans="1:4">
      <c r="A287" s="161"/>
      <c r="D287"/>
    </row>
    <row r="288" spans="1:4">
      <c r="A288" s="161"/>
      <c r="D288"/>
    </row>
    <row r="289" spans="1:4">
      <c r="A289" s="161"/>
      <c r="D289"/>
    </row>
    <row r="290" spans="1:4">
      <c r="A290" s="161"/>
      <c r="D290"/>
    </row>
    <row r="291" spans="1:4">
      <c r="A291" s="161"/>
      <c r="D291"/>
    </row>
    <row r="292" spans="1:4">
      <c r="A292" s="161"/>
      <c r="D292"/>
    </row>
    <row r="293" spans="1:4">
      <c r="A293" s="161"/>
      <c r="D293"/>
    </row>
    <row r="294" spans="1:4">
      <c r="A294" s="161"/>
      <c r="D294"/>
    </row>
    <row r="295" spans="1:4">
      <c r="A295" s="161"/>
      <c r="D295"/>
    </row>
    <row r="296" spans="1:4">
      <c r="A296" s="161"/>
      <c r="D296"/>
    </row>
    <row r="297" spans="1:4">
      <c r="A297" s="161"/>
      <c r="D297"/>
    </row>
    <row r="298" spans="1:4">
      <c r="A298" s="161"/>
      <c r="D298"/>
    </row>
    <row r="299" spans="1:4">
      <c r="A299" s="161"/>
      <c r="D299"/>
    </row>
    <row r="300" spans="1:4">
      <c r="A300" s="161"/>
      <c r="D300"/>
    </row>
    <row r="301" spans="1:4">
      <c r="A301" s="161"/>
      <c r="D301"/>
    </row>
    <row r="302" spans="1:4">
      <c r="A302" s="161"/>
      <c r="D302"/>
    </row>
    <row r="303" spans="1:4">
      <c r="A303" s="161"/>
      <c r="D303"/>
    </row>
    <row r="304" spans="1:4">
      <c r="A304" s="161"/>
      <c r="D304"/>
    </row>
    <row r="305" spans="1:4">
      <c r="A305" s="161"/>
      <c r="D305"/>
    </row>
    <row r="306" spans="1:4">
      <c r="A306" s="161"/>
      <c r="D306"/>
    </row>
    <row r="307" spans="1:4">
      <c r="A307" s="161"/>
      <c r="D307"/>
    </row>
    <row r="308" spans="1:4">
      <c r="A308" s="161"/>
      <c r="D308"/>
    </row>
    <row r="309" spans="1:4">
      <c r="A309" s="161"/>
      <c r="D309"/>
    </row>
    <row r="310" spans="1:4">
      <c r="A310" s="161"/>
      <c r="D310"/>
    </row>
    <row r="311" spans="1:4">
      <c r="A311" s="161"/>
      <c r="D311"/>
    </row>
    <row r="312" spans="1:4">
      <c r="A312" s="161"/>
      <c r="D312"/>
    </row>
    <row r="313" spans="1:4">
      <c r="A313" s="161"/>
      <c r="D313"/>
    </row>
    <row r="314" spans="1:4">
      <c r="A314" s="161"/>
      <c r="D314"/>
    </row>
    <row r="315" spans="1:4">
      <c r="A315" s="161"/>
      <c r="D315"/>
    </row>
    <row r="316" spans="1:4">
      <c r="A316" s="161"/>
      <c r="D316"/>
    </row>
    <row r="317" spans="1:4">
      <c r="A317" s="161"/>
      <c r="D317"/>
    </row>
    <row r="318" spans="1:4">
      <c r="A318" s="161"/>
      <c r="D318"/>
    </row>
    <row r="319" spans="1:4">
      <c r="A319" s="161"/>
      <c r="D319"/>
    </row>
    <row r="320" spans="1:4">
      <c r="A320" s="161"/>
      <c r="D320"/>
    </row>
    <row r="321" spans="1:4">
      <c r="A321" s="161"/>
      <c r="D321"/>
    </row>
    <row r="322" spans="1:4">
      <c r="A322" s="161"/>
      <c r="D322"/>
    </row>
    <row r="323" spans="1:4">
      <c r="A323" s="161"/>
      <c r="D323"/>
    </row>
    <row r="324" spans="1:4">
      <c r="A324" s="161"/>
      <c r="D324"/>
    </row>
    <row r="325" spans="1:4">
      <c r="A325" s="161"/>
      <c r="D325"/>
    </row>
    <row r="326" spans="1:4">
      <c r="A326" s="161"/>
      <c r="D326"/>
    </row>
    <row r="327" spans="1:4">
      <c r="A327" s="161"/>
      <c r="D327"/>
    </row>
    <row r="328" spans="1:4">
      <c r="A328" s="161"/>
      <c r="D328"/>
    </row>
    <row r="329" spans="1:4">
      <c r="A329" s="161"/>
      <c r="D329"/>
    </row>
    <row r="330" spans="1:4">
      <c r="A330" s="161"/>
      <c r="D330"/>
    </row>
    <row r="331" spans="1:4">
      <c r="A331" s="161"/>
      <c r="D331"/>
    </row>
    <row r="332" spans="1:4">
      <c r="A332" s="161"/>
      <c r="D332"/>
    </row>
    <row r="333" spans="1:4">
      <c r="A333" s="161"/>
      <c r="D333"/>
    </row>
    <row r="334" spans="1:4">
      <c r="A334" s="161"/>
      <c r="D334"/>
    </row>
    <row r="335" spans="1:4">
      <c r="A335" s="161"/>
      <c r="D335"/>
    </row>
    <row r="336" spans="1:4">
      <c r="A336" s="161"/>
      <c r="D336"/>
    </row>
    <row r="337" spans="1:4">
      <c r="A337" s="161"/>
      <c r="D337"/>
    </row>
    <row r="338" spans="1:4">
      <c r="A338" s="161"/>
      <c r="D338"/>
    </row>
    <row r="339" spans="1:4">
      <c r="A339" s="161"/>
      <c r="D339"/>
    </row>
    <row r="340" spans="1:4">
      <c r="A340" s="161"/>
      <c r="D340"/>
    </row>
    <row r="341" spans="1:4">
      <c r="A341" s="161"/>
      <c r="D341"/>
    </row>
    <row r="342" spans="1:4">
      <c r="A342" s="161"/>
      <c r="D342"/>
    </row>
    <row r="343" spans="1:4">
      <c r="A343" s="161"/>
      <c r="D343"/>
    </row>
    <row r="344" spans="1:4">
      <c r="A344" s="161"/>
      <c r="D344"/>
    </row>
    <row r="345" spans="1:4">
      <c r="A345" s="161"/>
      <c r="D345"/>
    </row>
    <row r="346" spans="1:4">
      <c r="A346" s="161"/>
      <c r="D346"/>
    </row>
    <row r="347" spans="1:4">
      <c r="A347" s="161"/>
      <c r="D347"/>
    </row>
    <row r="348" spans="1:4">
      <c r="A348" s="161"/>
      <c r="D348"/>
    </row>
    <row r="349" spans="1:4">
      <c r="A349" s="161"/>
      <c r="D349"/>
    </row>
    <row r="350" spans="1:4">
      <c r="A350" s="161"/>
      <c r="D350"/>
    </row>
    <row r="351" spans="1:4">
      <c r="A351" s="161"/>
      <c r="D351"/>
    </row>
    <row r="352" spans="1:4">
      <c r="A352" s="161"/>
      <c r="D352"/>
    </row>
    <row r="353" spans="1:4">
      <c r="A353" s="161"/>
      <c r="D353"/>
    </row>
    <row r="354" spans="1:4">
      <c r="A354" s="161"/>
      <c r="D354"/>
    </row>
    <row r="355" spans="1:4">
      <c r="A355" s="161"/>
      <c r="D355"/>
    </row>
    <row r="356" spans="1:4">
      <c r="A356" s="161"/>
      <c r="D356"/>
    </row>
    <row r="357" spans="1:4">
      <c r="A357" s="161"/>
      <c r="D357"/>
    </row>
    <row r="358" spans="1:4">
      <c r="A358" s="161"/>
      <c r="D358"/>
    </row>
    <row r="359" spans="1:4">
      <c r="A359" s="161"/>
      <c r="D359"/>
    </row>
    <row r="360" spans="1:4">
      <c r="A360" s="161"/>
      <c r="D360"/>
    </row>
    <row r="361" spans="1:4">
      <c r="A361" s="161"/>
      <c r="D361"/>
    </row>
    <row r="362" spans="1:4">
      <c r="A362" s="161"/>
      <c r="D362"/>
    </row>
    <row r="363" spans="1:4">
      <c r="A363" s="161"/>
      <c r="D363"/>
    </row>
    <row r="364" spans="1:4">
      <c r="A364" s="161"/>
      <c r="D364"/>
    </row>
    <row r="365" spans="1:4">
      <c r="A365" s="161"/>
      <c r="D365"/>
    </row>
    <row r="366" spans="1:4">
      <c r="A366" s="161"/>
      <c r="D366"/>
    </row>
    <row r="367" spans="1:4">
      <c r="A367" s="161"/>
      <c r="D367"/>
    </row>
    <row r="368" spans="1:4">
      <c r="A368" s="161"/>
      <c r="D368"/>
    </row>
    <row r="369" spans="1:4">
      <c r="A369" s="161"/>
      <c r="D369"/>
    </row>
    <row r="370" spans="1:4">
      <c r="A370" s="161"/>
      <c r="D370"/>
    </row>
    <row r="371" spans="1:4">
      <c r="A371" s="161"/>
      <c r="D371"/>
    </row>
    <row r="372" spans="1:4">
      <c r="A372" s="161"/>
      <c r="D372"/>
    </row>
    <row r="373" spans="1:4">
      <c r="A373" s="161"/>
      <c r="D373"/>
    </row>
    <row r="374" spans="1:4">
      <c r="A374" s="161"/>
      <c r="D374"/>
    </row>
    <row r="375" spans="1:4">
      <c r="A375" s="161"/>
      <c r="D375"/>
    </row>
    <row r="376" spans="1:4">
      <c r="A376" s="161"/>
      <c r="D376"/>
    </row>
    <row r="377" spans="1:4">
      <c r="A377" s="161"/>
      <c r="D377"/>
    </row>
    <row r="378" spans="1:4">
      <c r="A378" s="161"/>
      <c r="D378"/>
    </row>
    <row r="379" spans="1:4">
      <c r="A379" s="161"/>
      <c r="D379"/>
    </row>
    <row r="380" spans="1:4">
      <c r="A380" s="161"/>
      <c r="D380"/>
    </row>
    <row r="381" spans="1:4">
      <c r="A381" s="161"/>
      <c r="D381"/>
    </row>
    <row r="382" spans="1:4">
      <c r="A382" s="161"/>
      <c r="D382"/>
    </row>
    <row r="383" spans="1:4">
      <c r="A383" s="161"/>
      <c r="D383"/>
    </row>
    <row r="384" spans="1:4">
      <c r="A384" s="161"/>
      <c r="D384"/>
    </row>
    <row r="385" spans="1:4">
      <c r="A385" s="161"/>
      <c r="D385"/>
    </row>
    <row r="386" spans="1:4">
      <c r="A386" s="161"/>
      <c r="D386"/>
    </row>
    <row r="387" spans="1:4">
      <c r="A387" s="161"/>
      <c r="D387"/>
    </row>
    <row r="388" spans="1:4">
      <c r="A388" s="161"/>
      <c r="D388"/>
    </row>
    <row r="389" spans="1:4">
      <c r="A389" s="161"/>
      <c r="D389"/>
    </row>
    <row r="390" spans="1:4">
      <c r="A390" s="161"/>
      <c r="D390"/>
    </row>
    <row r="391" spans="1:4">
      <c r="A391" s="161"/>
      <c r="D391"/>
    </row>
    <row r="392" spans="1:4">
      <c r="A392" s="161"/>
      <c r="D392"/>
    </row>
    <row r="393" spans="1:4">
      <c r="A393" s="161"/>
      <c r="D393"/>
    </row>
    <row r="394" spans="1:4">
      <c r="A394" s="161"/>
      <c r="D394"/>
    </row>
    <row r="395" spans="1:4">
      <c r="A395" s="161"/>
      <c r="D395"/>
    </row>
    <row r="396" spans="1:4">
      <c r="A396" s="161"/>
      <c r="D396"/>
    </row>
    <row r="397" spans="1:4">
      <c r="A397" s="161"/>
      <c r="D397"/>
    </row>
    <row r="398" spans="1:4">
      <c r="A398" s="161"/>
      <c r="D398"/>
    </row>
    <row r="399" spans="1:4">
      <c r="A399" s="161"/>
      <c r="D399"/>
    </row>
    <row r="400" spans="1:4">
      <c r="A400" s="161"/>
      <c r="D400"/>
    </row>
    <row r="401" spans="1:4">
      <c r="A401" s="161"/>
      <c r="D401"/>
    </row>
    <row r="402" spans="1:4">
      <c r="A402" s="161"/>
      <c r="D402"/>
    </row>
    <row r="403" spans="1:4">
      <c r="A403" s="161"/>
      <c r="D403"/>
    </row>
    <row r="404" spans="1:4">
      <c r="A404" s="161"/>
      <c r="D404"/>
    </row>
    <row r="405" spans="1:4">
      <c r="A405" s="161"/>
      <c r="D405"/>
    </row>
    <row r="406" spans="1:4">
      <c r="A406" s="161"/>
      <c r="D406"/>
    </row>
    <row r="407" spans="1:4">
      <c r="A407" s="161"/>
      <c r="D407"/>
    </row>
    <row r="408" spans="1:4">
      <c r="A408" s="161"/>
      <c r="D408"/>
    </row>
    <row r="409" spans="1:4">
      <c r="A409" s="161"/>
      <c r="D409"/>
    </row>
    <row r="410" spans="1:4">
      <c r="A410" s="161"/>
      <c r="D410"/>
    </row>
    <row r="411" spans="1:4">
      <c r="A411" s="161"/>
      <c r="D411"/>
    </row>
    <row r="412" spans="1:4">
      <c r="A412" s="161"/>
      <c r="D412"/>
    </row>
    <row r="413" spans="1:4">
      <c r="A413" s="161"/>
      <c r="D413"/>
    </row>
    <row r="414" spans="1:4">
      <c r="A414" s="161"/>
      <c r="D414"/>
    </row>
    <row r="415" spans="1:4">
      <c r="A415" s="161"/>
      <c r="D415"/>
    </row>
    <row r="416" spans="1:4">
      <c r="A416" s="161"/>
      <c r="D416"/>
    </row>
    <row r="417" spans="1:4">
      <c r="A417" s="161"/>
      <c r="D417"/>
    </row>
    <row r="418" spans="1:4">
      <c r="A418" s="161"/>
      <c r="D418"/>
    </row>
    <row r="419" spans="1:4">
      <c r="A419" s="161"/>
      <c r="D419"/>
    </row>
    <row r="420" spans="1:4">
      <c r="A420" s="161"/>
      <c r="D420"/>
    </row>
    <row r="421" spans="1:4">
      <c r="A421" s="161"/>
      <c r="D421"/>
    </row>
    <row r="422" spans="1:4">
      <c r="A422" s="161"/>
      <c r="D422"/>
    </row>
    <row r="423" spans="1:4">
      <c r="A423" s="161"/>
      <c r="D423"/>
    </row>
    <row r="424" spans="1:4">
      <c r="A424" s="161"/>
      <c r="D424"/>
    </row>
    <row r="425" spans="1:4">
      <c r="A425" s="161"/>
      <c r="D425"/>
    </row>
    <row r="426" spans="1:4">
      <c r="A426" s="161"/>
      <c r="D426"/>
    </row>
    <row r="427" spans="1:4">
      <c r="A427" s="161"/>
      <c r="D427"/>
    </row>
    <row r="428" spans="1:4">
      <c r="A428" s="161"/>
      <c r="D428"/>
    </row>
    <row r="429" spans="1:4">
      <c r="A429" s="161"/>
      <c r="D429"/>
    </row>
    <row r="430" spans="1:4">
      <c r="A430" s="161"/>
      <c r="D430"/>
    </row>
    <row r="431" spans="1:4">
      <c r="A431" s="161"/>
      <c r="D431"/>
    </row>
    <row r="432" spans="1:4">
      <c r="A432" s="161"/>
      <c r="D432"/>
    </row>
    <row r="433" spans="1:4">
      <c r="A433" s="161"/>
      <c r="D433"/>
    </row>
    <row r="434" spans="1:4">
      <c r="A434" s="161"/>
      <c r="D434"/>
    </row>
    <row r="435" spans="1:4">
      <c r="A435" s="161"/>
      <c r="D435"/>
    </row>
    <row r="436" spans="1:4">
      <c r="A436" s="161"/>
      <c r="D436"/>
    </row>
    <row r="437" spans="1:4">
      <c r="A437" s="161"/>
      <c r="D437"/>
    </row>
    <row r="438" spans="1:4">
      <c r="A438" s="161"/>
      <c r="D438"/>
    </row>
    <row r="439" spans="1:4">
      <c r="A439" s="161"/>
      <c r="D439"/>
    </row>
    <row r="440" spans="1:4">
      <c r="A440" s="161"/>
      <c r="D440"/>
    </row>
    <row r="441" spans="1:4">
      <c r="A441" s="161"/>
      <c r="D441"/>
    </row>
    <row r="442" spans="1:4">
      <c r="A442" s="161"/>
      <c r="D442"/>
    </row>
    <row r="443" spans="1:4">
      <c r="A443" s="161"/>
      <c r="D443"/>
    </row>
    <row r="444" spans="1:4">
      <c r="A444" s="161"/>
      <c r="D444"/>
    </row>
    <row r="445" spans="1:4">
      <c r="A445" s="161"/>
      <c r="D445"/>
    </row>
    <row r="446" spans="1:4">
      <c r="A446" s="161"/>
      <c r="D446"/>
    </row>
    <row r="447" spans="1:4">
      <c r="A447" s="161"/>
      <c r="D447"/>
    </row>
    <row r="448" spans="1:4">
      <c r="A448" s="161"/>
      <c r="D448"/>
    </row>
    <row r="449" spans="1:4">
      <c r="A449" s="161"/>
      <c r="D449"/>
    </row>
    <row r="450" spans="1:4">
      <c r="A450" s="161"/>
      <c r="D450"/>
    </row>
    <row r="451" spans="1:4">
      <c r="A451" s="161"/>
      <c r="D451"/>
    </row>
    <row r="452" spans="1:4">
      <c r="A452" s="161"/>
      <c r="D452"/>
    </row>
    <row r="453" spans="1:4">
      <c r="A453" s="161"/>
      <c r="D453"/>
    </row>
    <row r="454" spans="1:4">
      <c r="A454" s="161"/>
      <c r="D454"/>
    </row>
    <row r="455" spans="1:4">
      <c r="A455" s="161"/>
      <c r="D455"/>
    </row>
    <row r="456" spans="1:4">
      <c r="A456" s="161"/>
      <c r="D456"/>
    </row>
    <row r="457" spans="1:4">
      <c r="A457" s="161"/>
      <c r="D457"/>
    </row>
    <row r="458" spans="1:4">
      <c r="A458" s="161"/>
      <c r="D458"/>
    </row>
    <row r="459" spans="1:4">
      <c r="A459" s="161"/>
      <c r="D459"/>
    </row>
    <row r="460" spans="1:4">
      <c r="A460" s="161"/>
      <c r="D460"/>
    </row>
    <row r="461" spans="1:4">
      <c r="A461" s="161"/>
      <c r="D461"/>
    </row>
    <row r="462" spans="1:4">
      <c r="A462" s="161"/>
      <c r="D462"/>
    </row>
    <row r="463" spans="1:4">
      <c r="A463" s="161"/>
      <c r="D463"/>
    </row>
    <row r="464" spans="1:4">
      <c r="A464" s="161"/>
      <c r="D464"/>
    </row>
    <row r="465" spans="1:4">
      <c r="A465" s="161"/>
      <c r="D465"/>
    </row>
    <row r="466" spans="1:4">
      <c r="A466" s="161"/>
      <c r="D466"/>
    </row>
    <row r="467" spans="1:4">
      <c r="A467" s="161"/>
      <c r="D467"/>
    </row>
    <row r="468" spans="1:4">
      <c r="A468" s="161"/>
      <c r="D468"/>
    </row>
    <row r="469" spans="1:4">
      <c r="A469" s="161"/>
      <c r="D469"/>
    </row>
    <row r="470" spans="1:4">
      <c r="A470" s="161"/>
      <c r="D470"/>
    </row>
    <row r="471" spans="1:4">
      <c r="A471" s="161"/>
      <c r="D471"/>
    </row>
    <row r="472" spans="1:4">
      <c r="A472" s="161"/>
      <c r="D472"/>
    </row>
    <row r="473" spans="1:4">
      <c r="A473" s="161"/>
      <c r="D473"/>
    </row>
    <row r="474" spans="1:4">
      <c r="A474" s="161"/>
      <c r="D474"/>
    </row>
    <row r="475" spans="1:4">
      <c r="A475" s="161"/>
      <c r="D475"/>
    </row>
    <row r="476" spans="1:4">
      <c r="A476" s="161"/>
      <c r="D476"/>
    </row>
    <row r="477" spans="1:4">
      <c r="A477" s="161"/>
      <c r="D477"/>
    </row>
    <row r="478" spans="1:4">
      <c r="A478" s="161"/>
      <c r="D478"/>
    </row>
    <row r="479" spans="1:4">
      <c r="A479" s="161"/>
      <c r="D479"/>
    </row>
    <row r="480" spans="1:4">
      <c r="A480" s="161"/>
      <c r="D480"/>
    </row>
    <row r="481" spans="1:4">
      <c r="A481" s="161"/>
      <c r="D481"/>
    </row>
    <row r="482" spans="1:4">
      <c r="A482" s="161"/>
      <c r="D482"/>
    </row>
    <row r="483" spans="1:4">
      <c r="A483" s="161"/>
      <c r="D483"/>
    </row>
    <row r="484" spans="1:4">
      <c r="A484" s="161"/>
      <c r="D484"/>
    </row>
    <row r="485" spans="1:4">
      <c r="A485" s="161"/>
      <c r="D485"/>
    </row>
    <row r="486" spans="1:4">
      <c r="A486" s="161"/>
      <c r="D486"/>
    </row>
    <row r="487" spans="1:4">
      <c r="A487" s="161"/>
      <c r="D487"/>
    </row>
    <row r="488" spans="1:4">
      <c r="A488" s="161"/>
      <c r="D488"/>
    </row>
    <row r="489" spans="1:4">
      <c r="A489" s="161"/>
      <c r="D489"/>
    </row>
    <row r="490" spans="1:4">
      <c r="A490" s="161"/>
      <c r="D490"/>
    </row>
    <row r="491" spans="1:4">
      <c r="A491" s="161"/>
      <c r="D491"/>
    </row>
    <row r="492" spans="1:4">
      <c r="A492" s="161"/>
      <c r="D492"/>
    </row>
    <row r="493" spans="1:4">
      <c r="A493" s="161"/>
      <c r="D493"/>
    </row>
    <row r="494" spans="1:4">
      <c r="A494" s="161"/>
      <c r="D494"/>
    </row>
    <row r="495" spans="1:4">
      <c r="A495" s="161"/>
      <c r="D495"/>
    </row>
    <row r="496" spans="1:4">
      <c r="A496" s="161"/>
      <c r="D496"/>
    </row>
    <row r="497" spans="1:4">
      <c r="A497" s="161"/>
      <c r="D497"/>
    </row>
    <row r="498" spans="1:4">
      <c r="A498" s="161"/>
      <c r="D498"/>
    </row>
    <row r="499" spans="1:4">
      <c r="A499" s="161"/>
      <c r="D499"/>
    </row>
    <row r="500" spans="1:4">
      <c r="A500" s="161"/>
      <c r="D500"/>
    </row>
    <row r="501" spans="1:4">
      <c r="A501" s="161"/>
      <c r="D501"/>
    </row>
    <row r="502" spans="1:4">
      <c r="A502" s="161"/>
      <c r="D502"/>
    </row>
    <row r="503" spans="1:4">
      <c r="A503" s="161"/>
      <c r="D503"/>
    </row>
    <row r="504" spans="1:4">
      <c r="A504" s="161"/>
      <c r="D504"/>
    </row>
    <row r="505" spans="1:4">
      <c r="A505" s="161"/>
      <c r="D505"/>
    </row>
    <row r="506" spans="1:4">
      <c r="A506" s="161"/>
      <c r="D506"/>
    </row>
    <row r="507" spans="1:4">
      <c r="A507" s="161"/>
      <c r="D507"/>
    </row>
    <row r="508" spans="1:4">
      <c r="A508" s="161"/>
      <c r="D508"/>
    </row>
    <row r="509" spans="1:4">
      <c r="A509" s="161"/>
      <c r="D509"/>
    </row>
    <row r="510" spans="1:4">
      <c r="A510" s="161"/>
      <c r="D510"/>
    </row>
    <row r="511" spans="1:4">
      <c r="A511" s="161"/>
      <c r="D511"/>
    </row>
    <row r="512" spans="1:4">
      <c r="A512" s="161"/>
      <c r="D512"/>
    </row>
    <row r="513" spans="1:4">
      <c r="A513" s="161"/>
      <c r="D513"/>
    </row>
    <row r="514" spans="1:4">
      <c r="A514" s="161"/>
      <c r="D514"/>
    </row>
    <row r="515" spans="1:4">
      <c r="A515" s="161"/>
      <c r="D515"/>
    </row>
    <row r="516" spans="1:4">
      <c r="A516" s="161"/>
      <c r="D516"/>
    </row>
    <row r="517" spans="1:4">
      <c r="A517" s="161"/>
      <c r="D517"/>
    </row>
    <row r="518" spans="1:4">
      <c r="A518" s="161"/>
      <c r="D518"/>
    </row>
    <row r="519" spans="1:4">
      <c r="A519" s="161"/>
      <c r="D519"/>
    </row>
    <row r="520" spans="1:4">
      <c r="A520" s="161"/>
      <c r="D520"/>
    </row>
    <row r="521" spans="1:4">
      <c r="A521" s="161"/>
      <c r="D521"/>
    </row>
    <row r="522" spans="1:4">
      <c r="A522" s="161"/>
      <c r="D522"/>
    </row>
    <row r="523" spans="1:4">
      <c r="A523" s="161"/>
      <c r="D523"/>
    </row>
    <row r="524" spans="1:4">
      <c r="A524" s="161"/>
      <c r="D524"/>
    </row>
    <row r="525" spans="1:4">
      <c r="A525" s="161"/>
      <c r="D525"/>
    </row>
    <row r="526" spans="1:4">
      <c r="A526" s="161"/>
      <c r="D526"/>
    </row>
    <row r="527" spans="1:4">
      <c r="A527" s="161"/>
      <c r="D527"/>
    </row>
    <row r="528" spans="1:4">
      <c r="A528" s="161"/>
      <c r="D528"/>
    </row>
    <row r="529" spans="1:4">
      <c r="A529" s="161"/>
      <c r="D529"/>
    </row>
    <row r="530" spans="1:4">
      <c r="A530" s="161"/>
      <c r="D530"/>
    </row>
    <row r="531" spans="1:4">
      <c r="A531" s="161"/>
      <c r="D531"/>
    </row>
    <row r="532" spans="1:4">
      <c r="A532" s="161"/>
      <c r="D532"/>
    </row>
    <row r="533" spans="1:4">
      <c r="A533" s="161"/>
      <c r="D533"/>
    </row>
    <row r="534" spans="1:4">
      <c r="A534" s="161"/>
      <c r="D534"/>
    </row>
    <row r="535" spans="1:4">
      <c r="A535" s="161"/>
      <c r="D535"/>
    </row>
    <row r="536" spans="1:4">
      <c r="A536" s="161"/>
      <c r="D536"/>
    </row>
    <row r="537" spans="1:4">
      <c r="A537" s="161"/>
      <c r="D537"/>
    </row>
    <row r="538" spans="1:4">
      <c r="A538" s="161"/>
      <c r="D538"/>
    </row>
    <row r="539" spans="1:4">
      <c r="A539" s="161"/>
      <c r="D539"/>
    </row>
    <row r="540" spans="1:4">
      <c r="A540" s="161"/>
      <c r="D540"/>
    </row>
    <row r="541" spans="1:4">
      <c r="A541" s="161"/>
      <c r="D541"/>
    </row>
    <row r="542" spans="1:4">
      <c r="A542" s="161"/>
      <c r="D542"/>
    </row>
    <row r="543" spans="1:4">
      <c r="A543" s="161"/>
      <c r="D543"/>
    </row>
    <row r="544" spans="1:4">
      <c r="A544" s="161"/>
      <c r="D544"/>
    </row>
    <row r="545" spans="1:4">
      <c r="A545" s="161"/>
      <c r="D545"/>
    </row>
    <row r="546" spans="1:4">
      <c r="A546" s="161"/>
      <c r="D546"/>
    </row>
    <row r="547" spans="1:4">
      <c r="A547" s="161"/>
      <c r="D547"/>
    </row>
    <row r="548" spans="1:4">
      <c r="A548" s="161"/>
      <c r="D548"/>
    </row>
    <row r="549" spans="1:4">
      <c r="A549" s="161"/>
      <c r="D549"/>
    </row>
    <row r="550" spans="1:4">
      <c r="A550" s="161"/>
      <c r="D550"/>
    </row>
    <row r="551" spans="1:4">
      <c r="A551" s="161"/>
      <c r="D551"/>
    </row>
    <row r="552" spans="1:4">
      <c r="A552" s="161"/>
      <c r="D552"/>
    </row>
    <row r="553" spans="1:4">
      <c r="A553" s="161"/>
      <c r="D553"/>
    </row>
    <row r="554" spans="1:4">
      <c r="A554" s="161"/>
      <c r="D554"/>
    </row>
    <row r="555" spans="1:4">
      <c r="A555" s="161"/>
      <c r="D555"/>
    </row>
    <row r="556" spans="1:4">
      <c r="A556" s="161"/>
      <c r="D556"/>
    </row>
    <row r="557" spans="1:4">
      <c r="A557" s="161"/>
      <c r="D557"/>
    </row>
    <row r="558" spans="1:4">
      <c r="A558" s="161"/>
      <c r="D558"/>
    </row>
    <row r="559" spans="1:4">
      <c r="A559" s="161"/>
      <c r="D559"/>
    </row>
    <row r="560" spans="1:4">
      <c r="A560" s="161"/>
      <c r="D560"/>
    </row>
    <row r="561" spans="1:4">
      <c r="A561" s="161"/>
      <c r="D561"/>
    </row>
    <row r="562" spans="1:4">
      <c r="A562" s="161"/>
      <c r="D562"/>
    </row>
    <row r="563" spans="1:4">
      <c r="A563" s="161"/>
      <c r="D563"/>
    </row>
    <row r="564" spans="1:4">
      <c r="A564" s="161"/>
      <c r="D564"/>
    </row>
    <row r="565" spans="1:4">
      <c r="A565" s="161"/>
      <c r="D565"/>
    </row>
    <row r="566" spans="1:4">
      <c r="A566" s="161"/>
      <c r="D566"/>
    </row>
    <row r="567" spans="1:4">
      <c r="A567" s="161"/>
      <c r="D567"/>
    </row>
    <row r="568" spans="1:4">
      <c r="A568" s="161"/>
      <c r="D568"/>
    </row>
    <row r="569" spans="1:4">
      <c r="A569" s="161"/>
      <c r="D569"/>
    </row>
    <row r="570" spans="1:4">
      <c r="A570" s="161"/>
      <c r="D570"/>
    </row>
    <row r="571" spans="1:4">
      <c r="A571" s="161"/>
      <c r="D571"/>
    </row>
    <row r="572" spans="1:4">
      <c r="A572" s="161"/>
      <c r="D572"/>
    </row>
    <row r="573" spans="1:4">
      <c r="A573" s="161"/>
      <c r="D573"/>
    </row>
    <row r="574" spans="1:4">
      <c r="A574" s="161"/>
      <c r="D574"/>
    </row>
    <row r="575" spans="1:4">
      <c r="A575" s="161"/>
      <c r="D575"/>
    </row>
    <row r="576" spans="1:4">
      <c r="A576" s="161"/>
      <c r="D576"/>
    </row>
    <row r="577" spans="1:4">
      <c r="A577" s="161"/>
      <c r="D577"/>
    </row>
    <row r="578" spans="1:4">
      <c r="A578" s="161"/>
      <c r="D578"/>
    </row>
    <row r="579" spans="1:4">
      <c r="A579" s="161"/>
      <c r="D579"/>
    </row>
    <row r="580" spans="1:4">
      <c r="A580" s="161"/>
      <c r="D580"/>
    </row>
    <row r="581" spans="1:4">
      <c r="A581" s="161"/>
      <c r="D581"/>
    </row>
    <row r="582" spans="1:4">
      <c r="A582" s="161"/>
      <c r="D582"/>
    </row>
    <row r="583" spans="1:4">
      <c r="A583" s="161"/>
      <c r="D583"/>
    </row>
    <row r="584" spans="1:4">
      <c r="A584" s="161"/>
      <c r="D584"/>
    </row>
    <row r="585" spans="1:4">
      <c r="A585" s="161"/>
      <c r="D585"/>
    </row>
    <row r="586" spans="1:4">
      <c r="A586" s="161"/>
      <c r="D586"/>
    </row>
    <row r="587" spans="1:4">
      <c r="A587" s="161"/>
      <c r="D587"/>
    </row>
    <row r="588" spans="1:4">
      <c r="A588" s="161"/>
      <c r="D588"/>
    </row>
    <row r="589" spans="1:4">
      <c r="A589" s="161"/>
      <c r="D589"/>
    </row>
    <row r="590" spans="1:4">
      <c r="A590" s="161"/>
      <c r="D590"/>
    </row>
    <row r="591" spans="1:4">
      <c r="A591" s="161"/>
      <c r="D591"/>
    </row>
    <row r="592" spans="1:4">
      <c r="A592" s="161"/>
      <c r="D592"/>
    </row>
    <row r="593" spans="1:4">
      <c r="A593" s="161"/>
      <c r="D593"/>
    </row>
    <row r="594" spans="1:4">
      <c r="A594" s="161"/>
      <c r="D594"/>
    </row>
    <row r="595" spans="1:4">
      <c r="A595" s="161"/>
      <c r="D595"/>
    </row>
    <row r="596" spans="1:4">
      <c r="A596" s="161"/>
      <c r="D596"/>
    </row>
    <row r="597" spans="1:4">
      <c r="A597" s="161"/>
      <c r="D597"/>
    </row>
    <row r="598" spans="1:4">
      <c r="A598" s="161"/>
      <c r="D598"/>
    </row>
    <row r="599" spans="1:4">
      <c r="A599" s="161"/>
      <c r="D599"/>
    </row>
    <row r="600" spans="1:4">
      <c r="A600" s="161"/>
      <c r="D600"/>
    </row>
    <row r="601" spans="1:4">
      <c r="A601" s="161"/>
      <c r="D601"/>
    </row>
    <row r="602" spans="1:4">
      <c r="A602" s="161"/>
      <c r="D602"/>
    </row>
    <row r="603" spans="1:4">
      <c r="A603" s="161"/>
      <c r="D603"/>
    </row>
    <row r="604" spans="1:4">
      <c r="A604" s="161"/>
      <c r="D604"/>
    </row>
    <row r="605" spans="1:4">
      <c r="A605" s="161"/>
      <c r="D605"/>
    </row>
    <row r="606" spans="1:4">
      <c r="A606" s="161"/>
      <c r="D606"/>
    </row>
    <row r="607" spans="1:4">
      <c r="A607" s="161"/>
      <c r="D607"/>
    </row>
    <row r="608" spans="1:4">
      <c r="A608" s="161"/>
      <c r="D608"/>
    </row>
    <row r="609" spans="1:4">
      <c r="A609" s="161"/>
      <c r="D609"/>
    </row>
    <row r="610" spans="1:4">
      <c r="A610" s="161"/>
      <c r="D610"/>
    </row>
    <row r="611" spans="1:4">
      <c r="A611" s="161"/>
      <c r="D611"/>
    </row>
    <row r="612" spans="1:4">
      <c r="A612" s="161"/>
      <c r="D612"/>
    </row>
    <row r="613" spans="1:4">
      <c r="A613" s="161"/>
      <c r="D613"/>
    </row>
    <row r="614" spans="1:4">
      <c r="A614" s="161"/>
      <c r="D614"/>
    </row>
    <row r="615" spans="1:4">
      <c r="A615" s="161"/>
      <c r="D615"/>
    </row>
    <row r="616" spans="1:4">
      <c r="A616" s="161"/>
      <c r="D616"/>
    </row>
    <row r="617" spans="1:4">
      <c r="A617" s="161"/>
      <c r="D617"/>
    </row>
    <row r="618" spans="1:4">
      <c r="A618" s="161"/>
      <c r="D618"/>
    </row>
    <row r="619" spans="1:4">
      <c r="A619" s="161"/>
      <c r="D619"/>
    </row>
    <row r="620" spans="1:4">
      <c r="A620" s="161"/>
      <c r="D620"/>
    </row>
    <row r="621" spans="1:4">
      <c r="A621" s="161"/>
      <c r="D621"/>
    </row>
    <row r="622" spans="1:4">
      <c r="A622" s="161"/>
      <c r="D622"/>
    </row>
    <row r="623" spans="1:4">
      <c r="A623" s="161"/>
      <c r="D623"/>
    </row>
    <row r="624" spans="1:4">
      <c r="A624" s="161"/>
      <c r="D624"/>
    </row>
    <row r="625" spans="1:4">
      <c r="A625" s="161"/>
      <c r="D625"/>
    </row>
    <row r="626" spans="1:4">
      <c r="A626" s="161"/>
      <c r="D626"/>
    </row>
    <row r="627" spans="1:4">
      <c r="A627" s="161"/>
      <c r="D627"/>
    </row>
    <row r="628" spans="1:4">
      <c r="A628" s="161"/>
      <c r="D628"/>
    </row>
    <row r="629" spans="1:4">
      <c r="A629" s="161"/>
      <c r="D629"/>
    </row>
    <row r="630" spans="1:4">
      <c r="A630" s="161"/>
      <c r="D630"/>
    </row>
    <row r="631" spans="1:4">
      <c r="A631" s="161"/>
      <c r="D631"/>
    </row>
    <row r="632" spans="1:4">
      <c r="A632" s="161"/>
      <c r="D632"/>
    </row>
    <row r="633" spans="1:4">
      <c r="A633" s="161"/>
      <c r="D633"/>
    </row>
    <row r="634" spans="1:4">
      <c r="A634" s="161"/>
      <c r="D634"/>
    </row>
    <row r="635" spans="1:4">
      <c r="A635" s="161"/>
      <c r="D635"/>
    </row>
    <row r="636" spans="1:4">
      <c r="A636" s="161"/>
      <c r="D636"/>
    </row>
    <row r="637" spans="1:4">
      <c r="A637" s="161"/>
      <c r="D637"/>
    </row>
    <row r="638" spans="1:4">
      <c r="A638" s="161"/>
      <c r="D638"/>
    </row>
    <row r="639" spans="1:4">
      <c r="A639" s="161"/>
      <c r="D639"/>
    </row>
    <row r="640" spans="1:4">
      <c r="A640" s="161"/>
      <c r="D640"/>
    </row>
    <row r="641" spans="1:4">
      <c r="A641" s="161"/>
      <c r="D641"/>
    </row>
    <row r="642" spans="1:4">
      <c r="A642" s="161"/>
      <c r="D642"/>
    </row>
    <row r="643" spans="1:4">
      <c r="A643" s="161"/>
      <c r="D643"/>
    </row>
    <row r="644" spans="1:4">
      <c r="A644" s="161"/>
      <c r="D644"/>
    </row>
    <row r="645" spans="1:4">
      <c r="A645" s="161"/>
      <c r="D645"/>
    </row>
    <row r="646" spans="1:4">
      <c r="A646" s="161"/>
      <c r="D646"/>
    </row>
    <row r="647" spans="1:4">
      <c r="A647" s="161"/>
      <c r="D647"/>
    </row>
    <row r="648" spans="1:4">
      <c r="A648" s="161"/>
      <c r="D648"/>
    </row>
    <row r="649" spans="1:4">
      <c r="A649" s="161"/>
      <c r="D649"/>
    </row>
    <row r="650" spans="1:4">
      <c r="A650" s="161"/>
      <c r="D650"/>
    </row>
    <row r="651" spans="1:4">
      <c r="A651" s="161"/>
      <c r="D651"/>
    </row>
    <row r="652" spans="1:4">
      <c r="A652" s="161"/>
      <c r="D652"/>
    </row>
    <row r="653" spans="1:4">
      <c r="A653" s="161"/>
      <c r="D653"/>
    </row>
    <row r="654" spans="1:4">
      <c r="A654" s="161"/>
      <c r="D654"/>
    </row>
    <row r="655" spans="1:4">
      <c r="A655" s="161"/>
      <c r="D655"/>
    </row>
    <row r="656" spans="1:4">
      <c r="A656" s="161"/>
      <c r="D656"/>
    </row>
    <row r="657" spans="1:4">
      <c r="A657" s="161"/>
      <c r="D657"/>
    </row>
    <row r="658" spans="1:4">
      <c r="A658" s="161"/>
      <c r="D658"/>
    </row>
    <row r="659" spans="1:4">
      <c r="A659" s="161"/>
      <c r="D659"/>
    </row>
    <row r="660" spans="1:4">
      <c r="A660" s="161"/>
      <c r="D660"/>
    </row>
    <row r="661" spans="1:4">
      <c r="A661" s="161"/>
      <c r="D661"/>
    </row>
    <row r="662" spans="1:4">
      <c r="A662" s="161"/>
      <c r="D662"/>
    </row>
    <row r="663" spans="1:4">
      <c r="A663" s="161"/>
      <c r="D663"/>
    </row>
    <row r="664" spans="1:4">
      <c r="A664" s="161"/>
      <c r="D664"/>
    </row>
    <row r="665" spans="1:4">
      <c r="A665" s="161"/>
      <c r="D665"/>
    </row>
    <row r="666" spans="1:4">
      <c r="A666" s="161"/>
      <c r="D666"/>
    </row>
    <row r="667" spans="1:4">
      <c r="A667" s="161"/>
      <c r="D667"/>
    </row>
    <row r="668" spans="1:4">
      <c r="A668" s="161"/>
      <c r="D668"/>
    </row>
    <row r="669" spans="1:4">
      <c r="A669" s="161"/>
      <c r="D669"/>
    </row>
    <row r="670" spans="1:4">
      <c r="A670" s="161"/>
      <c r="D670"/>
    </row>
    <row r="671" spans="1:4">
      <c r="A671" s="161"/>
      <c r="D671"/>
    </row>
    <row r="672" spans="1:4">
      <c r="A672" s="161"/>
      <c r="D672"/>
    </row>
    <row r="673" spans="1:4">
      <c r="A673" s="161"/>
      <c r="D673"/>
    </row>
    <row r="674" spans="1:4">
      <c r="A674" s="161"/>
      <c r="D674"/>
    </row>
    <row r="675" spans="1:4">
      <c r="A675" s="161"/>
      <c r="D675"/>
    </row>
    <row r="676" spans="1:4">
      <c r="A676" s="161"/>
      <c r="D676"/>
    </row>
    <row r="677" spans="1:4">
      <c r="A677" s="161"/>
      <c r="D677"/>
    </row>
    <row r="678" spans="1:4">
      <c r="A678" s="161"/>
      <c r="D678"/>
    </row>
    <row r="679" spans="1:4">
      <c r="A679" s="161"/>
      <c r="D679"/>
    </row>
    <row r="680" spans="1:4">
      <c r="A680" s="161"/>
      <c r="D680"/>
    </row>
    <row r="681" spans="1:4">
      <c r="A681" s="161"/>
      <c r="D681"/>
    </row>
    <row r="682" spans="1:4">
      <c r="A682" s="161"/>
      <c r="D682"/>
    </row>
    <row r="683" spans="1:4">
      <c r="A683" s="161"/>
      <c r="D683"/>
    </row>
    <row r="684" spans="1:4">
      <c r="A684" s="161"/>
      <c r="D684"/>
    </row>
    <row r="685" spans="1:4">
      <c r="A685" s="161"/>
      <c r="D685"/>
    </row>
    <row r="686" spans="1:4">
      <c r="A686" s="161"/>
      <c r="D686"/>
    </row>
    <row r="687" spans="1:4">
      <c r="A687" s="161"/>
      <c r="D687"/>
    </row>
    <row r="688" spans="1:4">
      <c r="A688" s="161"/>
      <c r="D688"/>
    </row>
    <row r="689" spans="1:4">
      <c r="A689" s="161"/>
      <c r="D689"/>
    </row>
    <row r="690" spans="1:4">
      <c r="A690" s="161"/>
      <c r="D690"/>
    </row>
    <row r="691" spans="1:4">
      <c r="A691" s="161"/>
      <c r="D691"/>
    </row>
    <row r="692" spans="1:4">
      <c r="A692" s="161"/>
      <c r="D692"/>
    </row>
    <row r="693" spans="1:4">
      <c r="A693" s="161"/>
      <c r="D693"/>
    </row>
    <row r="694" spans="1:4">
      <c r="A694" s="161"/>
      <c r="D694"/>
    </row>
    <row r="695" spans="1:4">
      <c r="A695" s="161"/>
      <c r="D695"/>
    </row>
    <row r="696" spans="1:4">
      <c r="A696" s="161"/>
      <c r="D696"/>
    </row>
    <row r="697" spans="1:4">
      <c r="A697" s="161"/>
      <c r="D697"/>
    </row>
    <row r="698" spans="1:4">
      <c r="A698" s="161"/>
      <c r="D698"/>
    </row>
    <row r="699" spans="1:4">
      <c r="A699" s="161"/>
      <c r="D699"/>
    </row>
    <row r="700" spans="1:4">
      <c r="A700" s="161"/>
      <c r="D700"/>
    </row>
    <row r="701" spans="1:4">
      <c r="A701" s="161"/>
      <c r="D701"/>
    </row>
    <row r="702" spans="1:4">
      <c r="A702" s="161"/>
      <c r="D702"/>
    </row>
    <row r="703" spans="1:4">
      <c r="A703" s="161"/>
      <c r="D703"/>
    </row>
    <row r="704" spans="1:4">
      <c r="A704" s="161"/>
      <c r="D704"/>
    </row>
    <row r="705" spans="1:4">
      <c r="A705" s="161"/>
      <c r="D705"/>
    </row>
    <row r="706" spans="1:4">
      <c r="A706" s="161"/>
      <c r="D706"/>
    </row>
    <row r="707" spans="1:4">
      <c r="A707" s="161"/>
      <c r="D707"/>
    </row>
    <row r="708" spans="1:4">
      <c r="A708" s="161"/>
      <c r="D708"/>
    </row>
    <row r="709" spans="1:4">
      <c r="A709" s="161"/>
      <c r="D709"/>
    </row>
    <row r="710" spans="1:4">
      <c r="A710" s="161"/>
      <c r="D710"/>
    </row>
    <row r="711" spans="1:4">
      <c r="A711" s="161"/>
      <c r="D711"/>
    </row>
    <row r="712" spans="1:4">
      <c r="A712" s="161"/>
      <c r="D712"/>
    </row>
    <row r="713" spans="1:4">
      <c r="A713" s="161"/>
      <c r="D713"/>
    </row>
    <row r="714" spans="1:4">
      <c r="A714" s="161"/>
      <c r="D714"/>
    </row>
    <row r="715" spans="1:4">
      <c r="A715" s="161"/>
      <c r="D715"/>
    </row>
    <row r="716" spans="1:4">
      <c r="A716" s="161"/>
      <c r="D716"/>
    </row>
    <row r="717" spans="1:4">
      <c r="A717" s="161"/>
      <c r="D717"/>
    </row>
    <row r="718" spans="1:4">
      <c r="A718" s="161"/>
      <c r="D718"/>
    </row>
    <row r="719" spans="1:4">
      <c r="A719" s="161"/>
      <c r="D719"/>
    </row>
    <row r="720" spans="1:4">
      <c r="A720" s="161"/>
      <c r="D720"/>
    </row>
    <row r="721" spans="1:4">
      <c r="A721" s="161"/>
      <c r="D721"/>
    </row>
    <row r="722" spans="1:4">
      <c r="A722" s="161"/>
      <c r="D722"/>
    </row>
    <row r="723" spans="1:4">
      <c r="A723" s="161"/>
      <c r="D723"/>
    </row>
    <row r="724" spans="1:4">
      <c r="A724" s="161"/>
      <c r="D724"/>
    </row>
    <row r="725" spans="1:4">
      <c r="A725" s="161"/>
      <c r="D725"/>
    </row>
    <row r="726" spans="1:4">
      <c r="A726" s="161"/>
      <c r="D726"/>
    </row>
    <row r="727" spans="1:4">
      <c r="A727" s="161"/>
      <c r="D727"/>
    </row>
    <row r="728" spans="1:4">
      <c r="A728" s="161"/>
      <c r="D728"/>
    </row>
    <row r="729" spans="1:4">
      <c r="A729" s="161"/>
      <c r="D729"/>
    </row>
    <row r="730" spans="1:4">
      <c r="A730" s="161"/>
      <c r="D730"/>
    </row>
    <row r="731" spans="1:4">
      <c r="A731" s="161"/>
      <c r="D731"/>
    </row>
    <row r="732" spans="1:4">
      <c r="A732" s="161"/>
      <c r="D732"/>
    </row>
    <row r="733" spans="1:4">
      <c r="A733" s="161"/>
      <c r="D733"/>
    </row>
    <row r="734" spans="1:4">
      <c r="A734" s="161"/>
      <c r="D734"/>
    </row>
    <row r="735" spans="1:4">
      <c r="A735" s="161"/>
      <c r="D735"/>
    </row>
    <row r="736" spans="1:4">
      <c r="A736" s="161"/>
      <c r="D736"/>
    </row>
    <row r="737" spans="1:4">
      <c r="A737" s="161"/>
      <c r="D737"/>
    </row>
    <row r="738" spans="1:4">
      <c r="A738" s="161"/>
      <c r="D738"/>
    </row>
    <row r="739" spans="1:4">
      <c r="A739" s="36"/>
      <c r="D739"/>
    </row>
  </sheetData>
  <mergeCells count="7">
    <mergeCell ref="A2:E2"/>
    <mergeCell ref="A3:E3"/>
    <mergeCell ref="A4:A5"/>
    <mergeCell ref="B4:B5"/>
    <mergeCell ref="C4:C5"/>
    <mergeCell ref="D4:D5"/>
    <mergeCell ref="E4:E5"/>
  </mergeCells>
  <dataValidations count="1">
    <dataValidation type="decimal" operator="between" allowBlank="1" showInputMessage="1" showErrorMessage="1" sqref="C18:D18 C8:C17 C19:C75 C6:D7">
      <formula1>-99999999999999</formula1>
      <formula2>99999999999999</formula2>
    </dataValidation>
  </dataValidations>
  <printOptions horizontalCentered="1"/>
  <pageMargins left="0.357638888888889" right="0.357638888888889" top="0.60625" bottom="0.409027777777778" header="0.5" footer="0.5"/>
  <pageSetup paperSize="9" orientation="portrait" horizontalDpi="600"/>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3"/>
  <sheetViews>
    <sheetView tabSelected="1" view="pageBreakPreview" zoomScaleNormal="100" topLeftCell="A194" workbookViewId="0">
      <selection activeCell="B210" sqref="B210"/>
    </sheetView>
  </sheetViews>
  <sheetFormatPr defaultColWidth="9" defaultRowHeight="14.25" outlineLevelCol="4"/>
  <cols>
    <col min="1" max="1" width="12.375" customWidth="1"/>
    <col min="2" max="2" width="43.125" style="33" customWidth="1"/>
    <col min="3" max="3" width="12.25" style="36" customWidth="1"/>
    <col min="4" max="4" width="13" style="121" customWidth="1"/>
    <col min="5" max="5" width="7.5" customWidth="1"/>
  </cols>
  <sheetData>
    <row r="1" ht="15" customHeight="1" spans="1:1">
      <c r="A1" s="74" t="s">
        <v>2691</v>
      </c>
    </row>
    <row r="2" ht="49" customHeight="1" spans="1:5">
      <c r="A2" s="122" t="s">
        <v>2692</v>
      </c>
      <c r="B2" s="122"/>
      <c r="C2" s="122"/>
      <c r="D2" s="122"/>
      <c r="E2" s="122"/>
    </row>
    <row r="3" ht="21" customHeight="1" spans="1:5">
      <c r="A3" s="123" t="s">
        <v>2693</v>
      </c>
      <c r="B3" s="124"/>
      <c r="C3" s="123"/>
      <c r="D3" s="123"/>
      <c r="E3" s="123"/>
    </row>
    <row r="4" ht="24" customHeight="1" spans="1:5">
      <c r="A4" s="125" t="s">
        <v>190</v>
      </c>
      <c r="B4" s="126" t="s">
        <v>191</v>
      </c>
      <c r="C4" s="127" t="s">
        <v>4</v>
      </c>
      <c r="D4" s="128" t="s">
        <v>5</v>
      </c>
      <c r="E4" s="127" t="s">
        <v>8</v>
      </c>
    </row>
    <row r="5" ht="24" customHeight="1" spans="1:5">
      <c r="A5" s="125"/>
      <c r="B5" s="65" t="s">
        <v>2594</v>
      </c>
      <c r="C5" s="127">
        <f>C6+C30+C41+C99+C134+C178+C183+C186+C214+C231+C248</f>
        <v>33910</v>
      </c>
      <c r="D5" s="128">
        <f>D6+D14+D30+D41+D99+D134+D178+D183+D186+D214+D231+D248</f>
        <v>16840.5344</v>
      </c>
      <c r="E5" s="127"/>
    </row>
    <row r="6" ht="24" customHeight="1" spans="1:5">
      <c r="A6" s="64">
        <v>206</v>
      </c>
      <c r="B6" s="65" t="s">
        <v>2694</v>
      </c>
      <c r="C6" s="66">
        <f>C7</f>
        <v>0</v>
      </c>
      <c r="D6" s="129"/>
      <c r="E6" s="130"/>
    </row>
    <row r="7" ht="24" customHeight="1" spans="1:5">
      <c r="A7" s="64">
        <v>20610</v>
      </c>
      <c r="B7" s="65" t="s">
        <v>2695</v>
      </c>
      <c r="C7" s="66">
        <f>SUM(C8:C13)</f>
        <v>0</v>
      </c>
      <c r="D7" s="129"/>
      <c r="E7" s="130"/>
    </row>
    <row r="8" ht="24" customHeight="1" spans="1:5">
      <c r="A8" s="64">
        <v>2061001</v>
      </c>
      <c r="B8" s="68" t="s">
        <v>2696</v>
      </c>
      <c r="C8" s="66"/>
      <c r="D8" s="129"/>
      <c r="E8" s="130"/>
    </row>
    <row r="9" ht="24" customHeight="1" spans="1:5">
      <c r="A9" s="64">
        <v>2061002</v>
      </c>
      <c r="B9" s="68" t="s">
        <v>2697</v>
      </c>
      <c r="C9" s="66"/>
      <c r="D9" s="129"/>
      <c r="E9" s="130"/>
    </row>
    <row r="10" ht="24" customHeight="1" spans="1:5">
      <c r="A10" s="64">
        <v>2061003</v>
      </c>
      <c r="B10" s="68" t="s">
        <v>2698</v>
      </c>
      <c r="C10" s="66"/>
      <c r="D10" s="129"/>
      <c r="E10" s="130"/>
    </row>
    <row r="11" ht="24" customHeight="1" spans="1:5">
      <c r="A11" s="64">
        <v>2061004</v>
      </c>
      <c r="B11" s="68" t="s">
        <v>2699</v>
      </c>
      <c r="C11" s="66">
        <v>0</v>
      </c>
      <c r="D11" s="129"/>
      <c r="E11" s="130"/>
    </row>
    <row r="12" ht="24" customHeight="1" spans="1:5">
      <c r="A12" s="64">
        <v>2061005</v>
      </c>
      <c r="B12" s="68" t="s">
        <v>2700</v>
      </c>
      <c r="C12" s="66">
        <v>0</v>
      </c>
      <c r="D12" s="129"/>
      <c r="E12" s="130"/>
    </row>
    <row r="13" ht="24" customHeight="1" spans="1:5">
      <c r="A13" s="64">
        <v>2061099</v>
      </c>
      <c r="B13" s="68" t="s">
        <v>2701</v>
      </c>
      <c r="C13" s="66">
        <v>0</v>
      </c>
      <c r="D13" s="129"/>
      <c r="E13" s="130"/>
    </row>
    <row r="14" ht="24" customHeight="1" spans="1:5">
      <c r="A14" s="64">
        <v>207</v>
      </c>
      <c r="B14" s="65" t="s">
        <v>2702</v>
      </c>
      <c r="C14" s="66">
        <f ca="1">C15+C21+C27</f>
        <v>0</v>
      </c>
      <c r="D14" s="129"/>
      <c r="E14" s="130"/>
    </row>
    <row r="15" ht="24" customHeight="1" spans="1:5">
      <c r="A15" s="64">
        <v>20707</v>
      </c>
      <c r="B15" s="65" t="s">
        <v>2703</v>
      </c>
      <c r="C15" s="66">
        <f>SUM(C16:C20)</f>
        <v>0</v>
      </c>
      <c r="D15" s="129"/>
      <c r="E15" s="130"/>
    </row>
    <row r="16" ht="24" customHeight="1" spans="1:5">
      <c r="A16" s="64">
        <v>2070701</v>
      </c>
      <c r="B16" s="68" t="s">
        <v>2704</v>
      </c>
      <c r="C16" s="66">
        <v>0</v>
      </c>
      <c r="D16" s="129"/>
      <c r="E16" s="130"/>
    </row>
    <row r="17" ht="24" customHeight="1" spans="1:5">
      <c r="A17" s="64">
        <v>2070702</v>
      </c>
      <c r="B17" s="68" t="s">
        <v>2705</v>
      </c>
      <c r="C17" s="66">
        <v>0</v>
      </c>
      <c r="D17" s="129"/>
      <c r="E17" s="130"/>
    </row>
    <row r="18" ht="24" customHeight="1" spans="1:5">
      <c r="A18" s="64">
        <v>2070703</v>
      </c>
      <c r="B18" s="68" t="s">
        <v>2706</v>
      </c>
      <c r="C18" s="66">
        <v>0</v>
      </c>
      <c r="D18" s="129"/>
      <c r="E18" s="130"/>
    </row>
    <row r="19" ht="24" customHeight="1" spans="1:5">
      <c r="A19" s="64">
        <v>2070704</v>
      </c>
      <c r="B19" s="68" t="s">
        <v>2707</v>
      </c>
      <c r="C19" s="66">
        <v>0</v>
      </c>
      <c r="D19" s="129"/>
      <c r="E19" s="130"/>
    </row>
    <row r="20" ht="24" customHeight="1" spans="1:5">
      <c r="A20" s="64">
        <v>2070799</v>
      </c>
      <c r="B20" s="68" t="s">
        <v>2708</v>
      </c>
      <c r="C20" s="66">
        <v>0</v>
      </c>
      <c r="D20" s="129"/>
      <c r="E20" s="130"/>
    </row>
    <row r="21" ht="24" customHeight="1" spans="1:5">
      <c r="A21" s="64">
        <v>20709</v>
      </c>
      <c r="B21" s="65" t="s">
        <v>2709</v>
      </c>
      <c r="C21" s="66">
        <f>SUM(C22:C26)</f>
        <v>0</v>
      </c>
      <c r="D21" s="129"/>
      <c r="E21" s="130"/>
    </row>
    <row r="22" ht="24" customHeight="1" spans="1:5">
      <c r="A22" s="64">
        <v>2070901</v>
      </c>
      <c r="B22" s="68" t="s">
        <v>2710</v>
      </c>
      <c r="C22" s="66">
        <v>0</v>
      </c>
      <c r="D22" s="129"/>
      <c r="E22" s="130"/>
    </row>
    <row r="23" ht="24" customHeight="1" spans="1:5">
      <c r="A23" s="64">
        <v>2070902</v>
      </c>
      <c r="B23" s="68" t="s">
        <v>2711</v>
      </c>
      <c r="C23" s="66">
        <v>0</v>
      </c>
      <c r="D23" s="129"/>
      <c r="E23" s="130"/>
    </row>
    <row r="24" ht="24" customHeight="1" spans="1:5">
      <c r="A24" s="64">
        <v>2070903</v>
      </c>
      <c r="B24" s="68" t="s">
        <v>2712</v>
      </c>
      <c r="C24" s="66">
        <v>0</v>
      </c>
      <c r="D24" s="129"/>
      <c r="E24" s="130"/>
    </row>
    <row r="25" ht="24" customHeight="1" spans="1:5">
      <c r="A25" s="64">
        <v>2070904</v>
      </c>
      <c r="B25" s="68" t="s">
        <v>2713</v>
      </c>
      <c r="C25" s="66">
        <v>0</v>
      </c>
      <c r="D25" s="129"/>
      <c r="E25" s="130"/>
    </row>
    <row r="26" ht="24" customHeight="1" spans="1:5">
      <c r="A26" s="64">
        <v>2070999</v>
      </c>
      <c r="B26" s="68" t="s">
        <v>2714</v>
      </c>
      <c r="C26" s="66">
        <v>0</v>
      </c>
      <c r="D26" s="129"/>
      <c r="E26" s="130"/>
    </row>
    <row r="27" ht="24" customHeight="1" spans="1:5">
      <c r="A27" s="64">
        <v>20710</v>
      </c>
      <c r="B27" s="65" t="s">
        <v>2715</v>
      </c>
      <c r="C27" s="66">
        <f ca="1">SUM(C4:C28)</f>
        <v>0</v>
      </c>
      <c r="D27" s="129"/>
      <c r="E27" s="130"/>
    </row>
    <row r="28" ht="24" customHeight="1" spans="1:5">
      <c r="A28" s="64">
        <v>2071001</v>
      </c>
      <c r="B28" s="68" t="s">
        <v>2716</v>
      </c>
      <c r="C28" s="66">
        <v>0</v>
      </c>
      <c r="D28" s="129"/>
      <c r="E28" s="130"/>
    </row>
    <row r="29" ht="24" customHeight="1" spans="1:5">
      <c r="A29" s="64">
        <v>2071099</v>
      </c>
      <c r="B29" s="68" t="s">
        <v>2717</v>
      </c>
      <c r="C29" s="66">
        <v>0</v>
      </c>
      <c r="D29" s="129"/>
      <c r="E29" s="130"/>
    </row>
    <row r="30" ht="24" customHeight="1" spans="1:5">
      <c r="A30" s="64">
        <v>211</v>
      </c>
      <c r="B30" s="65" t="s">
        <v>2718</v>
      </c>
      <c r="C30" s="66">
        <f>C31+C36</f>
        <v>0</v>
      </c>
      <c r="D30" s="129"/>
      <c r="E30" s="130"/>
    </row>
    <row r="31" ht="24" customHeight="1" spans="1:5">
      <c r="A31" s="64">
        <v>21160</v>
      </c>
      <c r="B31" s="65" t="s">
        <v>2719</v>
      </c>
      <c r="C31" s="66">
        <f>SUM(C32:C35)</f>
        <v>0</v>
      </c>
      <c r="D31" s="129"/>
      <c r="E31" s="130"/>
    </row>
    <row r="32" ht="24" customHeight="1" spans="1:5">
      <c r="A32" s="64">
        <v>2116001</v>
      </c>
      <c r="B32" s="68" t="s">
        <v>2720</v>
      </c>
      <c r="C32" s="66">
        <v>0</v>
      </c>
      <c r="D32" s="129"/>
      <c r="E32" s="130"/>
    </row>
    <row r="33" ht="24" customHeight="1" spans="1:5">
      <c r="A33" s="64">
        <v>2116002</v>
      </c>
      <c r="B33" s="68" t="s">
        <v>2721</v>
      </c>
      <c r="C33" s="66">
        <v>0</v>
      </c>
      <c r="D33" s="129"/>
      <c r="E33" s="130"/>
    </row>
    <row r="34" ht="24" customHeight="1" spans="1:5">
      <c r="A34" s="64">
        <v>2116003</v>
      </c>
      <c r="B34" s="68" t="s">
        <v>2722</v>
      </c>
      <c r="C34" s="66">
        <v>0</v>
      </c>
      <c r="D34" s="129"/>
      <c r="E34" s="130"/>
    </row>
    <row r="35" ht="24" customHeight="1" spans="1:5">
      <c r="A35" s="64">
        <v>2116099</v>
      </c>
      <c r="B35" s="68" t="s">
        <v>2723</v>
      </c>
      <c r="C35" s="66">
        <v>0</v>
      </c>
      <c r="D35" s="129"/>
      <c r="E35" s="130"/>
    </row>
    <row r="36" ht="24" customHeight="1" spans="1:5">
      <c r="A36" s="64">
        <v>21161</v>
      </c>
      <c r="B36" s="65" t="s">
        <v>2724</v>
      </c>
      <c r="C36" s="66">
        <f>SUM(C37:C40)</f>
        <v>0</v>
      </c>
      <c r="D36" s="129"/>
      <c r="E36" s="130"/>
    </row>
    <row r="37" ht="24" customHeight="1" spans="1:5">
      <c r="A37" s="64">
        <v>2116101</v>
      </c>
      <c r="B37" s="68" t="s">
        <v>2725</v>
      </c>
      <c r="C37" s="66">
        <v>0</v>
      </c>
      <c r="D37" s="129"/>
      <c r="E37" s="130"/>
    </row>
    <row r="38" ht="24" customHeight="1" spans="1:5">
      <c r="A38" s="64">
        <v>2116102</v>
      </c>
      <c r="B38" s="68" t="s">
        <v>2726</v>
      </c>
      <c r="C38" s="66">
        <v>0</v>
      </c>
      <c r="D38" s="129"/>
      <c r="E38" s="130"/>
    </row>
    <row r="39" ht="24" customHeight="1" spans="1:5">
      <c r="A39" s="64">
        <v>2116103</v>
      </c>
      <c r="B39" s="68" t="s">
        <v>2727</v>
      </c>
      <c r="C39" s="66">
        <v>0</v>
      </c>
      <c r="D39" s="129"/>
      <c r="E39" s="130"/>
    </row>
    <row r="40" ht="24" customHeight="1" spans="1:5">
      <c r="A40" s="64">
        <v>2116104</v>
      </c>
      <c r="B40" s="68" t="s">
        <v>2728</v>
      </c>
      <c r="C40" s="66">
        <v>0</v>
      </c>
      <c r="D40" s="129"/>
      <c r="E40" s="130"/>
    </row>
    <row r="41" s="120" customFormat="1" ht="24" customHeight="1" spans="1:5">
      <c r="A41" s="131">
        <v>212</v>
      </c>
      <c r="B41" s="65" t="s">
        <v>2729</v>
      </c>
      <c r="C41" s="132">
        <f>C42+C58+C62+C63+C69+C73+C77+C81+C87+C90</f>
        <v>3567</v>
      </c>
      <c r="D41" s="128">
        <f>D42+D58+D62+D63+D69+D73+D77+D81+D87+D90</f>
        <v>5650</v>
      </c>
      <c r="E41" s="133"/>
    </row>
    <row r="42" ht="24" customHeight="1" spans="1:5">
      <c r="A42" s="64">
        <v>21208</v>
      </c>
      <c r="B42" s="65" t="s">
        <v>2730</v>
      </c>
      <c r="C42" s="66">
        <f>SUM(C43:C57)</f>
        <v>3515</v>
      </c>
      <c r="D42" s="134">
        <f>SUM(D43:D57)</f>
        <v>5500</v>
      </c>
      <c r="E42" s="130"/>
    </row>
    <row r="43" ht="24" customHeight="1" spans="1:5">
      <c r="A43" s="64">
        <v>2120801</v>
      </c>
      <c r="B43" s="68" t="s">
        <v>2731</v>
      </c>
      <c r="C43" s="66">
        <v>0</v>
      </c>
      <c r="D43" s="129">
        <v>2500</v>
      </c>
      <c r="E43" s="130"/>
    </row>
    <row r="44" ht="24" customHeight="1" spans="1:5">
      <c r="A44" s="64">
        <v>2120802</v>
      </c>
      <c r="B44" s="68" t="s">
        <v>2732</v>
      </c>
      <c r="C44" s="66">
        <v>0</v>
      </c>
      <c r="D44" s="129">
        <v>500</v>
      </c>
      <c r="E44" s="130"/>
    </row>
    <row r="45" ht="24" customHeight="1" spans="1:5">
      <c r="A45" s="64">
        <v>2120803</v>
      </c>
      <c r="B45" s="68" t="s">
        <v>2733</v>
      </c>
      <c r="C45" s="66">
        <v>6</v>
      </c>
      <c r="D45" s="129"/>
      <c r="E45" s="130"/>
    </row>
    <row r="46" ht="24" customHeight="1" spans="1:5">
      <c r="A46" s="64">
        <v>2120804</v>
      </c>
      <c r="B46" s="68" t="s">
        <v>2734</v>
      </c>
      <c r="C46" s="66">
        <v>463</v>
      </c>
      <c r="D46" s="129">
        <v>500</v>
      </c>
      <c r="E46" s="130"/>
    </row>
    <row r="47" ht="24" customHeight="1" spans="1:5">
      <c r="A47" s="64">
        <v>2120805</v>
      </c>
      <c r="B47" s="68" t="s">
        <v>2735</v>
      </c>
      <c r="C47" s="66">
        <v>0</v>
      </c>
      <c r="D47" s="129"/>
      <c r="E47" s="130"/>
    </row>
    <row r="48" ht="24" customHeight="1" spans="1:5">
      <c r="A48" s="64">
        <v>2120806</v>
      </c>
      <c r="B48" s="68" t="s">
        <v>2736</v>
      </c>
      <c r="C48" s="66">
        <v>0</v>
      </c>
      <c r="D48" s="129"/>
      <c r="E48" s="130"/>
    </row>
    <row r="49" ht="24" customHeight="1" spans="1:5">
      <c r="A49" s="64">
        <v>2120807</v>
      </c>
      <c r="B49" s="68" t="s">
        <v>2737</v>
      </c>
      <c r="C49" s="66">
        <v>0</v>
      </c>
      <c r="D49" s="129"/>
      <c r="E49" s="130"/>
    </row>
    <row r="50" ht="24" customHeight="1" spans="1:5">
      <c r="A50" s="64">
        <v>2120809</v>
      </c>
      <c r="B50" s="68" t="s">
        <v>2738</v>
      </c>
      <c r="C50" s="66">
        <v>0</v>
      </c>
      <c r="D50" s="129"/>
      <c r="E50" s="130"/>
    </row>
    <row r="51" ht="24" customHeight="1" spans="1:5">
      <c r="A51" s="64">
        <v>2120810</v>
      </c>
      <c r="B51" s="68" t="s">
        <v>2739</v>
      </c>
      <c r="C51" s="66">
        <v>0</v>
      </c>
      <c r="D51" s="129"/>
      <c r="E51" s="130"/>
    </row>
    <row r="52" ht="24" customHeight="1" spans="1:5">
      <c r="A52" s="64">
        <v>2120811</v>
      </c>
      <c r="B52" s="68" t="s">
        <v>2740</v>
      </c>
      <c r="C52" s="66">
        <v>0</v>
      </c>
      <c r="D52" s="129"/>
      <c r="E52" s="130"/>
    </row>
    <row r="53" ht="24" customHeight="1" spans="1:5">
      <c r="A53" s="64">
        <v>2120813</v>
      </c>
      <c r="B53" s="68" t="s">
        <v>2741</v>
      </c>
      <c r="C53" s="66">
        <v>0</v>
      </c>
      <c r="D53" s="129"/>
      <c r="E53" s="130"/>
    </row>
    <row r="54" ht="24" customHeight="1" spans="1:5">
      <c r="A54" s="64">
        <v>2120814</v>
      </c>
      <c r="B54" s="68" t="s">
        <v>2742</v>
      </c>
      <c r="C54" s="66">
        <v>0</v>
      </c>
      <c r="D54" s="129"/>
      <c r="E54" s="130"/>
    </row>
    <row r="55" ht="24" customHeight="1" spans="1:5">
      <c r="A55" s="64">
        <v>2120815</v>
      </c>
      <c r="B55" s="68" t="s">
        <v>2743</v>
      </c>
      <c r="C55" s="66">
        <v>0</v>
      </c>
      <c r="D55" s="129"/>
      <c r="E55" s="130"/>
    </row>
    <row r="56" ht="24" customHeight="1" spans="1:5">
      <c r="A56" s="64">
        <v>2120816</v>
      </c>
      <c r="B56" s="68" t="s">
        <v>2744</v>
      </c>
      <c r="C56" s="66">
        <v>0</v>
      </c>
      <c r="D56" s="129"/>
      <c r="E56" s="130"/>
    </row>
    <row r="57" ht="24" customHeight="1" spans="1:5">
      <c r="A57" s="64">
        <v>2120899</v>
      </c>
      <c r="B57" s="68" t="s">
        <v>2745</v>
      </c>
      <c r="C57" s="66">
        <v>3046</v>
      </c>
      <c r="D57" s="129">
        <v>2000</v>
      </c>
      <c r="E57" s="130"/>
    </row>
    <row r="58" ht="24" customHeight="1" spans="1:5">
      <c r="A58" s="64">
        <v>21210</v>
      </c>
      <c r="B58" s="65" t="s">
        <v>2746</v>
      </c>
      <c r="C58" s="66">
        <f>SUM(C59:C61)</f>
        <v>0</v>
      </c>
      <c r="D58" s="129"/>
      <c r="E58" s="130"/>
    </row>
    <row r="59" ht="24" customHeight="1" spans="1:5">
      <c r="A59" s="64">
        <v>2121001</v>
      </c>
      <c r="B59" s="68" t="s">
        <v>2731</v>
      </c>
      <c r="C59" s="66">
        <v>0</v>
      </c>
      <c r="D59" s="129"/>
      <c r="E59" s="130"/>
    </row>
    <row r="60" ht="24" customHeight="1" spans="1:5">
      <c r="A60" s="64">
        <v>2121002</v>
      </c>
      <c r="B60" s="68" t="s">
        <v>2732</v>
      </c>
      <c r="C60" s="66">
        <v>0</v>
      </c>
      <c r="D60" s="129"/>
      <c r="E60" s="130"/>
    </row>
    <row r="61" ht="24" customHeight="1" spans="1:5">
      <c r="A61" s="64">
        <v>2121099</v>
      </c>
      <c r="B61" s="68" t="s">
        <v>2747</v>
      </c>
      <c r="C61" s="66">
        <v>0</v>
      </c>
      <c r="D61" s="129"/>
      <c r="E61" s="130"/>
    </row>
    <row r="62" ht="24" customHeight="1" spans="1:5">
      <c r="A62" s="64">
        <v>21211</v>
      </c>
      <c r="B62" s="65" t="s">
        <v>2748</v>
      </c>
      <c r="C62" s="66">
        <v>0</v>
      </c>
      <c r="D62" s="129"/>
      <c r="E62" s="130"/>
    </row>
    <row r="63" ht="24" customHeight="1" spans="1:5">
      <c r="A63" s="64">
        <v>21213</v>
      </c>
      <c r="B63" s="65" t="s">
        <v>2749</v>
      </c>
      <c r="C63" s="66">
        <f>SUM(C64:C68)</f>
        <v>52</v>
      </c>
      <c r="D63" s="134">
        <f>SUM(D64:D68)</f>
        <v>150</v>
      </c>
      <c r="E63" s="130"/>
    </row>
    <row r="64" ht="24" customHeight="1" spans="1:5">
      <c r="A64" s="64">
        <v>2121301</v>
      </c>
      <c r="B64" s="68" t="s">
        <v>2750</v>
      </c>
      <c r="C64" s="66">
        <v>0</v>
      </c>
      <c r="D64" s="129"/>
      <c r="E64" s="130"/>
    </row>
    <row r="65" ht="24" customHeight="1" spans="1:5">
      <c r="A65" s="64">
        <v>2121302</v>
      </c>
      <c r="B65" s="68" t="s">
        <v>2751</v>
      </c>
      <c r="C65" s="66">
        <v>0</v>
      </c>
      <c r="D65" s="129"/>
      <c r="E65" s="130"/>
    </row>
    <row r="66" ht="24" customHeight="1" spans="1:5">
      <c r="A66" s="64">
        <v>2121303</v>
      </c>
      <c r="B66" s="68" t="s">
        <v>2752</v>
      </c>
      <c r="C66" s="66">
        <v>0</v>
      </c>
      <c r="D66" s="129"/>
      <c r="E66" s="130"/>
    </row>
    <row r="67" ht="24" customHeight="1" spans="1:5">
      <c r="A67" s="64">
        <v>2121304</v>
      </c>
      <c r="B67" s="68" t="s">
        <v>2753</v>
      </c>
      <c r="C67" s="66">
        <v>0</v>
      </c>
      <c r="D67" s="129"/>
      <c r="E67" s="130"/>
    </row>
    <row r="68" ht="24" customHeight="1" spans="1:5">
      <c r="A68" s="64">
        <v>2121399</v>
      </c>
      <c r="B68" s="68" t="s">
        <v>2754</v>
      </c>
      <c r="C68" s="66">
        <v>52</v>
      </c>
      <c r="D68" s="129">
        <v>150</v>
      </c>
      <c r="E68" s="130"/>
    </row>
    <row r="69" ht="24" customHeight="1" spans="1:5">
      <c r="A69" s="64">
        <v>21214</v>
      </c>
      <c r="B69" s="65" t="s">
        <v>2755</v>
      </c>
      <c r="C69" s="66">
        <f>SUM(C70:C72)</f>
        <v>0</v>
      </c>
      <c r="D69" s="129"/>
      <c r="E69" s="130"/>
    </row>
    <row r="70" ht="24" customHeight="1" spans="1:5">
      <c r="A70" s="64">
        <v>2121401</v>
      </c>
      <c r="B70" s="68" t="s">
        <v>2756</v>
      </c>
      <c r="C70" s="66">
        <v>0</v>
      </c>
      <c r="D70" s="129"/>
      <c r="E70" s="130"/>
    </row>
    <row r="71" ht="24" customHeight="1" spans="1:5">
      <c r="A71" s="64">
        <v>2121402</v>
      </c>
      <c r="B71" s="68" t="s">
        <v>2757</v>
      </c>
      <c r="C71" s="66">
        <v>0</v>
      </c>
      <c r="D71" s="129"/>
      <c r="E71" s="130"/>
    </row>
    <row r="72" ht="24" customHeight="1" spans="1:5">
      <c r="A72" s="64">
        <v>2121499</v>
      </c>
      <c r="B72" s="68" t="s">
        <v>2758</v>
      </c>
      <c r="C72" s="66">
        <v>0</v>
      </c>
      <c r="D72" s="129"/>
      <c r="E72" s="130"/>
    </row>
    <row r="73" ht="24" customHeight="1" spans="1:5">
      <c r="A73" s="64">
        <v>21215</v>
      </c>
      <c r="B73" s="65" t="s">
        <v>2759</v>
      </c>
      <c r="C73" s="66">
        <f>SUM(C74:C76)</f>
        <v>0</v>
      </c>
      <c r="D73" s="129"/>
      <c r="E73" s="130"/>
    </row>
    <row r="74" ht="24" customHeight="1" spans="1:5">
      <c r="A74" s="64">
        <v>2121501</v>
      </c>
      <c r="B74" s="68" t="s">
        <v>2731</v>
      </c>
      <c r="C74" s="66">
        <v>0</v>
      </c>
      <c r="D74" s="129"/>
      <c r="E74" s="130"/>
    </row>
    <row r="75" ht="24" customHeight="1" spans="1:5">
      <c r="A75" s="64">
        <v>2121502</v>
      </c>
      <c r="B75" s="68" t="s">
        <v>2732</v>
      </c>
      <c r="C75" s="66">
        <v>0</v>
      </c>
      <c r="D75" s="129"/>
      <c r="E75" s="130"/>
    </row>
    <row r="76" ht="24" customHeight="1" spans="1:5">
      <c r="A76" s="64">
        <v>2121599</v>
      </c>
      <c r="B76" s="68" t="s">
        <v>2760</v>
      </c>
      <c r="C76" s="66">
        <v>0</v>
      </c>
      <c r="D76" s="129"/>
      <c r="E76" s="130"/>
    </row>
    <row r="77" ht="24" customHeight="1" spans="1:5">
      <c r="A77" s="64">
        <v>21216</v>
      </c>
      <c r="B77" s="65" t="s">
        <v>2761</v>
      </c>
      <c r="C77" s="66">
        <f>SUM(C78:C80)</f>
        <v>0</v>
      </c>
      <c r="D77" s="129"/>
      <c r="E77" s="130"/>
    </row>
    <row r="78" ht="24" customHeight="1" spans="1:5">
      <c r="A78" s="64">
        <v>2121601</v>
      </c>
      <c r="B78" s="68" t="s">
        <v>2731</v>
      </c>
      <c r="C78" s="66">
        <v>0</v>
      </c>
      <c r="D78" s="129"/>
      <c r="E78" s="130"/>
    </row>
    <row r="79" ht="24" customHeight="1" spans="1:5">
      <c r="A79" s="64">
        <v>2121602</v>
      </c>
      <c r="B79" s="68" t="s">
        <v>2732</v>
      </c>
      <c r="C79" s="66">
        <v>0</v>
      </c>
      <c r="D79" s="129"/>
      <c r="E79" s="130"/>
    </row>
    <row r="80" ht="24" customHeight="1" spans="1:5">
      <c r="A80" s="64">
        <v>2121699</v>
      </c>
      <c r="B80" s="68" t="s">
        <v>2762</v>
      </c>
      <c r="C80" s="66">
        <v>0</v>
      </c>
      <c r="D80" s="129"/>
      <c r="E80" s="130"/>
    </row>
    <row r="81" ht="24" customHeight="1" spans="1:5">
      <c r="A81" s="64">
        <v>21217</v>
      </c>
      <c r="B81" s="65" t="s">
        <v>2763</v>
      </c>
      <c r="C81" s="66">
        <f>SUM(C82:C86)</f>
        <v>0</v>
      </c>
      <c r="D81" s="129"/>
      <c r="E81" s="130"/>
    </row>
    <row r="82" ht="24" customHeight="1" spans="1:5">
      <c r="A82" s="64">
        <v>2121701</v>
      </c>
      <c r="B82" s="68" t="s">
        <v>2750</v>
      </c>
      <c r="C82" s="66">
        <v>0</v>
      </c>
      <c r="D82" s="129"/>
      <c r="E82" s="130"/>
    </row>
    <row r="83" ht="24" customHeight="1" spans="1:5">
      <c r="A83" s="64">
        <v>2121702</v>
      </c>
      <c r="B83" s="68" t="s">
        <v>2751</v>
      </c>
      <c r="C83" s="66">
        <v>0</v>
      </c>
      <c r="D83" s="129"/>
      <c r="E83" s="130"/>
    </row>
    <row r="84" ht="24" customHeight="1" spans="1:5">
      <c r="A84" s="64">
        <v>2121703</v>
      </c>
      <c r="B84" s="68" t="s">
        <v>2752</v>
      </c>
      <c r="C84" s="66">
        <v>0</v>
      </c>
      <c r="D84" s="129"/>
      <c r="E84" s="130"/>
    </row>
    <row r="85" ht="24" customHeight="1" spans="1:5">
      <c r="A85" s="64">
        <v>2121704</v>
      </c>
      <c r="B85" s="68" t="s">
        <v>2753</v>
      </c>
      <c r="C85" s="66">
        <v>0</v>
      </c>
      <c r="D85" s="129"/>
      <c r="E85" s="130"/>
    </row>
    <row r="86" ht="24" customHeight="1" spans="1:5">
      <c r="A86" s="64">
        <v>2121799</v>
      </c>
      <c r="B86" s="68" t="s">
        <v>2764</v>
      </c>
      <c r="C86" s="66">
        <v>0</v>
      </c>
      <c r="D86" s="129"/>
      <c r="E86" s="130"/>
    </row>
    <row r="87" ht="24" customHeight="1" spans="1:5">
      <c r="A87" s="64">
        <v>21218</v>
      </c>
      <c r="B87" s="65" t="s">
        <v>2765</v>
      </c>
      <c r="C87" s="66">
        <f>SUM(C88:C89)</f>
        <v>0</v>
      </c>
      <c r="D87" s="129"/>
      <c r="E87" s="130"/>
    </row>
    <row r="88" ht="24" customHeight="1" spans="1:5">
      <c r="A88" s="64">
        <v>2121801</v>
      </c>
      <c r="B88" s="68" t="s">
        <v>2756</v>
      </c>
      <c r="C88" s="66">
        <v>0</v>
      </c>
      <c r="D88" s="129"/>
      <c r="E88" s="130"/>
    </row>
    <row r="89" ht="24" customHeight="1" spans="1:5">
      <c r="A89" s="64">
        <v>2121899</v>
      </c>
      <c r="B89" s="68" t="s">
        <v>2766</v>
      </c>
      <c r="C89" s="66">
        <v>0</v>
      </c>
      <c r="D89" s="129"/>
      <c r="E89" s="130"/>
    </row>
    <row r="90" ht="24" customHeight="1" spans="1:5">
      <c r="A90" s="64">
        <v>21219</v>
      </c>
      <c r="B90" s="65" t="s">
        <v>2767</v>
      </c>
      <c r="C90" s="66">
        <f>SUM(C91:C98)</f>
        <v>0</v>
      </c>
      <c r="D90" s="129"/>
      <c r="E90" s="130"/>
    </row>
    <row r="91" ht="24" customHeight="1" spans="1:5">
      <c r="A91" s="64">
        <v>2121901</v>
      </c>
      <c r="B91" s="68" t="s">
        <v>2731</v>
      </c>
      <c r="C91" s="66">
        <v>0</v>
      </c>
      <c r="D91" s="129"/>
      <c r="E91" s="130"/>
    </row>
    <row r="92" ht="24" customHeight="1" spans="1:5">
      <c r="A92" s="64">
        <v>2121902</v>
      </c>
      <c r="B92" s="68" t="s">
        <v>2732</v>
      </c>
      <c r="C92" s="66">
        <v>0</v>
      </c>
      <c r="D92" s="129"/>
      <c r="E92" s="130"/>
    </row>
    <row r="93" ht="24" customHeight="1" spans="1:5">
      <c r="A93" s="64">
        <v>2121903</v>
      </c>
      <c r="B93" s="68" t="s">
        <v>2733</v>
      </c>
      <c r="C93" s="66">
        <v>0</v>
      </c>
      <c r="D93" s="129"/>
      <c r="E93" s="130"/>
    </row>
    <row r="94" ht="24" customHeight="1" spans="1:5">
      <c r="A94" s="64">
        <v>2121904</v>
      </c>
      <c r="B94" s="68" t="s">
        <v>2734</v>
      </c>
      <c r="C94" s="66">
        <v>0</v>
      </c>
      <c r="D94" s="129"/>
      <c r="E94" s="130"/>
    </row>
    <row r="95" ht="24" customHeight="1" spans="1:5">
      <c r="A95" s="64">
        <v>2121905</v>
      </c>
      <c r="B95" s="68" t="s">
        <v>2737</v>
      </c>
      <c r="C95" s="66">
        <v>0</v>
      </c>
      <c r="D95" s="129"/>
      <c r="E95" s="130"/>
    </row>
    <row r="96" ht="24" customHeight="1" spans="1:5">
      <c r="A96" s="64">
        <v>2121906</v>
      </c>
      <c r="B96" s="68" t="s">
        <v>2739</v>
      </c>
      <c r="C96" s="66">
        <v>0</v>
      </c>
      <c r="D96" s="129"/>
      <c r="E96" s="130"/>
    </row>
    <row r="97" ht="24" customHeight="1" spans="1:5">
      <c r="A97" s="64">
        <v>2121907</v>
      </c>
      <c r="B97" s="68" t="s">
        <v>2740</v>
      </c>
      <c r="C97" s="66">
        <v>0</v>
      </c>
      <c r="D97" s="129"/>
      <c r="E97" s="130"/>
    </row>
    <row r="98" ht="24" customHeight="1" spans="1:5">
      <c r="A98" s="64">
        <v>2121999</v>
      </c>
      <c r="B98" s="68" t="s">
        <v>2768</v>
      </c>
      <c r="C98" s="66">
        <v>0</v>
      </c>
      <c r="D98" s="129"/>
      <c r="E98" s="130"/>
    </row>
    <row r="99" s="120" customFormat="1" ht="24" customHeight="1" spans="1:5">
      <c r="A99" s="131">
        <v>213</v>
      </c>
      <c r="B99" s="65" t="s">
        <v>2769</v>
      </c>
      <c r="C99" s="132">
        <f>C100+C105+C110+C115+C118+C123+C127+C131</f>
        <v>3225</v>
      </c>
      <c r="D99" s="128">
        <f>D100+D105+D110+D115+D118+D123+D127+D131</f>
        <v>4320</v>
      </c>
      <c r="E99" s="133"/>
    </row>
    <row r="100" ht="24" customHeight="1" spans="1:5">
      <c r="A100" s="64">
        <v>21366</v>
      </c>
      <c r="B100" s="65" t="s">
        <v>2770</v>
      </c>
      <c r="C100" s="66">
        <f>SUM(C101:C104)</f>
        <v>0</v>
      </c>
      <c r="D100" s="129"/>
      <c r="E100" s="130"/>
    </row>
    <row r="101" ht="24" customHeight="1" spans="1:5">
      <c r="A101" s="64">
        <v>2136601</v>
      </c>
      <c r="B101" s="68" t="s">
        <v>2771</v>
      </c>
      <c r="C101" s="66">
        <v>0</v>
      </c>
      <c r="D101" s="129"/>
      <c r="E101" s="130"/>
    </row>
    <row r="102" ht="24" customHeight="1" spans="1:5">
      <c r="A102" s="64">
        <v>2136602</v>
      </c>
      <c r="B102" s="68" t="s">
        <v>2772</v>
      </c>
      <c r="C102" s="66">
        <v>0</v>
      </c>
      <c r="D102" s="129"/>
      <c r="E102" s="130"/>
    </row>
    <row r="103" ht="24" customHeight="1" spans="1:5">
      <c r="A103" s="64">
        <v>2136603</v>
      </c>
      <c r="B103" s="68" t="s">
        <v>2773</v>
      </c>
      <c r="C103" s="66">
        <v>0</v>
      </c>
      <c r="D103" s="129"/>
      <c r="E103" s="130"/>
    </row>
    <row r="104" ht="24" customHeight="1" spans="1:5">
      <c r="A104" s="64">
        <v>2136699</v>
      </c>
      <c r="B104" s="68" t="s">
        <v>2774</v>
      </c>
      <c r="C104" s="66">
        <v>0</v>
      </c>
      <c r="D104" s="129"/>
      <c r="E104" s="130"/>
    </row>
    <row r="105" ht="24" customHeight="1" spans="1:5">
      <c r="A105" s="64">
        <v>21367</v>
      </c>
      <c r="B105" s="65" t="s">
        <v>2775</v>
      </c>
      <c r="C105" s="66">
        <f>SUM(C106:C109)</f>
        <v>0</v>
      </c>
      <c r="D105" s="129"/>
      <c r="E105" s="130"/>
    </row>
    <row r="106" ht="24" customHeight="1" spans="1:5">
      <c r="A106" s="64">
        <v>2136701</v>
      </c>
      <c r="B106" s="68" t="s">
        <v>2771</v>
      </c>
      <c r="C106" s="66">
        <v>0</v>
      </c>
      <c r="D106" s="129"/>
      <c r="E106" s="130"/>
    </row>
    <row r="107" ht="24" customHeight="1" spans="1:5">
      <c r="A107" s="64">
        <v>2136702</v>
      </c>
      <c r="B107" s="68" t="s">
        <v>2772</v>
      </c>
      <c r="C107" s="66">
        <v>0</v>
      </c>
      <c r="D107" s="129"/>
      <c r="E107" s="130"/>
    </row>
    <row r="108" ht="24" customHeight="1" spans="1:5">
      <c r="A108" s="64">
        <v>2136703</v>
      </c>
      <c r="B108" s="68" t="s">
        <v>2776</v>
      </c>
      <c r="C108" s="66">
        <v>0</v>
      </c>
      <c r="D108" s="129"/>
      <c r="E108" s="130"/>
    </row>
    <row r="109" ht="24" customHeight="1" spans="1:5">
      <c r="A109" s="64">
        <v>2136799</v>
      </c>
      <c r="B109" s="68" t="s">
        <v>2777</v>
      </c>
      <c r="C109" s="66">
        <v>0</v>
      </c>
      <c r="D109" s="129"/>
      <c r="E109" s="130"/>
    </row>
    <row r="110" ht="24" customHeight="1" spans="1:5">
      <c r="A110" s="64">
        <v>21369</v>
      </c>
      <c r="B110" s="65" t="s">
        <v>2778</v>
      </c>
      <c r="C110" s="66">
        <f>SUM(C111:C114)</f>
        <v>0</v>
      </c>
      <c r="D110" s="129"/>
      <c r="E110" s="130"/>
    </row>
    <row r="111" ht="24" customHeight="1" spans="1:5">
      <c r="A111" s="64">
        <v>2136901</v>
      </c>
      <c r="B111" s="68" t="s">
        <v>2779</v>
      </c>
      <c r="C111" s="66">
        <v>0</v>
      </c>
      <c r="D111" s="129"/>
      <c r="E111" s="130"/>
    </row>
    <row r="112" ht="24" customHeight="1" spans="1:5">
      <c r="A112" s="64">
        <v>2136902</v>
      </c>
      <c r="B112" s="68" t="s">
        <v>2780</v>
      </c>
      <c r="C112" s="66">
        <v>0</v>
      </c>
      <c r="D112" s="129"/>
      <c r="E112" s="130"/>
    </row>
    <row r="113" ht="24" customHeight="1" spans="1:5">
      <c r="A113" s="64">
        <v>2136903</v>
      </c>
      <c r="B113" s="68" t="s">
        <v>2781</v>
      </c>
      <c r="C113" s="66">
        <v>0</v>
      </c>
      <c r="D113" s="129"/>
      <c r="E113" s="130"/>
    </row>
    <row r="114" ht="24" customHeight="1" spans="1:5">
      <c r="A114" s="64">
        <v>2136999</v>
      </c>
      <c r="B114" s="68" t="s">
        <v>2782</v>
      </c>
      <c r="C114" s="66">
        <v>0</v>
      </c>
      <c r="D114" s="129"/>
      <c r="E114" s="130"/>
    </row>
    <row r="115" ht="24" customHeight="1" spans="1:5">
      <c r="A115" s="64">
        <v>21370</v>
      </c>
      <c r="B115" s="65" t="s">
        <v>2783</v>
      </c>
      <c r="C115" s="66">
        <f>SUM(C116:C117)</f>
        <v>0</v>
      </c>
      <c r="D115" s="129"/>
      <c r="E115" s="130"/>
    </row>
    <row r="116" ht="24" customHeight="1" spans="1:5">
      <c r="A116" s="64">
        <v>2137001</v>
      </c>
      <c r="B116" s="68" t="s">
        <v>2771</v>
      </c>
      <c r="C116" s="66">
        <v>0</v>
      </c>
      <c r="D116" s="129"/>
      <c r="E116" s="130"/>
    </row>
    <row r="117" ht="24" customHeight="1" spans="1:5">
      <c r="A117" s="64">
        <v>2137099</v>
      </c>
      <c r="B117" s="68" t="s">
        <v>2784</v>
      </c>
      <c r="C117" s="66">
        <v>0</v>
      </c>
      <c r="D117" s="129"/>
      <c r="E117" s="130"/>
    </row>
    <row r="118" ht="24" customHeight="1" spans="1:5">
      <c r="A118" s="64">
        <v>21371</v>
      </c>
      <c r="B118" s="65" t="s">
        <v>2785</v>
      </c>
      <c r="C118" s="66">
        <f>SUM(C119:C122)</f>
        <v>0</v>
      </c>
      <c r="D118" s="129"/>
      <c r="E118" s="130"/>
    </row>
    <row r="119" ht="24" customHeight="1" spans="1:5">
      <c r="A119" s="64">
        <v>2137101</v>
      </c>
      <c r="B119" s="68" t="s">
        <v>2779</v>
      </c>
      <c r="C119" s="66">
        <v>0</v>
      </c>
      <c r="D119" s="129"/>
      <c r="E119" s="130"/>
    </row>
    <row r="120" ht="24" customHeight="1" spans="1:5">
      <c r="A120" s="64">
        <v>2137102</v>
      </c>
      <c r="B120" s="68" t="s">
        <v>2786</v>
      </c>
      <c r="C120" s="66">
        <v>0</v>
      </c>
      <c r="D120" s="129"/>
      <c r="E120" s="130"/>
    </row>
    <row r="121" ht="24" customHeight="1" spans="1:5">
      <c r="A121" s="64">
        <v>2137103</v>
      </c>
      <c r="B121" s="68" t="s">
        <v>2781</v>
      </c>
      <c r="C121" s="66">
        <v>0</v>
      </c>
      <c r="D121" s="129"/>
      <c r="E121" s="130"/>
    </row>
    <row r="122" ht="24" customHeight="1" spans="1:5">
      <c r="A122" s="64">
        <v>2137199</v>
      </c>
      <c r="B122" s="68" t="s">
        <v>2787</v>
      </c>
      <c r="C122" s="66">
        <v>0</v>
      </c>
      <c r="D122" s="129"/>
      <c r="E122" s="130"/>
    </row>
    <row r="123" ht="24" customHeight="1" spans="1:5">
      <c r="A123" s="64">
        <v>21372</v>
      </c>
      <c r="B123" s="65" t="s">
        <v>2788</v>
      </c>
      <c r="C123" s="66">
        <f>SUM(C124:C126)</f>
        <v>3225</v>
      </c>
      <c r="D123" s="128">
        <f>SUM(D124:D126)</f>
        <v>4320</v>
      </c>
      <c r="E123" s="130"/>
    </row>
    <row r="124" ht="24" customHeight="1" spans="1:5">
      <c r="A124" s="64">
        <v>2137201</v>
      </c>
      <c r="B124" s="68" t="s">
        <v>2789</v>
      </c>
      <c r="C124" s="66">
        <v>1281</v>
      </c>
      <c r="D124" s="134">
        <v>1260</v>
      </c>
      <c r="E124" s="130"/>
    </row>
    <row r="125" ht="24" customHeight="1" spans="1:5">
      <c r="A125" s="64">
        <v>2137202</v>
      </c>
      <c r="B125" s="68" t="s">
        <v>2771</v>
      </c>
      <c r="C125" s="66">
        <v>1944</v>
      </c>
      <c r="D125" s="134">
        <v>3060</v>
      </c>
      <c r="E125" s="130"/>
    </row>
    <row r="126" ht="24" customHeight="1" spans="1:5">
      <c r="A126" s="64">
        <v>2137299</v>
      </c>
      <c r="B126" s="68" t="s">
        <v>2790</v>
      </c>
      <c r="C126" s="66">
        <v>0</v>
      </c>
      <c r="D126" s="129"/>
      <c r="E126" s="130"/>
    </row>
    <row r="127" ht="24" customHeight="1" spans="1:5">
      <c r="A127" s="64">
        <v>21373</v>
      </c>
      <c r="B127" s="65" t="s">
        <v>2791</v>
      </c>
      <c r="C127" s="66">
        <f>SUM(C128:C130)</f>
        <v>0</v>
      </c>
      <c r="D127" s="134">
        <f>SUM(D128:D130)</f>
        <v>0</v>
      </c>
      <c r="E127" s="130"/>
    </row>
    <row r="128" ht="24" customHeight="1" spans="1:5">
      <c r="A128" s="64">
        <v>2137301</v>
      </c>
      <c r="B128" s="68" t="s">
        <v>2789</v>
      </c>
      <c r="C128" s="66">
        <v>0</v>
      </c>
      <c r="D128" s="129"/>
      <c r="E128" s="130"/>
    </row>
    <row r="129" ht="24" customHeight="1" spans="1:5">
      <c r="A129" s="64">
        <v>2137302</v>
      </c>
      <c r="B129" s="68" t="s">
        <v>2771</v>
      </c>
      <c r="C129" s="66">
        <v>0</v>
      </c>
      <c r="D129" s="129"/>
      <c r="E129" s="130"/>
    </row>
    <row r="130" ht="24" customHeight="1" spans="1:5">
      <c r="A130" s="64">
        <v>2137399</v>
      </c>
      <c r="B130" s="68" t="s">
        <v>2792</v>
      </c>
      <c r="C130" s="66">
        <v>0</v>
      </c>
      <c r="D130" s="129"/>
      <c r="E130" s="130"/>
    </row>
    <row r="131" ht="24" customHeight="1" spans="1:5">
      <c r="A131" s="64">
        <v>21374</v>
      </c>
      <c r="B131" s="65" t="s">
        <v>2793</v>
      </c>
      <c r="C131" s="66">
        <f>SUM(C132:C133)</f>
        <v>0</v>
      </c>
      <c r="D131" s="129"/>
      <c r="E131" s="130"/>
    </row>
    <row r="132" ht="24" customHeight="1" spans="1:5">
      <c r="A132" s="64">
        <v>2137401</v>
      </c>
      <c r="B132" s="68" t="s">
        <v>2771</v>
      </c>
      <c r="C132" s="66">
        <v>0</v>
      </c>
      <c r="D132" s="129"/>
      <c r="E132" s="130"/>
    </row>
    <row r="133" ht="24" customHeight="1" spans="1:5">
      <c r="A133" s="64">
        <v>2137499</v>
      </c>
      <c r="B133" s="68" t="s">
        <v>2794</v>
      </c>
      <c r="C133" s="66">
        <v>0</v>
      </c>
      <c r="D133" s="129"/>
      <c r="E133" s="130"/>
    </row>
    <row r="134" ht="24" customHeight="1" spans="1:5">
      <c r="A134" s="64">
        <v>214</v>
      </c>
      <c r="B134" s="65" t="s">
        <v>2795</v>
      </c>
      <c r="C134" s="66">
        <f>C135+C140+C145+C154+C161+C171+C174+C177</f>
        <v>0</v>
      </c>
      <c r="D134" s="129"/>
      <c r="E134" s="130"/>
    </row>
    <row r="135" ht="24" customHeight="1" spans="1:5">
      <c r="A135" s="64">
        <v>21460</v>
      </c>
      <c r="B135" s="65" t="s">
        <v>2796</v>
      </c>
      <c r="C135" s="66">
        <f>SUM(C136:C139)</f>
        <v>0</v>
      </c>
      <c r="D135" s="129"/>
      <c r="E135" s="130"/>
    </row>
    <row r="136" ht="24" customHeight="1" spans="1:5">
      <c r="A136" s="64">
        <v>2146001</v>
      </c>
      <c r="B136" s="68" t="s">
        <v>2797</v>
      </c>
      <c r="C136" s="66">
        <v>0</v>
      </c>
      <c r="D136" s="129"/>
      <c r="E136" s="130"/>
    </row>
    <row r="137" ht="24" customHeight="1" spans="1:5">
      <c r="A137" s="64">
        <v>2146002</v>
      </c>
      <c r="B137" s="68" t="s">
        <v>2798</v>
      </c>
      <c r="C137" s="66">
        <v>0</v>
      </c>
      <c r="D137" s="129"/>
      <c r="E137" s="130"/>
    </row>
    <row r="138" ht="24" customHeight="1" spans="1:5">
      <c r="A138" s="64">
        <v>2146003</v>
      </c>
      <c r="B138" s="68" t="s">
        <v>2799</v>
      </c>
      <c r="C138" s="66">
        <v>0</v>
      </c>
      <c r="D138" s="129"/>
      <c r="E138" s="130"/>
    </row>
    <row r="139" ht="24" customHeight="1" spans="1:5">
      <c r="A139" s="64">
        <v>2146099</v>
      </c>
      <c r="B139" s="68" t="s">
        <v>2800</v>
      </c>
      <c r="C139" s="66">
        <v>0</v>
      </c>
      <c r="D139" s="129"/>
      <c r="E139" s="130"/>
    </row>
    <row r="140" ht="24" customHeight="1" spans="1:5">
      <c r="A140" s="64">
        <v>21462</v>
      </c>
      <c r="B140" s="65" t="s">
        <v>2801</v>
      </c>
      <c r="C140" s="66">
        <f>SUM(C141:C144)</f>
        <v>0</v>
      </c>
      <c r="D140" s="129"/>
      <c r="E140" s="130"/>
    </row>
    <row r="141" ht="24" customHeight="1" spans="1:5">
      <c r="A141" s="64">
        <v>2146201</v>
      </c>
      <c r="B141" s="68" t="s">
        <v>2799</v>
      </c>
      <c r="C141" s="66">
        <v>0</v>
      </c>
      <c r="D141" s="129"/>
      <c r="E141" s="130"/>
    </row>
    <row r="142" ht="24" customHeight="1" spans="1:5">
      <c r="A142" s="64">
        <v>2146202</v>
      </c>
      <c r="B142" s="68" t="s">
        <v>2802</v>
      </c>
      <c r="C142" s="66">
        <v>0</v>
      </c>
      <c r="D142" s="129"/>
      <c r="E142" s="130"/>
    </row>
    <row r="143" ht="24" customHeight="1" spans="1:5">
      <c r="A143" s="64">
        <v>2146203</v>
      </c>
      <c r="B143" s="68" t="s">
        <v>2803</v>
      </c>
      <c r="C143" s="66">
        <v>0</v>
      </c>
      <c r="D143" s="129"/>
      <c r="E143" s="130"/>
    </row>
    <row r="144" ht="24" customHeight="1" spans="1:5">
      <c r="A144" s="64">
        <v>2146299</v>
      </c>
      <c r="B144" s="68" t="s">
        <v>2804</v>
      </c>
      <c r="C144" s="66">
        <v>0</v>
      </c>
      <c r="D144" s="129"/>
      <c r="E144" s="130"/>
    </row>
    <row r="145" ht="24" customHeight="1" spans="1:5">
      <c r="A145" s="64">
        <v>21464</v>
      </c>
      <c r="B145" s="65" t="s">
        <v>2805</v>
      </c>
      <c r="C145" s="66">
        <f>SUM(C146:C153)</f>
        <v>0</v>
      </c>
      <c r="D145" s="129"/>
      <c r="E145" s="130"/>
    </row>
    <row r="146" ht="24" customHeight="1" spans="1:5">
      <c r="A146" s="64">
        <v>2146401</v>
      </c>
      <c r="B146" s="68" t="s">
        <v>2806</v>
      </c>
      <c r="C146" s="66">
        <v>0</v>
      </c>
      <c r="D146" s="129"/>
      <c r="E146" s="130"/>
    </row>
    <row r="147" ht="24" customHeight="1" spans="1:5">
      <c r="A147" s="64">
        <v>2146402</v>
      </c>
      <c r="B147" s="68" t="s">
        <v>2807</v>
      </c>
      <c r="C147" s="66">
        <v>0</v>
      </c>
      <c r="D147" s="129"/>
      <c r="E147" s="130"/>
    </row>
    <row r="148" ht="24" customHeight="1" spans="1:5">
      <c r="A148" s="64">
        <v>2146403</v>
      </c>
      <c r="B148" s="68" t="s">
        <v>2808</v>
      </c>
      <c r="C148" s="66">
        <v>0</v>
      </c>
      <c r="D148" s="129"/>
      <c r="E148" s="130"/>
    </row>
    <row r="149" ht="24" customHeight="1" spans="1:5">
      <c r="A149" s="64">
        <v>2146404</v>
      </c>
      <c r="B149" s="68" t="s">
        <v>2809</v>
      </c>
      <c r="C149" s="66">
        <v>0</v>
      </c>
      <c r="D149" s="129"/>
      <c r="E149" s="130"/>
    </row>
    <row r="150" ht="24" customHeight="1" spans="1:5">
      <c r="A150" s="64">
        <v>2146405</v>
      </c>
      <c r="B150" s="68" t="s">
        <v>2810</v>
      </c>
      <c r="C150" s="66">
        <v>0</v>
      </c>
      <c r="D150" s="129"/>
      <c r="E150" s="130"/>
    </row>
    <row r="151" ht="24" customHeight="1" spans="1:5">
      <c r="A151" s="64">
        <v>2146406</v>
      </c>
      <c r="B151" s="68" t="s">
        <v>2811</v>
      </c>
      <c r="C151" s="66">
        <v>0</v>
      </c>
      <c r="D151" s="129"/>
      <c r="E151" s="130"/>
    </row>
    <row r="152" ht="24" customHeight="1" spans="1:5">
      <c r="A152" s="64">
        <v>2146407</v>
      </c>
      <c r="B152" s="68" t="s">
        <v>2812</v>
      </c>
      <c r="C152" s="66">
        <v>0</v>
      </c>
      <c r="D152" s="129"/>
      <c r="E152" s="130"/>
    </row>
    <row r="153" ht="24" customHeight="1" spans="1:5">
      <c r="A153" s="64">
        <v>2146499</v>
      </c>
      <c r="B153" s="68" t="s">
        <v>2813</v>
      </c>
      <c r="C153" s="66">
        <v>0</v>
      </c>
      <c r="D153" s="129"/>
      <c r="E153" s="130"/>
    </row>
    <row r="154" ht="24" customHeight="1" spans="1:5">
      <c r="A154" s="64">
        <v>21468</v>
      </c>
      <c r="B154" s="65" t="s">
        <v>2814</v>
      </c>
      <c r="C154" s="66">
        <f>SUM(C155:C160)</f>
        <v>0</v>
      </c>
      <c r="D154" s="129"/>
      <c r="E154" s="130"/>
    </row>
    <row r="155" ht="24" customHeight="1" spans="1:5">
      <c r="A155" s="64">
        <v>2146801</v>
      </c>
      <c r="B155" s="68" t="s">
        <v>2815</v>
      </c>
      <c r="C155" s="66">
        <v>0</v>
      </c>
      <c r="D155" s="129"/>
      <c r="E155" s="130"/>
    </row>
    <row r="156" ht="24" customHeight="1" spans="1:5">
      <c r="A156" s="64">
        <v>2146802</v>
      </c>
      <c r="B156" s="68" t="s">
        <v>2816</v>
      </c>
      <c r="C156" s="66">
        <v>0</v>
      </c>
      <c r="D156" s="129"/>
      <c r="E156" s="130"/>
    </row>
    <row r="157" ht="24" customHeight="1" spans="1:5">
      <c r="A157" s="64">
        <v>2146803</v>
      </c>
      <c r="B157" s="68" t="s">
        <v>2817</v>
      </c>
      <c r="C157" s="66">
        <v>0</v>
      </c>
      <c r="D157" s="129"/>
      <c r="E157" s="130"/>
    </row>
    <row r="158" ht="24" customHeight="1" spans="1:5">
      <c r="A158" s="64">
        <v>2146804</v>
      </c>
      <c r="B158" s="68" t="s">
        <v>2818</v>
      </c>
      <c r="C158" s="66">
        <v>0</v>
      </c>
      <c r="D158" s="129"/>
      <c r="E158" s="130"/>
    </row>
    <row r="159" ht="24" customHeight="1" spans="1:5">
      <c r="A159" s="64">
        <v>2146805</v>
      </c>
      <c r="B159" s="68" t="s">
        <v>2819</v>
      </c>
      <c r="C159" s="66">
        <v>0</v>
      </c>
      <c r="D159" s="129"/>
      <c r="E159" s="130"/>
    </row>
    <row r="160" ht="24" customHeight="1" spans="1:5">
      <c r="A160" s="64">
        <v>2146899</v>
      </c>
      <c r="B160" s="68" t="s">
        <v>2820</v>
      </c>
      <c r="C160" s="66">
        <v>0</v>
      </c>
      <c r="D160" s="129"/>
      <c r="E160" s="130"/>
    </row>
    <row r="161" ht="24" customHeight="1" spans="1:5">
      <c r="A161" s="64">
        <v>21469</v>
      </c>
      <c r="B161" s="65" t="s">
        <v>2821</v>
      </c>
      <c r="C161" s="66">
        <f>SUM(C162:C170)</f>
        <v>0</v>
      </c>
      <c r="D161" s="129"/>
      <c r="E161" s="130"/>
    </row>
    <row r="162" ht="24" customHeight="1" spans="1:5">
      <c r="A162" s="64">
        <v>2146901</v>
      </c>
      <c r="B162" s="68" t="s">
        <v>2822</v>
      </c>
      <c r="C162" s="66">
        <v>0</v>
      </c>
      <c r="D162" s="129"/>
      <c r="E162" s="130"/>
    </row>
    <row r="163" ht="24" customHeight="1" spans="1:5">
      <c r="A163" s="64">
        <v>2146902</v>
      </c>
      <c r="B163" s="68" t="s">
        <v>2823</v>
      </c>
      <c r="C163" s="66">
        <v>0</v>
      </c>
      <c r="D163" s="129"/>
      <c r="E163" s="130"/>
    </row>
    <row r="164" ht="24" customHeight="1" spans="1:5">
      <c r="A164" s="64">
        <v>2146903</v>
      </c>
      <c r="B164" s="68" t="s">
        <v>2824</v>
      </c>
      <c r="C164" s="66">
        <v>0</v>
      </c>
      <c r="D164" s="129"/>
      <c r="E164" s="130"/>
    </row>
    <row r="165" ht="24" customHeight="1" spans="1:5">
      <c r="A165" s="64">
        <v>2146904</v>
      </c>
      <c r="B165" s="68" t="s">
        <v>2825</v>
      </c>
      <c r="C165" s="66">
        <v>0</v>
      </c>
      <c r="D165" s="129"/>
      <c r="E165" s="130"/>
    </row>
    <row r="166" ht="24" customHeight="1" spans="1:5">
      <c r="A166" s="64">
        <v>2146906</v>
      </c>
      <c r="B166" s="68" t="s">
        <v>2826</v>
      </c>
      <c r="C166" s="66">
        <v>0</v>
      </c>
      <c r="D166" s="129"/>
      <c r="E166" s="130"/>
    </row>
    <row r="167" ht="24" customHeight="1" spans="1:5">
      <c r="A167" s="64">
        <v>2146907</v>
      </c>
      <c r="B167" s="68" t="s">
        <v>2827</v>
      </c>
      <c r="C167" s="66">
        <v>0</v>
      </c>
      <c r="D167" s="129"/>
      <c r="E167" s="130"/>
    </row>
    <row r="168" ht="24" customHeight="1" spans="1:5">
      <c r="A168" s="64">
        <v>2146908</v>
      </c>
      <c r="B168" s="68" t="s">
        <v>2828</v>
      </c>
      <c r="C168" s="66">
        <v>0</v>
      </c>
      <c r="D168" s="129"/>
      <c r="E168" s="130"/>
    </row>
    <row r="169" ht="24" customHeight="1" spans="1:5">
      <c r="A169" s="64">
        <v>2146909</v>
      </c>
      <c r="B169" s="68" t="s">
        <v>2829</v>
      </c>
      <c r="C169" s="66">
        <v>0</v>
      </c>
      <c r="D169" s="129"/>
      <c r="E169" s="130"/>
    </row>
    <row r="170" ht="24" customHeight="1" spans="1:5">
      <c r="A170" s="64">
        <v>2146999</v>
      </c>
      <c r="B170" s="68" t="s">
        <v>2830</v>
      </c>
      <c r="C170" s="66">
        <v>0</v>
      </c>
      <c r="D170" s="129"/>
      <c r="E170" s="130"/>
    </row>
    <row r="171" ht="24" customHeight="1" spans="1:5">
      <c r="A171" s="64">
        <v>21470</v>
      </c>
      <c r="B171" s="65" t="s">
        <v>2831</v>
      </c>
      <c r="C171" s="66">
        <f>SUM(C172:C173)</f>
        <v>0</v>
      </c>
      <c r="D171" s="129"/>
      <c r="E171" s="130"/>
    </row>
    <row r="172" ht="24" customHeight="1" spans="1:5">
      <c r="A172" s="64">
        <v>2147001</v>
      </c>
      <c r="B172" s="68" t="s">
        <v>2797</v>
      </c>
      <c r="C172" s="66">
        <v>0</v>
      </c>
      <c r="D172" s="129"/>
      <c r="E172" s="130"/>
    </row>
    <row r="173" ht="24" customHeight="1" spans="1:5">
      <c r="A173" s="64">
        <v>2147099</v>
      </c>
      <c r="B173" s="68" t="s">
        <v>2832</v>
      </c>
      <c r="C173" s="66">
        <v>0</v>
      </c>
      <c r="D173" s="129"/>
      <c r="E173" s="130"/>
    </row>
    <row r="174" ht="24" customHeight="1" spans="1:5">
      <c r="A174" s="64">
        <v>21471</v>
      </c>
      <c r="B174" s="65" t="s">
        <v>2833</v>
      </c>
      <c r="C174" s="66">
        <f>SUM(C175:C176)</f>
        <v>0</v>
      </c>
      <c r="D174" s="129"/>
      <c r="E174" s="130"/>
    </row>
    <row r="175" ht="24" customHeight="1" spans="1:5">
      <c r="A175" s="64">
        <v>2147101</v>
      </c>
      <c r="B175" s="68" t="s">
        <v>2797</v>
      </c>
      <c r="C175" s="66">
        <v>0</v>
      </c>
      <c r="D175" s="129"/>
      <c r="E175" s="130"/>
    </row>
    <row r="176" ht="24" customHeight="1" spans="1:5">
      <c r="A176" s="64">
        <v>2147199</v>
      </c>
      <c r="B176" s="68" t="s">
        <v>2834</v>
      </c>
      <c r="C176" s="66">
        <v>0</v>
      </c>
      <c r="D176" s="129"/>
      <c r="E176" s="130"/>
    </row>
    <row r="177" ht="24" customHeight="1" spans="1:5">
      <c r="A177" s="64">
        <v>21472</v>
      </c>
      <c r="B177" s="65" t="s">
        <v>2835</v>
      </c>
      <c r="C177" s="66">
        <v>0</v>
      </c>
      <c r="D177" s="129"/>
      <c r="E177" s="130"/>
    </row>
    <row r="178" ht="24" customHeight="1" spans="1:5">
      <c r="A178" s="64">
        <v>215</v>
      </c>
      <c r="B178" s="65" t="s">
        <v>2836</v>
      </c>
      <c r="C178" s="66">
        <f>C179</f>
        <v>0</v>
      </c>
      <c r="D178" s="129"/>
      <c r="E178" s="130"/>
    </row>
    <row r="179" ht="24" customHeight="1" spans="1:5">
      <c r="A179" s="64">
        <v>21562</v>
      </c>
      <c r="B179" s="65" t="s">
        <v>2837</v>
      </c>
      <c r="C179" s="66">
        <f>SUM(C180:C182)</f>
        <v>0</v>
      </c>
      <c r="D179" s="129"/>
      <c r="E179" s="130"/>
    </row>
    <row r="180" ht="24" customHeight="1" spans="1:5">
      <c r="A180" s="64">
        <v>2156201</v>
      </c>
      <c r="B180" s="68" t="s">
        <v>2838</v>
      </c>
      <c r="C180" s="66">
        <v>0</v>
      </c>
      <c r="D180" s="129"/>
      <c r="E180" s="130"/>
    </row>
    <row r="181" ht="24" customHeight="1" spans="1:5">
      <c r="A181" s="64">
        <v>2156202</v>
      </c>
      <c r="B181" s="68" t="s">
        <v>2839</v>
      </c>
      <c r="C181" s="66">
        <v>0</v>
      </c>
      <c r="D181" s="129"/>
      <c r="E181" s="130"/>
    </row>
    <row r="182" ht="24" customHeight="1" spans="1:5">
      <c r="A182" s="64">
        <v>2156299</v>
      </c>
      <c r="B182" s="68" t="s">
        <v>2840</v>
      </c>
      <c r="C182" s="66">
        <v>0</v>
      </c>
      <c r="D182" s="129"/>
      <c r="E182" s="130"/>
    </row>
    <row r="183" ht="24" customHeight="1" spans="1:5">
      <c r="A183" s="64">
        <v>217</v>
      </c>
      <c r="B183" s="65" t="s">
        <v>2841</v>
      </c>
      <c r="C183" s="66">
        <f>SUM(C184:C185)</f>
        <v>0</v>
      </c>
      <c r="D183" s="129"/>
      <c r="E183" s="130"/>
    </row>
    <row r="184" ht="24" customHeight="1" spans="1:5">
      <c r="A184" s="64">
        <v>2170402</v>
      </c>
      <c r="B184" s="68" t="s">
        <v>2842</v>
      </c>
      <c r="C184" s="66">
        <v>0</v>
      </c>
      <c r="D184" s="129"/>
      <c r="E184" s="130"/>
    </row>
    <row r="185" ht="24" customHeight="1" spans="1:5">
      <c r="A185" s="64">
        <v>2170403</v>
      </c>
      <c r="B185" s="68" t="s">
        <v>2843</v>
      </c>
      <c r="C185" s="66">
        <v>0</v>
      </c>
      <c r="D185" s="129"/>
      <c r="E185" s="130"/>
    </row>
    <row r="186" s="120" customFormat="1" ht="24" customHeight="1" spans="1:5">
      <c r="A186" s="131">
        <v>229</v>
      </c>
      <c r="B186" s="65" t="s">
        <v>2557</v>
      </c>
      <c r="C186" s="132">
        <f>C187+C191+C200+C202</f>
        <v>22354</v>
      </c>
      <c r="D186" s="128">
        <f>D187+D191+D200+D202</f>
        <v>1180</v>
      </c>
      <c r="E186" s="133"/>
    </row>
    <row r="187" ht="24" customHeight="1" spans="1:5">
      <c r="A187" s="64">
        <v>22904</v>
      </c>
      <c r="B187" s="65" t="s">
        <v>2844</v>
      </c>
      <c r="C187" s="66">
        <f>SUM(C188:C190)</f>
        <v>21497</v>
      </c>
      <c r="D187" s="134"/>
      <c r="E187" s="130"/>
    </row>
    <row r="188" ht="24" customHeight="1" spans="1:5">
      <c r="A188" s="64">
        <v>2290401</v>
      </c>
      <c r="B188" s="68" t="s">
        <v>2845</v>
      </c>
      <c r="C188" s="66">
        <v>0</v>
      </c>
      <c r="D188" s="134"/>
      <c r="E188" s="130"/>
    </row>
    <row r="189" ht="24" customHeight="1" spans="1:5">
      <c r="A189" s="64">
        <v>2290402</v>
      </c>
      <c r="B189" s="68" t="s">
        <v>2846</v>
      </c>
      <c r="C189" s="66">
        <v>21497</v>
      </c>
      <c r="D189" s="134"/>
      <c r="E189" s="130"/>
    </row>
    <row r="190" ht="24" customHeight="1" spans="1:5">
      <c r="A190" s="64">
        <v>2290403</v>
      </c>
      <c r="B190" s="68" t="s">
        <v>2847</v>
      </c>
      <c r="C190" s="66">
        <v>0</v>
      </c>
      <c r="D190" s="134"/>
      <c r="E190" s="130"/>
    </row>
    <row r="191" ht="24" customHeight="1" spans="1:5">
      <c r="A191" s="64">
        <v>22908</v>
      </c>
      <c r="B191" s="65" t="s">
        <v>2848</v>
      </c>
      <c r="C191" s="66">
        <f>SUM(C192:C199)</f>
        <v>0</v>
      </c>
      <c r="D191" s="134"/>
      <c r="E191" s="130"/>
    </row>
    <row r="192" ht="24" customHeight="1" spans="1:5">
      <c r="A192" s="64">
        <v>2290802</v>
      </c>
      <c r="B192" s="68" t="s">
        <v>2849</v>
      </c>
      <c r="C192" s="66">
        <v>0</v>
      </c>
      <c r="D192" s="134"/>
      <c r="E192" s="130"/>
    </row>
    <row r="193" ht="24" customHeight="1" spans="1:5">
      <c r="A193" s="64">
        <v>2290803</v>
      </c>
      <c r="B193" s="68" t="s">
        <v>2850</v>
      </c>
      <c r="C193" s="66">
        <v>0</v>
      </c>
      <c r="D193" s="134"/>
      <c r="E193" s="130"/>
    </row>
    <row r="194" ht="24" customHeight="1" spans="1:5">
      <c r="A194" s="64">
        <v>2290804</v>
      </c>
      <c r="B194" s="68" t="s">
        <v>2851</v>
      </c>
      <c r="C194" s="66">
        <v>0</v>
      </c>
      <c r="D194" s="134"/>
      <c r="E194" s="130"/>
    </row>
    <row r="195" ht="24" customHeight="1" spans="1:5">
      <c r="A195" s="64">
        <v>2290805</v>
      </c>
      <c r="B195" s="68" t="s">
        <v>2852</v>
      </c>
      <c r="C195" s="66">
        <v>0</v>
      </c>
      <c r="D195" s="134"/>
      <c r="E195" s="130"/>
    </row>
    <row r="196" ht="24" customHeight="1" spans="1:5">
      <c r="A196" s="64">
        <v>2290806</v>
      </c>
      <c r="B196" s="68" t="s">
        <v>2853</v>
      </c>
      <c r="C196" s="66">
        <v>0</v>
      </c>
      <c r="D196" s="134"/>
      <c r="E196" s="130"/>
    </row>
    <row r="197" ht="24" customHeight="1" spans="1:5">
      <c r="A197" s="64">
        <v>2290807</v>
      </c>
      <c r="B197" s="68" t="s">
        <v>2854</v>
      </c>
      <c r="C197" s="66">
        <v>0</v>
      </c>
      <c r="D197" s="134"/>
      <c r="E197" s="130"/>
    </row>
    <row r="198" ht="24" customHeight="1" spans="1:5">
      <c r="A198" s="64">
        <v>2290808</v>
      </c>
      <c r="B198" s="68" t="s">
        <v>2855</v>
      </c>
      <c r="C198" s="66">
        <v>0</v>
      </c>
      <c r="D198" s="134"/>
      <c r="E198" s="130"/>
    </row>
    <row r="199" ht="24" customHeight="1" spans="1:5">
      <c r="A199" s="64">
        <v>2290899</v>
      </c>
      <c r="B199" s="68" t="s">
        <v>2856</v>
      </c>
      <c r="C199" s="66">
        <v>0</v>
      </c>
      <c r="D199" s="134"/>
      <c r="E199" s="130"/>
    </row>
    <row r="200" ht="24" customHeight="1" spans="1:5">
      <c r="A200" s="64">
        <v>22909</v>
      </c>
      <c r="B200" s="65" t="s">
        <v>2857</v>
      </c>
      <c r="C200" s="66">
        <f>C201</f>
        <v>0</v>
      </c>
      <c r="D200" s="134"/>
      <c r="E200" s="130"/>
    </row>
    <row r="201" ht="24" customHeight="1" spans="1:5">
      <c r="A201" s="64">
        <v>2290901</v>
      </c>
      <c r="B201" s="68" t="s">
        <v>2858</v>
      </c>
      <c r="C201" s="66">
        <v>0</v>
      </c>
      <c r="D201" s="134"/>
      <c r="E201" s="130"/>
    </row>
    <row r="202" ht="24" customHeight="1" spans="1:5">
      <c r="A202" s="64">
        <v>22960</v>
      </c>
      <c r="B202" s="65" t="s">
        <v>2859</v>
      </c>
      <c r="C202" s="66">
        <f>SUM(C203:C213)</f>
        <v>857</v>
      </c>
      <c r="D202" s="134">
        <f>SUM(D203:D213)</f>
        <v>1180</v>
      </c>
      <c r="E202" s="130"/>
    </row>
    <row r="203" ht="24" customHeight="1" spans="1:5">
      <c r="A203" s="64">
        <v>2296001</v>
      </c>
      <c r="B203" s="68" t="s">
        <v>2860</v>
      </c>
      <c r="C203" s="66">
        <v>0</v>
      </c>
      <c r="D203" s="134"/>
      <c r="E203" s="130"/>
    </row>
    <row r="204" ht="24" customHeight="1" spans="1:5">
      <c r="A204" s="64">
        <v>2296002</v>
      </c>
      <c r="B204" s="68" t="s">
        <v>2861</v>
      </c>
      <c r="C204" s="66">
        <v>753</v>
      </c>
      <c r="D204" s="134">
        <v>950</v>
      </c>
      <c r="E204" s="130"/>
    </row>
    <row r="205" ht="24" customHeight="1" spans="1:5">
      <c r="A205" s="64">
        <v>2296003</v>
      </c>
      <c r="B205" s="68" t="s">
        <v>2862</v>
      </c>
      <c r="C205" s="66">
        <v>79</v>
      </c>
      <c r="D205" s="134">
        <v>95</v>
      </c>
      <c r="E205" s="130"/>
    </row>
    <row r="206" ht="24" customHeight="1" spans="1:5">
      <c r="A206" s="64">
        <v>2296004</v>
      </c>
      <c r="B206" s="68" t="s">
        <v>2863</v>
      </c>
      <c r="C206" s="66">
        <v>10</v>
      </c>
      <c r="D206" s="134">
        <v>5</v>
      </c>
      <c r="E206" s="130"/>
    </row>
    <row r="207" ht="24" customHeight="1" spans="1:5">
      <c r="A207" s="64">
        <v>2296005</v>
      </c>
      <c r="B207" s="68" t="s">
        <v>2864</v>
      </c>
      <c r="C207" s="66">
        <v>0</v>
      </c>
      <c r="D207" s="134"/>
      <c r="E207" s="130"/>
    </row>
    <row r="208" ht="24" customHeight="1" spans="1:5">
      <c r="A208" s="64">
        <v>2296006</v>
      </c>
      <c r="B208" s="68" t="s">
        <v>2865</v>
      </c>
      <c r="C208" s="66">
        <v>15</v>
      </c>
      <c r="D208" s="134">
        <v>110</v>
      </c>
      <c r="E208" s="130"/>
    </row>
    <row r="209" ht="24" customHeight="1" spans="1:5">
      <c r="A209" s="64">
        <v>2296010</v>
      </c>
      <c r="B209" s="68" t="s">
        <v>2866</v>
      </c>
      <c r="C209" s="66">
        <v>0</v>
      </c>
      <c r="D209" s="134"/>
      <c r="E209" s="130"/>
    </row>
    <row r="210" ht="24" customHeight="1" spans="1:5">
      <c r="A210" s="64">
        <v>2296011</v>
      </c>
      <c r="B210" s="68" t="s">
        <v>2867</v>
      </c>
      <c r="C210" s="66">
        <v>0</v>
      </c>
      <c r="D210" s="134"/>
      <c r="E210" s="130"/>
    </row>
    <row r="211" ht="24" customHeight="1" spans="1:5">
      <c r="A211" s="64">
        <v>2296012</v>
      </c>
      <c r="B211" s="68" t="s">
        <v>2868</v>
      </c>
      <c r="C211" s="66">
        <v>0</v>
      </c>
      <c r="D211" s="134"/>
      <c r="E211" s="130"/>
    </row>
    <row r="212" ht="24" customHeight="1" spans="1:5">
      <c r="A212" s="64">
        <v>2296013</v>
      </c>
      <c r="B212" s="68" t="s">
        <v>2869</v>
      </c>
      <c r="C212" s="66">
        <v>0</v>
      </c>
      <c r="D212" s="134"/>
      <c r="E212" s="130"/>
    </row>
    <row r="213" ht="24" customHeight="1" spans="1:5">
      <c r="A213" s="64">
        <v>2296099</v>
      </c>
      <c r="B213" s="68" t="s">
        <v>2870</v>
      </c>
      <c r="C213" s="66">
        <v>0</v>
      </c>
      <c r="D213" s="134">
        <v>20</v>
      </c>
      <c r="E213" s="130"/>
    </row>
    <row r="214" s="120" customFormat="1" ht="24" customHeight="1" spans="1:5">
      <c r="A214" s="131">
        <v>232</v>
      </c>
      <c r="B214" s="65" t="s">
        <v>2871</v>
      </c>
      <c r="C214" s="132">
        <f>C215</f>
        <v>4764</v>
      </c>
      <c r="D214" s="128">
        <f>D215</f>
        <v>5690.5344</v>
      </c>
      <c r="E214" s="133"/>
    </row>
    <row r="215" ht="24" customHeight="1" spans="1:5">
      <c r="A215" s="64">
        <v>23204</v>
      </c>
      <c r="B215" s="65" t="s">
        <v>2872</v>
      </c>
      <c r="C215" s="66">
        <f>SUM(C216:C230)</f>
        <v>4764</v>
      </c>
      <c r="D215" s="134">
        <f>SUM(D216:D230)</f>
        <v>5690.5344</v>
      </c>
      <c r="E215" s="130"/>
    </row>
    <row r="216" ht="24" customHeight="1" spans="1:5">
      <c r="A216" s="64">
        <v>2320401</v>
      </c>
      <c r="B216" s="68" t="s">
        <v>2873</v>
      </c>
      <c r="C216" s="66">
        <v>0</v>
      </c>
      <c r="D216" s="134"/>
      <c r="E216" s="130"/>
    </row>
    <row r="217" ht="24" customHeight="1" spans="1:5">
      <c r="A217" s="64">
        <v>2320405</v>
      </c>
      <c r="B217" s="68" t="s">
        <v>2874</v>
      </c>
      <c r="C217" s="66">
        <v>0</v>
      </c>
      <c r="D217" s="134"/>
      <c r="E217" s="130"/>
    </row>
    <row r="218" ht="24" customHeight="1" spans="1:5">
      <c r="A218" s="64">
        <v>2320411</v>
      </c>
      <c r="B218" s="68" t="s">
        <v>2875</v>
      </c>
      <c r="C218" s="66">
        <v>4764</v>
      </c>
      <c r="D218" s="134">
        <v>5690.5344</v>
      </c>
      <c r="E218" s="130"/>
    </row>
    <row r="219" ht="24" customHeight="1" spans="1:5">
      <c r="A219" s="64">
        <v>2320413</v>
      </c>
      <c r="B219" s="68" t="s">
        <v>2876</v>
      </c>
      <c r="C219" s="66">
        <v>0</v>
      </c>
      <c r="D219" s="134"/>
      <c r="E219" s="130"/>
    </row>
    <row r="220" ht="24" customHeight="1" spans="1:5">
      <c r="A220" s="64">
        <v>2320414</v>
      </c>
      <c r="B220" s="68" t="s">
        <v>2877</v>
      </c>
      <c r="C220" s="66">
        <v>0</v>
      </c>
      <c r="D220" s="134"/>
      <c r="E220" s="130"/>
    </row>
    <row r="221" ht="24" customHeight="1" spans="1:5">
      <c r="A221" s="64">
        <v>2320416</v>
      </c>
      <c r="B221" s="68" t="s">
        <v>2878</v>
      </c>
      <c r="C221" s="66">
        <v>0</v>
      </c>
      <c r="D221" s="134"/>
      <c r="E221" s="130"/>
    </row>
    <row r="222" ht="24" customHeight="1" spans="1:5">
      <c r="A222" s="64">
        <v>2320417</v>
      </c>
      <c r="B222" s="68" t="s">
        <v>2879</v>
      </c>
      <c r="C222" s="66">
        <v>0</v>
      </c>
      <c r="D222" s="134"/>
      <c r="E222" s="130"/>
    </row>
    <row r="223" ht="24" customHeight="1" spans="1:5">
      <c r="A223" s="64">
        <v>2320418</v>
      </c>
      <c r="B223" s="68" t="s">
        <v>2880</v>
      </c>
      <c r="C223" s="66">
        <v>0</v>
      </c>
      <c r="D223" s="134"/>
      <c r="E223" s="130"/>
    </row>
    <row r="224" ht="24" customHeight="1" spans="1:5">
      <c r="A224" s="64">
        <v>2320419</v>
      </c>
      <c r="B224" s="68" t="s">
        <v>2881</v>
      </c>
      <c r="C224" s="66">
        <v>0</v>
      </c>
      <c r="D224" s="134"/>
      <c r="E224" s="130"/>
    </row>
    <row r="225" ht="24" customHeight="1" spans="1:5">
      <c r="A225" s="64">
        <v>2320420</v>
      </c>
      <c r="B225" s="68" t="s">
        <v>2882</v>
      </c>
      <c r="C225" s="66">
        <v>0</v>
      </c>
      <c r="D225" s="134"/>
      <c r="E225" s="130"/>
    </row>
    <row r="226" ht="24" customHeight="1" spans="1:5">
      <c r="A226" s="64">
        <v>2320431</v>
      </c>
      <c r="B226" s="68" t="s">
        <v>2883</v>
      </c>
      <c r="C226" s="66">
        <v>0</v>
      </c>
      <c r="D226" s="134"/>
      <c r="E226" s="130"/>
    </row>
    <row r="227" ht="24" customHeight="1" spans="1:5">
      <c r="A227" s="64">
        <v>2320432</v>
      </c>
      <c r="B227" s="68" t="s">
        <v>2884</v>
      </c>
      <c r="C227" s="66">
        <v>0</v>
      </c>
      <c r="D227" s="134"/>
      <c r="E227" s="130"/>
    </row>
    <row r="228" ht="24" customHeight="1" spans="1:5">
      <c r="A228" s="64">
        <v>2320433</v>
      </c>
      <c r="B228" s="68" t="s">
        <v>2885</v>
      </c>
      <c r="C228" s="66">
        <v>0</v>
      </c>
      <c r="D228" s="134"/>
      <c r="E228" s="130"/>
    </row>
    <row r="229" ht="24" customHeight="1" spans="1:5">
      <c r="A229" s="64">
        <v>2320498</v>
      </c>
      <c r="B229" s="68" t="s">
        <v>2886</v>
      </c>
      <c r="C229" s="66">
        <v>0</v>
      </c>
      <c r="D229" s="134"/>
      <c r="E229" s="130"/>
    </row>
    <row r="230" ht="24" customHeight="1" spans="1:5">
      <c r="A230" s="64">
        <v>2320499</v>
      </c>
      <c r="B230" s="68" t="s">
        <v>2887</v>
      </c>
      <c r="C230" s="66">
        <v>0</v>
      </c>
      <c r="D230" s="134"/>
      <c r="E230" s="130"/>
    </row>
    <row r="231" ht="24" customHeight="1" spans="1:5">
      <c r="A231" s="64">
        <v>233</v>
      </c>
      <c r="B231" s="65" t="s">
        <v>2888</v>
      </c>
      <c r="C231" s="66">
        <f>C232</f>
        <v>0</v>
      </c>
      <c r="D231" s="134"/>
      <c r="E231" s="130"/>
    </row>
    <row r="232" ht="24" customHeight="1" spans="1:5">
      <c r="A232" s="64">
        <v>23304</v>
      </c>
      <c r="B232" s="65" t="s">
        <v>2889</v>
      </c>
      <c r="C232" s="66">
        <f>SUM(C233:C247)</f>
        <v>0</v>
      </c>
      <c r="D232" s="134"/>
      <c r="E232" s="130"/>
    </row>
    <row r="233" ht="24" customHeight="1" spans="1:5">
      <c r="A233" s="64">
        <v>2330401</v>
      </c>
      <c r="B233" s="68" t="s">
        <v>2890</v>
      </c>
      <c r="C233" s="66">
        <v>0</v>
      </c>
      <c r="D233" s="134"/>
      <c r="E233" s="130"/>
    </row>
    <row r="234" ht="24" customHeight="1" spans="1:5">
      <c r="A234" s="64">
        <v>2330405</v>
      </c>
      <c r="B234" s="68" t="s">
        <v>2891</v>
      </c>
      <c r="C234" s="66">
        <v>0</v>
      </c>
      <c r="D234" s="134"/>
      <c r="E234" s="130"/>
    </row>
    <row r="235" ht="24" customHeight="1" spans="1:5">
      <c r="A235" s="64">
        <v>2330411</v>
      </c>
      <c r="B235" s="68" t="s">
        <v>2892</v>
      </c>
      <c r="C235" s="66">
        <v>0</v>
      </c>
      <c r="D235" s="134"/>
      <c r="E235" s="130"/>
    </row>
    <row r="236" ht="24" customHeight="1" spans="1:5">
      <c r="A236" s="64">
        <v>2330413</v>
      </c>
      <c r="B236" s="68" t="s">
        <v>2893</v>
      </c>
      <c r="C236" s="66">
        <v>0</v>
      </c>
      <c r="D236" s="134"/>
      <c r="E236" s="130"/>
    </row>
    <row r="237" ht="24" customHeight="1" spans="1:5">
      <c r="A237" s="64">
        <v>2330414</v>
      </c>
      <c r="B237" s="68" t="s">
        <v>2894</v>
      </c>
      <c r="C237" s="66">
        <v>0</v>
      </c>
      <c r="D237" s="134"/>
      <c r="E237" s="130"/>
    </row>
    <row r="238" ht="24" customHeight="1" spans="1:5">
      <c r="A238" s="64">
        <v>2330416</v>
      </c>
      <c r="B238" s="68" t="s">
        <v>2895</v>
      </c>
      <c r="C238" s="66">
        <v>0</v>
      </c>
      <c r="D238" s="134"/>
      <c r="E238" s="130"/>
    </row>
    <row r="239" ht="24" customHeight="1" spans="1:5">
      <c r="A239" s="64">
        <v>2330417</v>
      </c>
      <c r="B239" s="68" t="s">
        <v>2896</v>
      </c>
      <c r="C239" s="66">
        <v>0</v>
      </c>
      <c r="D239" s="134"/>
      <c r="E239" s="130"/>
    </row>
    <row r="240" ht="24" customHeight="1" spans="1:5">
      <c r="A240" s="64">
        <v>2330418</v>
      </c>
      <c r="B240" s="68" t="s">
        <v>2897</v>
      </c>
      <c r="C240" s="66">
        <v>0</v>
      </c>
      <c r="D240" s="134"/>
      <c r="E240" s="130"/>
    </row>
    <row r="241" ht="24" customHeight="1" spans="1:5">
      <c r="A241" s="64">
        <v>2330419</v>
      </c>
      <c r="B241" s="68" t="s">
        <v>2898</v>
      </c>
      <c r="C241" s="66">
        <v>0</v>
      </c>
      <c r="D241" s="134"/>
      <c r="E241" s="130"/>
    </row>
    <row r="242" ht="24" customHeight="1" spans="1:5">
      <c r="A242" s="64">
        <v>2330420</v>
      </c>
      <c r="B242" s="68" t="s">
        <v>2899</v>
      </c>
      <c r="C242" s="66">
        <v>0</v>
      </c>
      <c r="D242" s="134"/>
      <c r="E242" s="130"/>
    </row>
    <row r="243" ht="24" customHeight="1" spans="1:5">
      <c r="A243" s="64">
        <v>2330431</v>
      </c>
      <c r="B243" s="68" t="s">
        <v>2900</v>
      </c>
      <c r="C243" s="66">
        <v>0</v>
      </c>
      <c r="D243" s="134"/>
      <c r="E243" s="130"/>
    </row>
    <row r="244" ht="24" customHeight="1" spans="1:5">
      <c r="A244" s="64">
        <v>2330432</v>
      </c>
      <c r="B244" s="68" t="s">
        <v>2901</v>
      </c>
      <c r="C244" s="66">
        <v>0</v>
      </c>
      <c r="D244" s="134"/>
      <c r="E244" s="130"/>
    </row>
    <row r="245" ht="24" customHeight="1" spans="1:5">
      <c r="A245" s="64">
        <v>2330433</v>
      </c>
      <c r="B245" s="68" t="s">
        <v>2902</v>
      </c>
      <c r="C245" s="66">
        <v>0</v>
      </c>
      <c r="D245" s="134"/>
      <c r="E245" s="130"/>
    </row>
    <row r="246" ht="24" customHeight="1" spans="1:5">
      <c r="A246" s="64">
        <v>2330498</v>
      </c>
      <c r="B246" s="68" t="s">
        <v>2903</v>
      </c>
      <c r="C246" s="66">
        <v>0</v>
      </c>
      <c r="D246" s="134"/>
      <c r="E246" s="130"/>
    </row>
    <row r="247" ht="24" customHeight="1" spans="1:5">
      <c r="A247" s="64">
        <v>2330499</v>
      </c>
      <c r="B247" s="68" t="s">
        <v>2904</v>
      </c>
      <c r="C247" s="66">
        <v>0</v>
      </c>
      <c r="D247" s="134"/>
      <c r="E247" s="130"/>
    </row>
    <row r="248" ht="24" customHeight="1" spans="1:5">
      <c r="A248" s="64">
        <v>234</v>
      </c>
      <c r="B248" s="65" t="s">
        <v>2905</v>
      </c>
      <c r="C248" s="66">
        <f>SUM(C249,C262)</f>
        <v>0</v>
      </c>
      <c r="D248" s="134"/>
      <c r="E248" s="130"/>
    </row>
    <row r="249" ht="24" customHeight="1" spans="1:5">
      <c r="A249" s="64">
        <v>23401</v>
      </c>
      <c r="B249" s="65" t="s">
        <v>2906</v>
      </c>
      <c r="C249" s="66">
        <f>SUM(C250:C261)</f>
        <v>0</v>
      </c>
      <c r="D249" s="134"/>
      <c r="E249" s="130"/>
    </row>
    <row r="250" ht="24" customHeight="1" spans="1:5">
      <c r="A250" s="64">
        <v>2340101</v>
      </c>
      <c r="B250" s="68" t="s">
        <v>2907</v>
      </c>
      <c r="C250" s="66">
        <v>0</v>
      </c>
      <c r="D250" s="134"/>
      <c r="E250" s="130"/>
    </row>
    <row r="251" ht="24" customHeight="1" spans="1:5">
      <c r="A251" s="64">
        <v>2340102</v>
      </c>
      <c r="B251" s="68" t="s">
        <v>2908</v>
      </c>
      <c r="C251" s="66">
        <v>0</v>
      </c>
      <c r="D251" s="134"/>
      <c r="E251" s="130"/>
    </row>
    <row r="252" ht="24" customHeight="1" spans="1:5">
      <c r="A252" s="64">
        <v>2340103</v>
      </c>
      <c r="B252" s="68" t="s">
        <v>2909</v>
      </c>
      <c r="C252" s="66">
        <v>0</v>
      </c>
      <c r="D252" s="134"/>
      <c r="E252" s="130"/>
    </row>
    <row r="253" ht="24" customHeight="1" spans="1:5">
      <c r="A253" s="64">
        <v>2340104</v>
      </c>
      <c r="B253" s="68" t="s">
        <v>2910</v>
      </c>
      <c r="C253" s="66">
        <v>0</v>
      </c>
      <c r="D253" s="134"/>
      <c r="E253" s="130"/>
    </row>
    <row r="254" ht="24" customHeight="1" spans="1:5">
      <c r="A254" s="64">
        <v>2340105</v>
      </c>
      <c r="B254" s="68" t="s">
        <v>2911</v>
      </c>
      <c r="C254" s="66">
        <v>0</v>
      </c>
      <c r="D254" s="134"/>
      <c r="E254" s="130"/>
    </row>
    <row r="255" ht="24" customHeight="1" spans="1:5">
      <c r="A255" s="64">
        <v>2340106</v>
      </c>
      <c r="B255" s="68" t="s">
        <v>2912</v>
      </c>
      <c r="C255" s="66">
        <v>0</v>
      </c>
      <c r="D255" s="134"/>
      <c r="E255" s="130"/>
    </row>
    <row r="256" ht="24" customHeight="1" spans="1:5">
      <c r="A256" s="64">
        <v>2340107</v>
      </c>
      <c r="B256" s="68" t="s">
        <v>2913</v>
      </c>
      <c r="C256" s="66">
        <v>0</v>
      </c>
      <c r="D256" s="134"/>
      <c r="E256" s="130"/>
    </row>
    <row r="257" ht="24" customHeight="1" spans="1:5">
      <c r="A257" s="64">
        <v>2340108</v>
      </c>
      <c r="B257" s="68" t="s">
        <v>2914</v>
      </c>
      <c r="C257" s="66">
        <v>0</v>
      </c>
      <c r="D257" s="134"/>
      <c r="E257" s="130"/>
    </row>
    <row r="258" ht="24" customHeight="1" spans="1:5">
      <c r="A258" s="64">
        <v>2340109</v>
      </c>
      <c r="B258" s="68" t="s">
        <v>2915</v>
      </c>
      <c r="C258" s="66">
        <v>0</v>
      </c>
      <c r="D258" s="134"/>
      <c r="E258" s="130"/>
    </row>
    <row r="259" ht="24" customHeight="1" spans="1:5">
      <c r="A259" s="64">
        <v>2340110</v>
      </c>
      <c r="B259" s="68" t="s">
        <v>2916</v>
      </c>
      <c r="C259" s="66">
        <v>0</v>
      </c>
      <c r="D259" s="134"/>
      <c r="E259" s="130"/>
    </row>
    <row r="260" ht="24" customHeight="1" spans="1:5">
      <c r="A260" s="64">
        <v>2340111</v>
      </c>
      <c r="B260" s="68" t="s">
        <v>2917</v>
      </c>
      <c r="C260" s="66">
        <v>0</v>
      </c>
      <c r="D260" s="134"/>
      <c r="E260" s="130"/>
    </row>
    <row r="261" ht="24" customHeight="1" spans="1:5">
      <c r="A261" s="64">
        <v>2340199</v>
      </c>
      <c r="B261" s="68" t="s">
        <v>2918</v>
      </c>
      <c r="C261" s="66">
        <v>0</v>
      </c>
      <c r="D261" s="134"/>
      <c r="E261" s="130"/>
    </row>
    <row r="262" ht="24" customHeight="1" spans="1:5">
      <c r="A262" s="64">
        <v>23402</v>
      </c>
      <c r="B262" s="65" t="s">
        <v>2919</v>
      </c>
      <c r="C262" s="66">
        <f>SUM(C263:C268)</f>
        <v>0</v>
      </c>
      <c r="D262" s="134"/>
      <c r="E262" s="130"/>
    </row>
    <row r="263" ht="24" customHeight="1" spans="1:5">
      <c r="A263" s="64">
        <v>2340201</v>
      </c>
      <c r="B263" s="68" t="s">
        <v>2920</v>
      </c>
      <c r="C263" s="66">
        <v>0</v>
      </c>
      <c r="D263" s="134"/>
      <c r="E263" s="130"/>
    </row>
    <row r="264" ht="24" customHeight="1" spans="1:5">
      <c r="A264" s="64">
        <v>2340202</v>
      </c>
      <c r="B264" s="68" t="s">
        <v>2921</v>
      </c>
      <c r="C264" s="66">
        <v>0</v>
      </c>
      <c r="D264" s="134"/>
      <c r="E264" s="130"/>
    </row>
    <row r="265" ht="24" customHeight="1" spans="1:5">
      <c r="A265" s="64">
        <v>2340203</v>
      </c>
      <c r="B265" s="68" t="s">
        <v>2922</v>
      </c>
      <c r="C265" s="66">
        <v>0</v>
      </c>
      <c r="D265" s="134"/>
      <c r="E265" s="130"/>
    </row>
    <row r="266" ht="24" customHeight="1" spans="1:5">
      <c r="A266" s="64">
        <v>2340204</v>
      </c>
      <c r="B266" s="68" t="s">
        <v>2923</v>
      </c>
      <c r="C266" s="66">
        <v>0</v>
      </c>
      <c r="D266" s="134"/>
      <c r="E266" s="130"/>
    </row>
    <row r="267" ht="24" customHeight="1" spans="1:5">
      <c r="A267" s="64">
        <v>2340205</v>
      </c>
      <c r="B267" s="68" t="s">
        <v>2924</v>
      </c>
      <c r="C267" s="66">
        <v>0</v>
      </c>
      <c r="D267" s="134"/>
      <c r="E267" s="130"/>
    </row>
    <row r="268" ht="24" customHeight="1" spans="1:5">
      <c r="A268" s="64">
        <v>2340299</v>
      </c>
      <c r="B268" s="68" t="s">
        <v>2925</v>
      </c>
      <c r="C268" s="66">
        <v>0</v>
      </c>
      <c r="D268" s="134"/>
      <c r="E268" s="130"/>
    </row>
    <row r="269" s="120" customFormat="1" ht="24" customHeight="1" spans="1:5">
      <c r="A269" s="131">
        <v>23006</v>
      </c>
      <c r="B269" s="65" t="s">
        <v>2596</v>
      </c>
      <c r="C269" s="132">
        <v>40</v>
      </c>
      <c r="D269" s="128">
        <v>40</v>
      </c>
      <c r="E269" s="133"/>
    </row>
    <row r="270" s="120" customFormat="1" ht="24" customHeight="1" spans="1:5">
      <c r="A270" s="131">
        <v>23008</v>
      </c>
      <c r="B270" s="65" t="s">
        <v>2602</v>
      </c>
      <c r="C270" s="132"/>
      <c r="D270" s="132">
        <v>8800</v>
      </c>
      <c r="E270" s="135"/>
    </row>
    <row r="271" s="120" customFormat="1" ht="24" customHeight="1" spans="1:5">
      <c r="A271" s="131">
        <v>23104</v>
      </c>
      <c r="B271" s="65" t="s">
        <v>2598</v>
      </c>
      <c r="C271" s="132">
        <v>22100</v>
      </c>
      <c r="D271" s="132"/>
      <c r="E271" s="135"/>
    </row>
    <row r="272" s="120" customFormat="1" ht="24" customHeight="1" spans="1:5">
      <c r="A272" s="131"/>
      <c r="B272" s="65" t="s">
        <v>2926</v>
      </c>
      <c r="C272" s="132">
        <v>53300</v>
      </c>
      <c r="D272" s="132">
        <v>52429</v>
      </c>
      <c r="E272" s="135"/>
    </row>
    <row r="273" ht="24" customHeight="1" spans="1:5">
      <c r="A273" s="136"/>
      <c r="B273" s="65" t="s">
        <v>2609</v>
      </c>
      <c r="C273" s="132">
        <f>C5+C269+C270+C271+C272</f>
        <v>109350</v>
      </c>
      <c r="D273" s="132">
        <f>D5+D269+D270+D272</f>
        <v>78109.5344</v>
      </c>
      <c r="E273" s="136"/>
    </row>
  </sheetData>
  <mergeCells count="2">
    <mergeCell ref="A2:E2"/>
    <mergeCell ref="A3:E3"/>
  </mergeCells>
  <dataValidations count="1">
    <dataValidation type="decimal" operator="between" allowBlank="1" showInputMessage="1" showErrorMessage="1" sqref="C63:D63 C99:D99 C123:D123 C127:D127 C186:D186 C202:D202 C269:D269 C6:C40 C43:C62 C64:C98 C100:C122 C124:C126 C128:C185 C187:C201 C203:C213 C216:C268 C41:D42 C214:D215">
      <formula1>-99999999999999</formula1>
      <formula2>99999999999999</formula2>
    </dataValidation>
  </dataValidations>
  <printOptions horizontalCentered="1"/>
  <pageMargins left="0.751388888888889" right="0.357638888888889" top="0.60625" bottom="0.409027777777778" header="0.5" footer="0.5"/>
  <pageSetup paperSize="9" orientation="portrait" horizontalDpi="600"/>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3"/>
  <sheetViews>
    <sheetView view="pageBreakPreview" zoomScaleNormal="100" workbookViewId="0">
      <pane ySplit="2" topLeftCell="A3" activePane="bottomLeft" state="frozen"/>
      <selection/>
      <selection pane="bottomLeft" activeCell="I22" sqref="I22"/>
    </sheetView>
  </sheetViews>
  <sheetFormatPr defaultColWidth="9" defaultRowHeight="14.25" outlineLevelCol="4"/>
  <cols>
    <col min="1" max="1" width="12.375" customWidth="1"/>
    <col min="2" max="2" width="43.125" style="33" customWidth="1"/>
    <col min="3" max="3" width="12.25" style="36" customWidth="1"/>
    <col min="4" max="4" width="11" style="121" customWidth="1"/>
    <col min="5" max="5" width="7.5" customWidth="1"/>
  </cols>
  <sheetData>
    <row r="1" ht="15" customHeight="1" spans="1:1">
      <c r="A1" s="74" t="s">
        <v>2927</v>
      </c>
    </row>
    <row r="2" ht="49" customHeight="1" spans="1:5">
      <c r="A2" s="122" t="s">
        <v>2928</v>
      </c>
      <c r="B2" s="122"/>
      <c r="C2" s="122"/>
      <c r="D2" s="122"/>
      <c r="E2" s="122"/>
    </row>
    <row r="3" ht="21" customHeight="1" spans="1:5">
      <c r="A3" s="123" t="s">
        <v>2693</v>
      </c>
      <c r="B3" s="124"/>
      <c r="C3" s="123"/>
      <c r="D3" s="123"/>
      <c r="E3" s="123"/>
    </row>
    <row r="4" ht="24" customHeight="1" spans="1:5">
      <c r="A4" s="125" t="s">
        <v>190</v>
      </c>
      <c r="B4" s="126" t="s">
        <v>191</v>
      </c>
      <c r="C4" s="127" t="s">
        <v>4</v>
      </c>
      <c r="D4" s="128" t="s">
        <v>5</v>
      </c>
      <c r="E4" s="127" t="s">
        <v>8</v>
      </c>
    </row>
    <row r="5" ht="24" customHeight="1" spans="1:5">
      <c r="A5" s="125"/>
      <c r="B5" s="65" t="s">
        <v>2594</v>
      </c>
      <c r="C5" s="127">
        <f>C6+C30+C41+C99+C134+C178+C183+C186+C214+C231+C248</f>
        <v>33910</v>
      </c>
      <c r="D5" s="128">
        <f>D6+D14+D30+D41+D99+D134+D178+D183+D186+D214+D231+D248</f>
        <v>16840.5344</v>
      </c>
      <c r="E5" s="127"/>
    </row>
    <row r="6" ht="24" customHeight="1" spans="1:5">
      <c r="A6" s="64">
        <v>206</v>
      </c>
      <c r="B6" s="65" t="s">
        <v>2694</v>
      </c>
      <c r="C6" s="66">
        <f>C7</f>
        <v>0</v>
      </c>
      <c r="D6" s="129"/>
      <c r="E6" s="130"/>
    </row>
    <row r="7" ht="24" customHeight="1" spans="1:5">
      <c r="A7" s="64">
        <v>20610</v>
      </c>
      <c r="B7" s="65" t="s">
        <v>2695</v>
      </c>
      <c r="C7" s="66">
        <f>SUM(C8:C13)</f>
        <v>0</v>
      </c>
      <c r="D7" s="129"/>
      <c r="E7" s="130"/>
    </row>
    <row r="8" ht="24" customHeight="1" spans="1:5">
      <c r="A8" s="64">
        <v>2061001</v>
      </c>
      <c r="B8" s="68" t="s">
        <v>2696</v>
      </c>
      <c r="C8" s="66"/>
      <c r="D8" s="129"/>
      <c r="E8" s="130"/>
    </row>
    <row r="9" ht="24" customHeight="1" spans="1:5">
      <c r="A9" s="64">
        <v>2061002</v>
      </c>
      <c r="B9" s="68" t="s">
        <v>2697</v>
      </c>
      <c r="C9" s="66"/>
      <c r="D9" s="129"/>
      <c r="E9" s="130"/>
    </row>
    <row r="10" ht="24" customHeight="1" spans="1:5">
      <c r="A10" s="64">
        <v>2061003</v>
      </c>
      <c r="B10" s="68" t="s">
        <v>2698</v>
      </c>
      <c r="C10" s="66"/>
      <c r="D10" s="129"/>
      <c r="E10" s="130"/>
    </row>
    <row r="11" ht="24" customHeight="1" spans="1:5">
      <c r="A11" s="64">
        <v>2061004</v>
      </c>
      <c r="B11" s="68" t="s">
        <v>2699</v>
      </c>
      <c r="C11" s="66">
        <v>0</v>
      </c>
      <c r="D11" s="129"/>
      <c r="E11" s="130"/>
    </row>
    <row r="12" ht="24" customHeight="1" spans="1:5">
      <c r="A12" s="64">
        <v>2061005</v>
      </c>
      <c r="B12" s="68" t="s">
        <v>2700</v>
      </c>
      <c r="C12" s="66">
        <v>0</v>
      </c>
      <c r="D12" s="129"/>
      <c r="E12" s="130"/>
    </row>
    <row r="13" ht="24" customHeight="1" spans="1:5">
      <c r="A13" s="64">
        <v>2061099</v>
      </c>
      <c r="B13" s="68" t="s">
        <v>2701</v>
      </c>
      <c r="C13" s="66">
        <v>0</v>
      </c>
      <c r="D13" s="129"/>
      <c r="E13" s="130"/>
    </row>
    <row r="14" ht="24" customHeight="1" spans="1:5">
      <c r="A14" s="64">
        <v>207</v>
      </c>
      <c r="B14" s="65" t="s">
        <v>2702</v>
      </c>
      <c r="C14" s="66">
        <f ca="1">C15+C21+C27</f>
        <v>0</v>
      </c>
      <c r="D14" s="129"/>
      <c r="E14" s="130"/>
    </row>
    <row r="15" ht="24" customHeight="1" spans="1:5">
      <c r="A15" s="64">
        <v>20707</v>
      </c>
      <c r="B15" s="65" t="s">
        <v>2703</v>
      </c>
      <c r="C15" s="66">
        <f>SUM(C16:C20)</f>
        <v>0</v>
      </c>
      <c r="D15" s="129"/>
      <c r="E15" s="130"/>
    </row>
    <row r="16" ht="24" customHeight="1" spans="1:5">
      <c r="A16" s="64">
        <v>2070701</v>
      </c>
      <c r="B16" s="68" t="s">
        <v>2704</v>
      </c>
      <c r="C16" s="66">
        <v>0</v>
      </c>
      <c r="D16" s="129"/>
      <c r="E16" s="130"/>
    </row>
    <row r="17" ht="24" customHeight="1" spans="1:5">
      <c r="A17" s="64">
        <v>2070702</v>
      </c>
      <c r="B17" s="68" t="s">
        <v>2705</v>
      </c>
      <c r="C17" s="66">
        <v>0</v>
      </c>
      <c r="D17" s="129"/>
      <c r="E17" s="130"/>
    </row>
    <row r="18" ht="24" customHeight="1" spans="1:5">
      <c r="A18" s="64">
        <v>2070703</v>
      </c>
      <c r="B18" s="68" t="s">
        <v>2706</v>
      </c>
      <c r="C18" s="66">
        <v>0</v>
      </c>
      <c r="D18" s="129"/>
      <c r="E18" s="130"/>
    </row>
    <row r="19" ht="24" customHeight="1" spans="1:5">
      <c r="A19" s="64">
        <v>2070704</v>
      </c>
      <c r="B19" s="68" t="s">
        <v>2707</v>
      </c>
      <c r="C19" s="66">
        <v>0</v>
      </c>
      <c r="D19" s="129"/>
      <c r="E19" s="130"/>
    </row>
    <row r="20" ht="24" customHeight="1" spans="1:5">
      <c r="A20" s="64">
        <v>2070799</v>
      </c>
      <c r="B20" s="68" t="s">
        <v>2708</v>
      </c>
      <c r="C20" s="66">
        <v>0</v>
      </c>
      <c r="D20" s="129"/>
      <c r="E20" s="130"/>
    </row>
    <row r="21" ht="24" customHeight="1" spans="1:5">
      <c r="A21" s="64">
        <v>20709</v>
      </c>
      <c r="B21" s="65" t="s">
        <v>2709</v>
      </c>
      <c r="C21" s="66">
        <f>SUM(C22:C26)</f>
        <v>0</v>
      </c>
      <c r="D21" s="129"/>
      <c r="E21" s="130"/>
    </row>
    <row r="22" ht="24" customHeight="1" spans="1:5">
      <c r="A22" s="64">
        <v>2070901</v>
      </c>
      <c r="B22" s="68" t="s">
        <v>2710</v>
      </c>
      <c r="C22" s="66">
        <v>0</v>
      </c>
      <c r="D22" s="129"/>
      <c r="E22" s="130"/>
    </row>
    <row r="23" ht="24" customHeight="1" spans="1:5">
      <c r="A23" s="64">
        <v>2070902</v>
      </c>
      <c r="B23" s="68" t="s">
        <v>2711</v>
      </c>
      <c r="C23" s="66">
        <v>0</v>
      </c>
      <c r="D23" s="129"/>
      <c r="E23" s="130"/>
    </row>
    <row r="24" ht="24" customHeight="1" spans="1:5">
      <c r="A24" s="64">
        <v>2070903</v>
      </c>
      <c r="B24" s="68" t="s">
        <v>2712</v>
      </c>
      <c r="C24" s="66">
        <v>0</v>
      </c>
      <c r="D24" s="129"/>
      <c r="E24" s="130"/>
    </row>
    <row r="25" ht="24" customHeight="1" spans="1:5">
      <c r="A25" s="64">
        <v>2070904</v>
      </c>
      <c r="B25" s="68" t="s">
        <v>2713</v>
      </c>
      <c r="C25" s="66">
        <v>0</v>
      </c>
      <c r="D25" s="129"/>
      <c r="E25" s="130"/>
    </row>
    <row r="26" ht="24" customHeight="1" spans="1:5">
      <c r="A26" s="64">
        <v>2070999</v>
      </c>
      <c r="B26" s="68" t="s">
        <v>2714</v>
      </c>
      <c r="C26" s="66">
        <v>0</v>
      </c>
      <c r="D26" s="129"/>
      <c r="E26" s="130"/>
    </row>
    <row r="27" ht="24" customHeight="1" spans="1:5">
      <c r="A27" s="64">
        <v>20710</v>
      </c>
      <c r="B27" s="65" t="s">
        <v>2715</v>
      </c>
      <c r="C27" s="66">
        <f ca="1">SUM(C4:C28)</f>
        <v>0</v>
      </c>
      <c r="D27" s="129"/>
      <c r="E27" s="130"/>
    </row>
    <row r="28" ht="24" customHeight="1" spans="1:5">
      <c r="A28" s="64">
        <v>2071001</v>
      </c>
      <c r="B28" s="68" t="s">
        <v>2716</v>
      </c>
      <c r="C28" s="66">
        <v>0</v>
      </c>
      <c r="D28" s="129"/>
      <c r="E28" s="130"/>
    </row>
    <row r="29" ht="24" customHeight="1" spans="1:5">
      <c r="A29" s="64">
        <v>2071099</v>
      </c>
      <c r="B29" s="68" t="s">
        <v>2717</v>
      </c>
      <c r="C29" s="66">
        <v>0</v>
      </c>
      <c r="D29" s="129"/>
      <c r="E29" s="130"/>
    </row>
    <row r="30" ht="24" customHeight="1" spans="1:5">
      <c r="A30" s="64">
        <v>211</v>
      </c>
      <c r="B30" s="65" t="s">
        <v>2718</v>
      </c>
      <c r="C30" s="66">
        <f>C31+C36</f>
        <v>0</v>
      </c>
      <c r="D30" s="129"/>
      <c r="E30" s="130"/>
    </row>
    <row r="31" ht="24" customHeight="1" spans="1:5">
      <c r="A31" s="64">
        <v>21160</v>
      </c>
      <c r="B31" s="65" t="s">
        <v>2719</v>
      </c>
      <c r="C31" s="66">
        <f>SUM(C32:C35)</f>
        <v>0</v>
      </c>
      <c r="D31" s="129"/>
      <c r="E31" s="130"/>
    </row>
    <row r="32" ht="24" customHeight="1" spans="1:5">
      <c r="A32" s="64">
        <v>2116001</v>
      </c>
      <c r="B32" s="68" t="s">
        <v>2720</v>
      </c>
      <c r="C32" s="66">
        <v>0</v>
      </c>
      <c r="D32" s="129"/>
      <c r="E32" s="130"/>
    </row>
    <row r="33" ht="24" customHeight="1" spans="1:5">
      <c r="A33" s="64">
        <v>2116002</v>
      </c>
      <c r="B33" s="68" t="s">
        <v>2721</v>
      </c>
      <c r="C33" s="66">
        <v>0</v>
      </c>
      <c r="D33" s="129"/>
      <c r="E33" s="130"/>
    </row>
    <row r="34" ht="24" customHeight="1" spans="1:5">
      <c r="A34" s="64">
        <v>2116003</v>
      </c>
      <c r="B34" s="68" t="s">
        <v>2722</v>
      </c>
      <c r="C34" s="66">
        <v>0</v>
      </c>
      <c r="D34" s="129"/>
      <c r="E34" s="130"/>
    </row>
    <row r="35" ht="24" customHeight="1" spans="1:5">
      <c r="A35" s="64">
        <v>2116099</v>
      </c>
      <c r="B35" s="68" t="s">
        <v>2723</v>
      </c>
      <c r="C35" s="66">
        <v>0</v>
      </c>
      <c r="D35" s="129"/>
      <c r="E35" s="130"/>
    </row>
    <row r="36" ht="24" customHeight="1" spans="1:5">
      <c r="A36" s="64">
        <v>21161</v>
      </c>
      <c r="B36" s="65" t="s">
        <v>2724</v>
      </c>
      <c r="C36" s="66">
        <f>SUM(C37:C40)</f>
        <v>0</v>
      </c>
      <c r="D36" s="129"/>
      <c r="E36" s="130"/>
    </row>
    <row r="37" ht="24" customHeight="1" spans="1:5">
      <c r="A37" s="64">
        <v>2116101</v>
      </c>
      <c r="B37" s="68" t="s">
        <v>2725</v>
      </c>
      <c r="C37" s="66">
        <v>0</v>
      </c>
      <c r="D37" s="129"/>
      <c r="E37" s="130"/>
    </row>
    <row r="38" ht="24" customHeight="1" spans="1:5">
      <c r="A38" s="64">
        <v>2116102</v>
      </c>
      <c r="B38" s="68" t="s">
        <v>2726</v>
      </c>
      <c r="C38" s="66">
        <v>0</v>
      </c>
      <c r="D38" s="129"/>
      <c r="E38" s="130"/>
    </row>
    <row r="39" ht="24" customHeight="1" spans="1:5">
      <c r="A39" s="64">
        <v>2116103</v>
      </c>
      <c r="B39" s="68" t="s">
        <v>2727</v>
      </c>
      <c r="C39" s="66">
        <v>0</v>
      </c>
      <c r="D39" s="129"/>
      <c r="E39" s="130"/>
    </row>
    <row r="40" ht="24" customHeight="1" spans="1:5">
      <c r="A40" s="64">
        <v>2116104</v>
      </c>
      <c r="B40" s="68" t="s">
        <v>2728</v>
      </c>
      <c r="C40" s="66">
        <v>0</v>
      </c>
      <c r="D40" s="129"/>
      <c r="E40" s="130"/>
    </row>
    <row r="41" s="120" customFormat="1" ht="24" customHeight="1" spans="1:5">
      <c r="A41" s="131">
        <v>212</v>
      </c>
      <c r="B41" s="65" t="s">
        <v>2729</v>
      </c>
      <c r="C41" s="132">
        <f>C42+C58+C62+C63+C69+C73+C77+C81+C87+C90</f>
        <v>3567</v>
      </c>
      <c r="D41" s="128">
        <f>D42+D58+D62+D63+D69+D73+D77+D81+D87+D90</f>
        <v>5650</v>
      </c>
      <c r="E41" s="133"/>
    </row>
    <row r="42" ht="24" customHeight="1" spans="1:5">
      <c r="A42" s="64">
        <v>21208</v>
      </c>
      <c r="B42" s="65" t="s">
        <v>2730</v>
      </c>
      <c r="C42" s="66">
        <f>SUM(C43:C57)</f>
        <v>3515</v>
      </c>
      <c r="D42" s="134">
        <f>SUM(D43:D57)</f>
        <v>5500</v>
      </c>
      <c r="E42" s="130"/>
    </row>
    <row r="43" ht="24" customHeight="1" spans="1:5">
      <c r="A43" s="64">
        <v>2120801</v>
      </c>
      <c r="B43" s="68" t="s">
        <v>2731</v>
      </c>
      <c r="C43" s="66">
        <v>0</v>
      </c>
      <c r="D43" s="129">
        <v>2500</v>
      </c>
      <c r="E43" s="130"/>
    </row>
    <row r="44" ht="24" customHeight="1" spans="1:5">
      <c r="A44" s="64">
        <v>2120802</v>
      </c>
      <c r="B44" s="68" t="s">
        <v>2732</v>
      </c>
      <c r="C44" s="66">
        <v>0</v>
      </c>
      <c r="D44" s="129">
        <v>500</v>
      </c>
      <c r="E44" s="130"/>
    </row>
    <row r="45" ht="24" customHeight="1" spans="1:5">
      <c r="A45" s="64">
        <v>2120803</v>
      </c>
      <c r="B45" s="68" t="s">
        <v>2733</v>
      </c>
      <c r="C45" s="66">
        <v>6</v>
      </c>
      <c r="D45" s="129"/>
      <c r="E45" s="130"/>
    </row>
    <row r="46" ht="24" customHeight="1" spans="1:5">
      <c r="A46" s="64">
        <v>2120804</v>
      </c>
      <c r="B46" s="68" t="s">
        <v>2734</v>
      </c>
      <c r="C46" s="66">
        <v>463</v>
      </c>
      <c r="D46" s="129">
        <v>500</v>
      </c>
      <c r="E46" s="130"/>
    </row>
    <row r="47" ht="24" customHeight="1" spans="1:5">
      <c r="A47" s="64">
        <v>2120805</v>
      </c>
      <c r="B47" s="68" t="s">
        <v>2735</v>
      </c>
      <c r="C47" s="66">
        <v>0</v>
      </c>
      <c r="D47" s="129"/>
      <c r="E47" s="130"/>
    </row>
    <row r="48" ht="24" customHeight="1" spans="1:5">
      <c r="A48" s="64">
        <v>2120806</v>
      </c>
      <c r="B48" s="68" t="s">
        <v>2736</v>
      </c>
      <c r="C48" s="66">
        <v>0</v>
      </c>
      <c r="D48" s="129"/>
      <c r="E48" s="130"/>
    </row>
    <row r="49" ht="24" customHeight="1" spans="1:5">
      <c r="A49" s="64">
        <v>2120807</v>
      </c>
      <c r="B49" s="68" t="s">
        <v>2737</v>
      </c>
      <c r="C49" s="66">
        <v>0</v>
      </c>
      <c r="D49" s="129"/>
      <c r="E49" s="130"/>
    </row>
    <row r="50" ht="24" customHeight="1" spans="1:5">
      <c r="A50" s="64">
        <v>2120809</v>
      </c>
      <c r="B50" s="68" t="s">
        <v>2738</v>
      </c>
      <c r="C50" s="66">
        <v>0</v>
      </c>
      <c r="D50" s="129"/>
      <c r="E50" s="130"/>
    </row>
    <row r="51" ht="24" customHeight="1" spans="1:5">
      <c r="A51" s="64">
        <v>2120810</v>
      </c>
      <c r="B51" s="68" t="s">
        <v>2739</v>
      </c>
      <c r="C51" s="66">
        <v>0</v>
      </c>
      <c r="D51" s="129"/>
      <c r="E51" s="130"/>
    </row>
    <row r="52" ht="24" customHeight="1" spans="1:5">
      <c r="A52" s="64">
        <v>2120811</v>
      </c>
      <c r="B52" s="68" t="s">
        <v>2740</v>
      </c>
      <c r="C52" s="66">
        <v>0</v>
      </c>
      <c r="D52" s="129"/>
      <c r="E52" s="130"/>
    </row>
    <row r="53" ht="24" customHeight="1" spans="1:5">
      <c r="A53" s="64">
        <v>2120813</v>
      </c>
      <c r="B53" s="68" t="s">
        <v>2741</v>
      </c>
      <c r="C53" s="66">
        <v>0</v>
      </c>
      <c r="D53" s="129"/>
      <c r="E53" s="130"/>
    </row>
    <row r="54" ht="24" customHeight="1" spans="1:5">
      <c r="A54" s="64">
        <v>2120814</v>
      </c>
      <c r="B54" s="68" t="s">
        <v>2742</v>
      </c>
      <c r="C54" s="66">
        <v>0</v>
      </c>
      <c r="D54" s="129"/>
      <c r="E54" s="130"/>
    </row>
    <row r="55" ht="24" customHeight="1" spans="1:5">
      <c r="A55" s="64">
        <v>2120815</v>
      </c>
      <c r="B55" s="68" t="s">
        <v>2743</v>
      </c>
      <c r="C55" s="66">
        <v>0</v>
      </c>
      <c r="D55" s="129"/>
      <c r="E55" s="130"/>
    </row>
    <row r="56" ht="24" customHeight="1" spans="1:5">
      <c r="A56" s="64">
        <v>2120816</v>
      </c>
      <c r="B56" s="68" t="s">
        <v>2744</v>
      </c>
      <c r="C56" s="66">
        <v>0</v>
      </c>
      <c r="D56" s="129"/>
      <c r="E56" s="130"/>
    </row>
    <row r="57" ht="24" customHeight="1" spans="1:5">
      <c r="A57" s="64">
        <v>2120899</v>
      </c>
      <c r="B57" s="68" t="s">
        <v>2745</v>
      </c>
      <c r="C57" s="66">
        <v>3046</v>
      </c>
      <c r="D57" s="129">
        <v>2000</v>
      </c>
      <c r="E57" s="130"/>
    </row>
    <row r="58" ht="24" customHeight="1" spans="1:5">
      <c r="A58" s="64">
        <v>21210</v>
      </c>
      <c r="B58" s="65" t="s">
        <v>2746</v>
      </c>
      <c r="C58" s="66">
        <f>SUM(C59:C61)</f>
        <v>0</v>
      </c>
      <c r="D58" s="129"/>
      <c r="E58" s="130"/>
    </row>
    <row r="59" ht="24" customHeight="1" spans="1:5">
      <c r="A59" s="64">
        <v>2121001</v>
      </c>
      <c r="B59" s="68" t="s">
        <v>2731</v>
      </c>
      <c r="C59" s="66">
        <v>0</v>
      </c>
      <c r="D59" s="129"/>
      <c r="E59" s="130"/>
    </row>
    <row r="60" ht="24" customHeight="1" spans="1:5">
      <c r="A60" s="64">
        <v>2121002</v>
      </c>
      <c r="B60" s="68" t="s">
        <v>2732</v>
      </c>
      <c r="C60" s="66">
        <v>0</v>
      </c>
      <c r="D60" s="129"/>
      <c r="E60" s="130"/>
    </row>
    <row r="61" ht="24" customHeight="1" spans="1:5">
      <c r="A61" s="64">
        <v>2121099</v>
      </c>
      <c r="B61" s="68" t="s">
        <v>2747</v>
      </c>
      <c r="C61" s="66">
        <v>0</v>
      </c>
      <c r="D61" s="129"/>
      <c r="E61" s="130"/>
    </row>
    <row r="62" ht="24" customHeight="1" spans="1:5">
      <c r="A62" s="64">
        <v>21211</v>
      </c>
      <c r="B62" s="65" t="s">
        <v>2748</v>
      </c>
      <c r="C62" s="66">
        <v>0</v>
      </c>
      <c r="D62" s="129"/>
      <c r="E62" s="130"/>
    </row>
    <row r="63" ht="24" customHeight="1" spans="1:5">
      <c r="A63" s="64">
        <v>21213</v>
      </c>
      <c r="B63" s="65" t="s">
        <v>2749</v>
      </c>
      <c r="C63" s="66">
        <f>SUM(C64:C68)</f>
        <v>52</v>
      </c>
      <c r="D63" s="134">
        <f>SUM(D64:D68)</f>
        <v>150</v>
      </c>
      <c r="E63" s="130"/>
    </row>
    <row r="64" ht="24" customHeight="1" spans="1:5">
      <c r="A64" s="64">
        <v>2121301</v>
      </c>
      <c r="B64" s="68" t="s">
        <v>2750</v>
      </c>
      <c r="C64" s="66">
        <v>0</v>
      </c>
      <c r="D64" s="129"/>
      <c r="E64" s="130"/>
    </row>
    <row r="65" ht="24" customHeight="1" spans="1:5">
      <c r="A65" s="64">
        <v>2121302</v>
      </c>
      <c r="B65" s="68" t="s">
        <v>2751</v>
      </c>
      <c r="C65" s="66">
        <v>0</v>
      </c>
      <c r="D65" s="129"/>
      <c r="E65" s="130"/>
    </row>
    <row r="66" ht="24" customHeight="1" spans="1:5">
      <c r="A66" s="64">
        <v>2121303</v>
      </c>
      <c r="B66" s="68" t="s">
        <v>2752</v>
      </c>
      <c r="C66" s="66">
        <v>0</v>
      </c>
      <c r="D66" s="129"/>
      <c r="E66" s="130"/>
    </row>
    <row r="67" ht="24" customHeight="1" spans="1:5">
      <c r="A67" s="64">
        <v>2121304</v>
      </c>
      <c r="B67" s="68" t="s">
        <v>2753</v>
      </c>
      <c r="C67" s="66">
        <v>0</v>
      </c>
      <c r="D67" s="129"/>
      <c r="E67" s="130"/>
    </row>
    <row r="68" ht="24" customHeight="1" spans="1:5">
      <c r="A68" s="64">
        <v>2121399</v>
      </c>
      <c r="B68" s="68" t="s">
        <v>2754</v>
      </c>
      <c r="C68" s="66">
        <v>52</v>
      </c>
      <c r="D68" s="129">
        <v>150</v>
      </c>
      <c r="E68" s="130"/>
    </row>
    <row r="69" ht="24" customHeight="1" spans="1:5">
      <c r="A69" s="64">
        <v>21214</v>
      </c>
      <c r="B69" s="65" t="s">
        <v>2755</v>
      </c>
      <c r="C69" s="66">
        <f>SUM(C70:C72)</f>
        <v>0</v>
      </c>
      <c r="D69" s="129"/>
      <c r="E69" s="130"/>
    </row>
    <row r="70" ht="24" customHeight="1" spans="1:5">
      <c r="A70" s="64">
        <v>2121401</v>
      </c>
      <c r="B70" s="68" t="s">
        <v>2756</v>
      </c>
      <c r="C70" s="66">
        <v>0</v>
      </c>
      <c r="D70" s="129"/>
      <c r="E70" s="130"/>
    </row>
    <row r="71" ht="24" customHeight="1" spans="1:5">
      <c r="A71" s="64">
        <v>2121402</v>
      </c>
      <c r="B71" s="68" t="s">
        <v>2757</v>
      </c>
      <c r="C71" s="66">
        <v>0</v>
      </c>
      <c r="D71" s="129"/>
      <c r="E71" s="130"/>
    </row>
    <row r="72" ht="24" customHeight="1" spans="1:5">
      <c r="A72" s="64">
        <v>2121499</v>
      </c>
      <c r="B72" s="68" t="s">
        <v>2758</v>
      </c>
      <c r="C72" s="66">
        <v>0</v>
      </c>
      <c r="D72" s="129"/>
      <c r="E72" s="130"/>
    </row>
    <row r="73" ht="24" customHeight="1" spans="1:5">
      <c r="A73" s="64">
        <v>21215</v>
      </c>
      <c r="B73" s="65" t="s">
        <v>2759</v>
      </c>
      <c r="C73" s="66">
        <f>SUM(C74:C76)</f>
        <v>0</v>
      </c>
      <c r="D73" s="129"/>
      <c r="E73" s="130"/>
    </row>
    <row r="74" ht="24" customHeight="1" spans="1:5">
      <c r="A74" s="64">
        <v>2121501</v>
      </c>
      <c r="B74" s="68" t="s">
        <v>2731</v>
      </c>
      <c r="C74" s="66">
        <v>0</v>
      </c>
      <c r="D74" s="129"/>
      <c r="E74" s="130"/>
    </row>
    <row r="75" ht="24" customHeight="1" spans="1:5">
      <c r="A75" s="64">
        <v>2121502</v>
      </c>
      <c r="B75" s="68" t="s">
        <v>2732</v>
      </c>
      <c r="C75" s="66">
        <v>0</v>
      </c>
      <c r="D75" s="129"/>
      <c r="E75" s="130"/>
    </row>
    <row r="76" ht="24" customHeight="1" spans="1:5">
      <c r="A76" s="64">
        <v>2121599</v>
      </c>
      <c r="B76" s="68" t="s">
        <v>2760</v>
      </c>
      <c r="C76" s="66">
        <v>0</v>
      </c>
      <c r="D76" s="129"/>
      <c r="E76" s="130"/>
    </row>
    <row r="77" ht="24" customHeight="1" spans="1:5">
      <c r="A77" s="64">
        <v>21216</v>
      </c>
      <c r="B77" s="65" t="s">
        <v>2761</v>
      </c>
      <c r="C77" s="66">
        <f>SUM(C78:C80)</f>
        <v>0</v>
      </c>
      <c r="D77" s="129"/>
      <c r="E77" s="130"/>
    </row>
    <row r="78" ht="24" customHeight="1" spans="1:5">
      <c r="A78" s="64">
        <v>2121601</v>
      </c>
      <c r="B78" s="68" t="s">
        <v>2731</v>
      </c>
      <c r="C78" s="66">
        <v>0</v>
      </c>
      <c r="D78" s="129"/>
      <c r="E78" s="130"/>
    </row>
    <row r="79" ht="24" customHeight="1" spans="1:5">
      <c r="A79" s="64">
        <v>2121602</v>
      </c>
      <c r="B79" s="68" t="s">
        <v>2732</v>
      </c>
      <c r="C79" s="66">
        <v>0</v>
      </c>
      <c r="D79" s="129"/>
      <c r="E79" s="130"/>
    </row>
    <row r="80" ht="24" customHeight="1" spans="1:5">
      <c r="A80" s="64">
        <v>2121699</v>
      </c>
      <c r="B80" s="68" t="s">
        <v>2762</v>
      </c>
      <c r="C80" s="66">
        <v>0</v>
      </c>
      <c r="D80" s="129"/>
      <c r="E80" s="130"/>
    </row>
    <row r="81" ht="24" customHeight="1" spans="1:5">
      <c r="A81" s="64">
        <v>21217</v>
      </c>
      <c r="B81" s="65" t="s">
        <v>2763</v>
      </c>
      <c r="C81" s="66">
        <f>SUM(C82:C86)</f>
        <v>0</v>
      </c>
      <c r="D81" s="129"/>
      <c r="E81" s="130"/>
    </row>
    <row r="82" ht="24" customHeight="1" spans="1:5">
      <c r="A82" s="64">
        <v>2121701</v>
      </c>
      <c r="B82" s="68" t="s">
        <v>2750</v>
      </c>
      <c r="C82" s="66">
        <v>0</v>
      </c>
      <c r="D82" s="129"/>
      <c r="E82" s="130"/>
    </row>
    <row r="83" ht="24" customHeight="1" spans="1:5">
      <c r="A83" s="64">
        <v>2121702</v>
      </c>
      <c r="B83" s="68" t="s">
        <v>2751</v>
      </c>
      <c r="C83" s="66">
        <v>0</v>
      </c>
      <c r="D83" s="129"/>
      <c r="E83" s="130"/>
    </row>
    <row r="84" ht="24" customHeight="1" spans="1:5">
      <c r="A84" s="64">
        <v>2121703</v>
      </c>
      <c r="B84" s="68" t="s">
        <v>2752</v>
      </c>
      <c r="C84" s="66">
        <v>0</v>
      </c>
      <c r="D84" s="129"/>
      <c r="E84" s="130"/>
    </row>
    <row r="85" ht="24" customHeight="1" spans="1:5">
      <c r="A85" s="64">
        <v>2121704</v>
      </c>
      <c r="B85" s="68" t="s">
        <v>2753</v>
      </c>
      <c r="C85" s="66">
        <v>0</v>
      </c>
      <c r="D85" s="129"/>
      <c r="E85" s="130"/>
    </row>
    <row r="86" ht="24" customHeight="1" spans="1:5">
      <c r="A86" s="64">
        <v>2121799</v>
      </c>
      <c r="B86" s="68" t="s">
        <v>2764</v>
      </c>
      <c r="C86" s="66">
        <v>0</v>
      </c>
      <c r="D86" s="129"/>
      <c r="E86" s="130"/>
    </row>
    <row r="87" ht="24" customHeight="1" spans="1:5">
      <c r="A87" s="64">
        <v>21218</v>
      </c>
      <c r="B87" s="65" t="s">
        <v>2765</v>
      </c>
      <c r="C87" s="66">
        <f>SUM(C88:C89)</f>
        <v>0</v>
      </c>
      <c r="D87" s="129"/>
      <c r="E87" s="130"/>
    </row>
    <row r="88" ht="24" customHeight="1" spans="1:5">
      <c r="A88" s="64">
        <v>2121801</v>
      </c>
      <c r="B88" s="68" t="s">
        <v>2756</v>
      </c>
      <c r="C88" s="66">
        <v>0</v>
      </c>
      <c r="D88" s="129"/>
      <c r="E88" s="130"/>
    </row>
    <row r="89" ht="24" customHeight="1" spans="1:5">
      <c r="A89" s="64">
        <v>2121899</v>
      </c>
      <c r="B89" s="68" t="s">
        <v>2766</v>
      </c>
      <c r="C89" s="66">
        <v>0</v>
      </c>
      <c r="D89" s="129"/>
      <c r="E89" s="130"/>
    </row>
    <row r="90" ht="24" customHeight="1" spans="1:5">
      <c r="A90" s="64">
        <v>21219</v>
      </c>
      <c r="B90" s="65" t="s">
        <v>2767</v>
      </c>
      <c r="C90" s="66">
        <f>SUM(C91:C98)</f>
        <v>0</v>
      </c>
      <c r="D90" s="129"/>
      <c r="E90" s="130"/>
    </row>
    <row r="91" ht="24" customHeight="1" spans="1:5">
      <c r="A91" s="64">
        <v>2121901</v>
      </c>
      <c r="B91" s="68" t="s">
        <v>2731</v>
      </c>
      <c r="C91" s="66">
        <v>0</v>
      </c>
      <c r="D91" s="129"/>
      <c r="E91" s="130"/>
    </row>
    <row r="92" ht="24" customHeight="1" spans="1:5">
      <c r="A92" s="64">
        <v>2121902</v>
      </c>
      <c r="B92" s="68" t="s">
        <v>2732</v>
      </c>
      <c r="C92" s="66">
        <v>0</v>
      </c>
      <c r="D92" s="129"/>
      <c r="E92" s="130"/>
    </row>
    <row r="93" ht="24" customHeight="1" spans="1:5">
      <c r="A93" s="64">
        <v>2121903</v>
      </c>
      <c r="B93" s="68" t="s">
        <v>2733</v>
      </c>
      <c r="C93" s="66">
        <v>0</v>
      </c>
      <c r="D93" s="129"/>
      <c r="E93" s="130"/>
    </row>
    <row r="94" ht="24" customHeight="1" spans="1:5">
      <c r="A94" s="64">
        <v>2121904</v>
      </c>
      <c r="B94" s="68" t="s">
        <v>2734</v>
      </c>
      <c r="C94" s="66">
        <v>0</v>
      </c>
      <c r="D94" s="129"/>
      <c r="E94" s="130"/>
    </row>
    <row r="95" ht="24" customHeight="1" spans="1:5">
      <c r="A95" s="64">
        <v>2121905</v>
      </c>
      <c r="B95" s="68" t="s">
        <v>2737</v>
      </c>
      <c r="C95" s="66">
        <v>0</v>
      </c>
      <c r="D95" s="129"/>
      <c r="E95" s="130"/>
    </row>
    <row r="96" ht="24" customHeight="1" spans="1:5">
      <c r="A96" s="64">
        <v>2121906</v>
      </c>
      <c r="B96" s="68" t="s">
        <v>2739</v>
      </c>
      <c r="C96" s="66">
        <v>0</v>
      </c>
      <c r="D96" s="129"/>
      <c r="E96" s="130"/>
    </row>
    <row r="97" ht="24" customHeight="1" spans="1:5">
      <c r="A97" s="64">
        <v>2121907</v>
      </c>
      <c r="B97" s="68" t="s">
        <v>2740</v>
      </c>
      <c r="C97" s="66">
        <v>0</v>
      </c>
      <c r="D97" s="129"/>
      <c r="E97" s="130"/>
    </row>
    <row r="98" ht="24" customHeight="1" spans="1:5">
      <c r="A98" s="64">
        <v>2121999</v>
      </c>
      <c r="B98" s="68" t="s">
        <v>2768</v>
      </c>
      <c r="C98" s="66">
        <v>0</v>
      </c>
      <c r="D98" s="129"/>
      <c r="E98" s="130"/>
    </row>
    <row r="99" s="120" customFormat="1" ht="24" customHeight="1" spans="1:5">
      <c r="A99" s="131">
        <v>213</v>
      </c>
      <c r="B99" s="65" t="s">
        <v>2769</v>
      </c>
      <c r="C99" s="132">
        <f>C100+C105+C110+C115+C118+C123+C127+C131</f>
        <v>3225</v>
      </c>
      <c r="D99" s="128">
        <f>D100+D105+D110+D115+D118+D123+D127+D131</f>
        <v>4320</v>
      </c>
      <c r="E99" s="133"/>
    </row>
    <row r="100" ht="24" customHeight="1" spans="1:5">
      <c r="A100" s="64">
        <v>21366</v>
      </c>
      <c r="B100" s="65" t="s">
        <v>2770</v>
      </c>
      <c r="C100" s="66">
        <f>SUM(C101:C104)</f>
        <v>0</v>
      </c>
      <c r="D100" s="129"/>
      <c r="E100" s="130"/>
    </row>
    <row r="101" ht="24" customHeight="1" spans="1:5">
      <c r="A101" s="64">
        <v>2136601</v>
      </c>
      <c r="B101" s="68" t="s">
        <v>2771</v>
      </c>
      <c r="C101" s="66">
        <v>0</v>
      </c>
      <c r="D101" s="129"/>
      <c r="E101" s="130"/>
    </row>
    <row r="102" ht="24" customHeight="1" spans="1:5">
      <c r="A102" s="64">
        <v>2136602</v>
      </c>
      <c r="B102" s="68" t="s">
        <v>2772</v>
      </c>
      <c r="C102" s="66">
        <v>0</v>
      </c>
      <c r="D102" s="129"/>
      <c r="E102" s="130"/>
    </row>
    <row r="103" ht="24" customHeight="1" spans="1:5">
      <c r="A103" s="64">
        <v>2136603</v>
      </c>
      <c r="B103" s="68" t="s">
        <v>2773</v>
      </c>
      <c r="C103" s="66">
        <v>0</v>
      </c>
      <c r="D103" s="129"/>
      <c r="E103" s="130"/>
    </row>
    <row r="104" ht="24" customHeight="1" spans="1:5">
      <c r="A104" s="64">
        <v>2136699</v>
      </c>
      <c r="B104" s="68" t="s">
        <v>2774</v>
      </c>
      <c r="C104" s="66">
        <v>0</v>
      </c>
      <c r="D104" s="129"/>
      <c r="E104" s="130"/>
    </row>
    <row r="105" ht="24" customHeight="1" spans="1:5">
      <c r="A105" s="64">
        <v>21367</v>
      </c>
      <c r="B105" s="65" t="s">
        <v>2775</v>
      </c>
      <c r="C105" s="66">
        <f>SUM(C106:C109)</f>
        <v>0</v>
      </c>
      <c r="D105" s="129"/>
      <c r="E105" s="130"/>
    </row>
    <row r="106" ht="24" customHeight="1" spans="1:5">
      <c r="A106" s="64">
        <v>2136701</v>
      </c>
      <c r="B106" s="68" t="s">
        <v>2771</v>
      </c>
      <c r="C106" s="66">
        <v>0</v>
      </c>
      <c r="D106" s="129"/>
      <c r="E106" s="130"/>
    </row>
    <row r="107" ht="24" customHeight="1" spans="1:5">
      <c r="A107" s="64">
        <v>2136702</v>
      </c>
      <c r="B107" s="68" t="s">
        <v>2772</v>
      </c>
      <c r="C107" s="66">
        <v>0</v>
      </c>
      <c r="D107" s="129"/>
      <c r="E107" s="130"/>
    </row>
    <row r="108" ht="24" customHeight="1" spans="1:5">
      <c r="A108" s="64">
        <v>2136703</v>
      </c>
      <c r="B108" s="68" t="s">
        <v>2776</v>
      </c>
      <c r="C108" s="66">
        <v>0</v>
      </c>
      <c r="D108" s="129"/>
      <c r="E108" s="130"/>
    </row>
    <row r="109" ht="24" customHeight="1" spans="1:5">
      <c r="A109" s="64">
        <v>2136799</v>
      </c>
      <c r="B109" s="68" t="s">
        <v>2777</v>
      </c>
      <c r="C109" s="66">
        <v>0</v>
      </c>
      <c r="D109" s="129"/>
      <c r="E109" s="130"/>
    </row>
    <row r="110" ht="24" customHeight="1" spans="1:5">
      <c r="A110" s="64">
        <v>21369</v>
      </c>
      <c r="B110" s="65" t="s">
        <v>2778</v>
      </c>
      <c r="C110" s="66">
        <f>SUM(C111:C114)</f>
        <v>0</v>
      </c>
      <c r="D110" s="129"/>
      <c r="E110" s="130"/>
    </row>
    <row r="111" ht="24" customHeight="1" spans="1:5">
      <c r="A111" s="64">
        <v>2136901</v>
      </c>
      <c r="B111" s="68" t="s">
        <v>2779</v>
      </c>
      <c r="C111" s="66">
        <v>0</v>
      </c>
      <c r="D111" s="129"/>
      <c r="E111" s="130"/>
    </row>
    <row r="112" ht="24" customHeight="1" spans="1:5">
      <c r="A112" s="64">
        <v>2136902</v>
      </c>
      <c r="B112" s="68" t="s">
        <v>2780</v>
      </c>
      <c r="C112" s="66">
        <v>0</v>
      </c>
      <c r="D112" s="129"/>
      <c r="E112" s="130"/>
    </row>
    <row r="113" ht="24" customHeight="1" spans="1:5">
      <c r="A113" s="64">
        <v>2136903</v>
      </c>
      <c r="B113" s="68" t="s">
        <v>2781</v>
      </c>
      <c r="C113" s="66">
        <v>0</v>
      </c>
      <c r="D113" s="129"/>
      <c r="E113" s="130"/>
    </row>
    <row r="114" ht="24" customHeight="1" spans="1:5">
      <c r="A114" s="64">
        <v>2136999</v>
      </c>
      <c r="B114" s="68" t="s">
        <v>2782</v>
      </c>
      <c r="C114" s="66">
        <v>0</v>
      </c>
      <c r="D114" s="129"/>
      <c r="E114" s="130"/>
    </row>
    <row r="115" ht="24" customHeight="1" spans="1:5">
      <c r="A115" s="64">
        <v>21370</v>
      </c>
      <c r="B115" s="65" t="s">
        <v>2783</v>
      </c>
      <c r="C115" s="66">
        <f>SUM(C116:C117)</f>
        <v>0</v>
      </c>
      <c r="D115" s="129"/>
      <c r="E115" s="130"/>
    </row>
    <row r="116" ht="24" customHeight="1" spans="1:5">
      <c r="A116" s="64">
        <v>2137001</v>
      </c>
      <c r="B116" s="68" t="s">
        <v>2771</v>
      </c>
      <c r="C116" s="66">
        <v>0</v>
      </c>
      <c r="D116" s="129"/>
      <c r="E116" s="130"/>
    </row>
    <row r="117" ht="24" customHeight="1" spans="1:5">
      <c r="A117" s="64">
        <v>2137099</v>
      </c>
      <c r="B117" s="68" t="s">
        <v>2784</v>
      </c>
      <c r="C117" s="66">
        <v>0</v>
      </c>
      <c r="D117" s="129"/>
      <c r="E117" s="130"/>
    </row>
    <row r="118" ht="24" customHeight="1" spans="1:5">
      <c r="A118" s="64">
        <v>21371</v>
      </c>
      <c r="B118" s="65" t="s">
        <v>2785</v>
      </c>
      <c r="C118" s="66">
        <f>SUM(C119:C122)</f>
        <v>0</v>
      </c>
      <c r="D118" s="129"/>
      <c r="E118" s="130"/>
    </row>
    <row r="119" ht="24" customHeight="1" spans="1:5">
      <c r="A119" s="64">
        <v>2137101</v>
      </c>
      <c r="B119" s="68" t="s">
        <v>2779</v>
      </c>
      <c r="C119" s="66">
        <v>0</v>
      </c>
      <c r="D119" s="129"/>
      <c r="E119" s="130"/>
    </row>
    <row r="120" ht="24" customHeight="1" spans="1:5">
      <c r="A120" s="64">
        <v>2137102</v>
      </c>
      <c r="B120" s="68" t="s">
        <v>2786</v>
      </c>
      <c r="C120" s="66">
        <v>0</v>
      </c>
      <c r="D120" s="129"/>
      <c r="E120" s="130"/>
    </row>
    <row r="121" ht="24" customHeight="1" spans="1:5">
      <c r="A121" s="64">
        <v>2137103</v>
      </c>
      <c r="B121" s="68" t="s">
        <v>2781</v>
      </c>
      <c r="C121" s="66">
        <v>0</v>
      </c>
      <c r="D121" s="129"/>
      <c r="E121" s="130"/>
    </row>
    <row r="122" ht="24" customHeight="1" spans="1:5">
      <c r="A122" s="64">
        <v>2137199</v>
      </c>
      <c r="B122" s="68" t="s">
        <v>2787</v>
      </c>
      <c r="C122" s="66">
        <v>0</v>
      </c>
      <c r="D122" s="129"/>
      <c r="E122" s="130"/>
    </row>
    <row r="123" ht="24" customHeight="1" spans="1:5">
      <c r="A123" s="64">
        <v>21372</v>
      </c>
      <c r="B123" s="65" t="s">
        <v>2788</v>
      </c>
      <c r="C123" s="66">
        <f>SUM(C124:C126)</f>
        <v>3225</v>
      </c>
      <c r="D123" s="128">
        <f>SUM(D124:D126)</f>
        <v>4320</v>
      </c>
      <c r="E123" s="130"/>
    </row>
    <row r="124" ht="24" customHeight="1" spans="1:5">
      <c r="A124" s="64">
        <v>2137201</v>
      </c>
      <c r="B124" s="68" t="s">
        <v>2789</v>
      </c>
      <c r="C124" s="66">
        <v>1281</v>
      </c>
      <c r="D124" s="134">
        <v>1260</v>
      </c>
      <c r="E124" s="130"/>
    </row>
    <row r="125" ht="24" customHeight="1" spans="1:5">
      <c r="A125" s="64">
        <v>2137202</v>
      </c>
      <c r="B125" s="68" t="s">
        <v>2771</v>
      </c>
      <c r="C125" s="66">
        <v>1944</v>
      </c>
      <c r="D125" s="134">
        <v>3060</v>
      </c>
      <c r="E125" s="130"/>
    </row>
    <row r="126" ht="24" customHeight="1" spans="1:5">
      <c r="A126" s="64">
        <v>2137299</v>
      </c>
      <c r="B126" s="68" t="s">
        <v>2790</v>
      </c>
      <c r="C126" s="66">
        <v>0</v>
      </c>
      <c r="D126" s="129"/>
      <c r="E126" s="130"/>
    </row>
    <row r="127" ht="24" customHeight="1" spans="1:5">
      <c r="A127" s="64">
        <v>21373</v>
      </c>
      <c r="B127" s="65" t="s">
        <v>2791</v>
      </c>
      <c r="C127" s="66">
        <f>SUM(C128:C130)</f>
        <v>0</v>
      </c>
      <c r="D127" s="134">
        <f>SUM(D128:D130)</f>
        <v>0</v>
      </c>
      <c r="E127" s="130"/>
    </row>
    <row r="128" ht="24" customHeight="1" spans="1:5">
      <c r="A128" s="64">
        <v>2137301</v>
      </c>
      <c r="B128" s="68" t="s">
        <v>2789</v>
      </c>
      <c r="C128" s="66">
        <v>0</v>
      </c>
      <c r="D128" s="129"/>
      <c r="E128" s="130"/>
    </row>
    <row r="129" ht="24" customHeight="1" spans="1:5">
      <c r="A129" s="64">
        <v>2137302</v>
      </c>
      <c r="B129" s="68" t="s">
        <v>2771</v>
      </c>
      <c r="C129" s="66">
        <v>0</v>
      </c>
      <c r="D129" s="129"/>
      <c r="E129" s="130"/>
    </row>
    <row r="130" ht="24" customHeight="1" spans="1:5">
      <c r="A130" s="64">
        <v>2137399</v>
      </c>
      <c r="B130" s="68" t="s">
        <v>2792</v>
      </c>
      <c r="C130" s="66">
        <v>0</v>
      </c>
      <c r="D130" s="129"/>
      <c r="E130" s="130"/>
    </row>
    <row r="131" ht="24" customHeight="1" spans="1:5">
      <c r="A131" s="64">
        <v>21374</v>
      </c>
      <c r="B131" s="65" t="s">
        <v>2793</v>
      </c>
      <c r="C131" s="66">
        <f>SUM(C132:C133)</f>
        <v>0</v>
      </c>
      <c r="D131" s="129"/>
      <c r="E131" s="130"/>
    </row>
    <row r="132" ht="24" customHeight="1" spans="1:5">
      <c r="A132" s="64">
        <v>2137401</v>
      </c>
      <c r="B132" s="68" t="s">
        <v>2771</v>
      </c>
      <c r="C132" s="66">
        <v>0</v>
      </c>
      <c r="D132" s="129"/>
      <c r="E132" s="130"/>
    </row>
    <row r="133" ht="24" customHeight="1" spans="1:5">
      <c r="A133" s="64">
        <v>2137499</v>
      </c>
      <c r="B133" s="68" t="s">
        <v>2794</v>
      </c>
      <c r="C133" s="66">
        <v>0</v>
      </c>
      <c r="D133" s="129"/>
      <c r="E133" s="130"/>
    </row>
    <row r="134" ht="24" customHeight="1" spans="1:5">
      <c r="A134" s="64">
        <v>214</v>
      </c>
      <c r="B134" s="65" t="s">
        <v>2795</v>
      </c>
      <c r="C134" s="66">
        <f>C135+C140+C145+C154+C161+C171+C174+C177</f>
        <v>0</v>
      </c>
      <c r="D134" s="129"/>
      <c r="E134" s="130"/>
    </row>
    <row r="135" ht="24" customHeight="1" spans="1:5">
      <c r="A135" s="64">
        <v>21460</v>
      </c>
      <c r="B135" s="65" t="s">
        <v>2796</v>
      </c>
      <c r="C135" s="66">
        <f>SUM(C136:C139)</f>
        <v>0</v>
      </c>
      <c r="D135" s="129"/>
      <c r="E135" s="130"/>
    </row>
    <row r="136" ht="24" customHeight="1" spans="1:5">
      <c r="A136" s="64">
        <v>2146001</v>
      </c>
      <c r="B136" s="68" t="s">
        <v>2797</v>
      </c>
      <c r="C136" s="66">
        <v>0</v>
      </c>
      <c r="D136" s="129"/>
      <c r="E136" s="130"/>
    </row>
    <row r="137" ht="24" customHeight="1" spans="1:5">
      <c r="A137" s="64">
        <v>2146002</v>
      </c>
      <c r="B137" s="68" t="s">
        <v>2798</v>
      </c>
      <c r="C137" s="66">
        <v>0</v>
      </c>
      <c r="D137" s="129"/>
      <c r="E137" s="130"/>
    </row>
    <row r="138" ht="24" customHeight="1" spans="1:5">
      <c r="A138" s="64">
        <v>2146003</v>
      </c>
      <c r="B138" s="68" t="s">
        <v>2799</v>
      </c>
      <c r="C138" s="66">
        <v>0</v>
      </c>
      <c r="D138" s="129"/>
      <c r="E138" s="130"/>
    </row>
    <row r="139" ht="24" customHeight="1" spans="1:5">
      <c r="A139" s="64">
        <v>2146099</v>
      </c>
      <c r="B139" s="68" t="s">
        <v>2800</v>
      </c>
      <c r="C139" s="66">
        <v>0</v>
      </c>
      <c r="D139" s="129"/>
      <c r="E139" s="130"/>
    </row>
    <row r="140" ht="24" customHeight="1" spans="1:5">
      <c r="A140" s="64">
        <v>21462</v>
      </c>
      <c r="B140" s="65" t="s">
        <v>2801</v>
      </c>
      <c r="C140" s="66">
        <f>SUM(C141:C144)</f>
        <v>0</v>
      </c>
      <c r="D140" s="129"/>
      <c r="E140" s="130"/>
    </row>
    <row r="141" ht="24" customHeight="1" spans="1:5">
      <c r="A141" s="64">
        <v>2146201</v>
      </c>
      <c r="B141" s="68" t="s">
        <v>2799</v>
      </c>
      <c r="C141" s="66">
        <v>0</v>
      </c>
      <c r="D141" s="129"/>
      <c r="E141" s="130"/>
    </row>
    <row r="142" ht="24" customHeight="1" spans="1:5">
      <c r="A142" s="64">
        <v>2146202</v>
      </c>
      <c r="B142" s="68" t="s">
        <v>2802</v>
      </c>
      <c r="C142" s="66">
        <v>0</v>
      </c>
      <c r="D142" s="129"/>
      <c r="E142" s="130"/>
    </row>
    <row r="143" ht="24" customHeight="1" spans="1:5">
      <c r="A143" s="64">
        <v>2146203</v>
      </c>
      <c r="B143" s="68" t="s">
        <v>2803</v>
      </c>
      <c r="C143" s="66">
        <v>0</v>
      </c>
      <c r="D143" s="129"/>
      <c r="E143" s="130"/>
    </row>
    <row r="144" ht="24" customHeight="1" spans="1:5">
      <c r="A144" s="64">
        <v>2146299</v>
      </c>
      <c r="B144" s="68" t="s">
        <v>2804</v>
      </c>
      <c r="C144" s="66">
        <v>0</v>
      </c>
      <c r="D144" s="129"/>
      <c r="E144" s="130"/>
    </row>
    <row r="145" ht="24" customHeight="1" spans="1:5">
      <c r="A145" s="64">
        <v>21464</v>
      </c>
      <c r="B145" s="65" t="s">
        <v>2805</v>
      </c>
      <c r="C145" s="66">
        <f>SUM(C146:C153)</f>
        <v>0</v>
      </c>
      <c r="D145" s="129"/>
      <c r="E145" s="130"/>
    </row>
    <row r="146" ht="24" customHeight="1" spans="1:5">
      <c r="A146" s="64">
        <v>2146401</v>
      </c>
      <c r="B146" s="68" t="s">
        <v>2806</v>
      </c>
      <c r="C146" s="66">
        <v>0</v>
      </c>
      <c r="D146" s="129"/>
      <c r="E146" s="130"/>
    </row>
    <row r="147" ht="24" customHeight="1" spans="1:5">
      <c r="A147" s="64">
        <v>2146402</v>
      </c>
      <c r="B147" s="68" t="s">
        <v>2807</v>
      </c>
      <c r="C147" s="66">
        <v>0</v>
      </c>
      <c r="D147" s="129"/>
      <c r="E147" s="130"/>
    </row>
    <row r="148" ht="24" customHeight="1" spans="1:5">
      <c r="A148" s="64">
        <v>2146403</v>
      </c>
      <c r="B148" s="68" t="s">
        <v>2808</v>
      </c>
      <c r="C148" s="66">
        <v>0</v>
      </c>
      <c r="D148" s="129"/>
      <c r="E148" s="130"/>
    </row>
    <row r="149" ht="24" customHeight="1" spans="1:5">
      <c r="A149" s="64">
        <v>2146404</v>
      </c>
      <c r="B149" s="68" t="s">
        <v>2809</v>
      </c>
      <c r="C149" s="66">
        <v>0</v>
      </c>
      <c r="D149" s="129"/>
      <c r="E149" s="130"/>
    </row>
    <row r="150" ht="24" customHeight="1" spans="1:5">
      <c r="A150" s="64">
        <v>2146405</v>
      </c>
      <c r="B150" s="68" t="s">
        <v>2810</v>
      </c>
      <c r="C150" s="66">
        <v>0</v>
      </c>
      <c r="D150" s="129"/>
      <c r="E150" s="130"/>
    </row>
    <row r="151" ht="24" customHeight="1" spans="1:5">
      <c r="A151" s="64">
        <v>2146406</v>
      </c>
      <c r="B151" s="68" t="s">
        <v>2811</v>
      </c>
      <c r="C151" s="66">
        <v>0</v>
      </c>
      <c r="D151" s="129"/>
      <c r="E151" s="130"/>
    </row>
    <row r="152" ht="24" customHeight="1" spans="1:5">
      <c r="A152" s="64">
        <v>2146407</v>
      </c>
      <c r="B152" s="68" t="s">
        <v>2812</v>
      </c>
      <c r="C152" s="66">
        <v>0</v>
      </c>
      <c r="D152" s="129"/>
      <c r="E152" s="130"/>
    </row>
    <row r="153" ht="24" customHeight="1" spans="1:5">
      <c r="A153" s="64">
        <v>2146499</v>
      </c>
      <c r="B153" s="68" t="s">
        <v>2813</v>
      </c>
      <c r="C153" s="66">
        <v>0</v>
      </c>
      <c r="D153" s="129"/>
      <c r="E153" s="130"/>
    </row>
    <row r="154" ht="24" customHeight="1" spans="1:5">
      <c r="A154" s="64">
        <v>21468</v>
      </c>
      <c r="B154" s="65" t="s">
        <v>2814</v>
      </c>
      <c r="C154" s="66">
        <f>SUM(C155:C160)</f>
        <v>0</v>
      </c>
      <c r="D154" s="129"/>
      <c r="E154" s="130"/>
    </row>
    <row r="155" ht="24" customHeight="1" spans="1:5">
      <c r="A155" s="64">
        <v>2146801</v>
      </c>
      <c r="B155" s="68" t="s">
        <v>2815</v>
      </c>
      <c r="C155" s="66">
        <v>0</v>
      </c>
      <c r="D155" s="129"/>
      <c r="E155" s="130"/>
    </row>
    <row r="156" ht="24" customHeight="1" spans="1:5">
      <c r="A156" s="64">
        <v>2146802</v>
      </c>
      <c r="B156" s="68" t="s">
        <v>2816</v>
      </c>
      <c r="C156" s="66">
        <v>0</v>
      </c>
      <c r="D156" s="129"/>
      <c r="E156" s="130"/>
    </row>
    <row r="157" ht="24" customHeight="1" spans="1:5">
      <c r="A157" s="64">
        <v>2146803</v>
      </c>
      <c r="B157" s="68" t="s">
        <v>2817</v>
      </c>
      <c r="C157" s="66">
        <v>0</v>
      </c>
      <c r="D157" s="129"/>
      <c r="E157" s="130"/>
    </row>
    <row r="158" ht="24" customHeight="1" spans="1:5">
      <c r="A158" s="64">
        <v>2146804</v>
      </c>
      <c r="B158" s="68" t="s">
        <v>2818</v>
      </c>
      <c r="C158" s="66">
        <v>0</v>
      </c>
      <c r="D158" s="129"/>
      <c r="E158" s="130"/>
    </row>
    <row r="159" ht="24" customHeight="1" spans="1:5">
      <c r="A159" s="64">
        <v>2146805</v>
      </c>
      <c r="B159" s="68" t="s">
        <v>2819</v>
      </c>
      <c r="C159" s="66">
        <v>0</v>
      </c>
      <c r="D159" s="129"/>
      <c r="E159" s="130"/>
    </row>
    <row r="160" ht="24" customHeight="1" spans="1:5">
      <c r="A160" s="64">
        <v>2146899</v>
      </c>
      <c r="B160" s="68" t="s">
        <v>2820</v>
      </c>
      <c r="C160" s="66">
        <v>0</v>
      </c>
      <c r="D160" s="129"/>
      <c r="E160" s="130"/>
    </row>
    <row r="161" ht="24" customHeight="1" spans="1:5">
      <c r="A161" s="64">
        <v>21469</v>
      </c>
      <c r="B161" s="65" t="s">
        <v>2821</v>
      </c>
      <c r="C161" s="66">
        <f>SUM(C162:C170)</f>
        <v>0</v>
      </c>
      <c r="D161" s="129"/>
      <c r="E161" s="130"/>
    </row>
    <row r="162" ht="24" customHeight="1" spans="1:5">
      <c r="A162" s="64">
        <v>2146901</v>
      </c>
      <c r="B162" s="68" t="s">
        <v>2822</v>
      </c>
      <c r="C162" s="66">
        <v>0</v>
      </c>
      <c r="D162" s="129"/>
      <c r="E162" s="130"/>
    </row>
    <row r="163" ht="24" customHeight="1" spans="1:5">
      <c r="A163" s="64">
        <v>2146902</v>
      </c>
      <c r="B163" s="68" t="s">
        <v>2823</v>
      </c>
      <c r="C163" s="66">
        <v>0</v>
      </c>
      <c r="D163" s="129"/>
      <c r="E163" s="130"/>
    </row>
    <row r="164" ht="24" customHeight="1" spans="1:5">
      <c r="A164" s="64">
        <v>2146903</v>
      </c>
      <c r="B164" s="68" t="s">
        <v>2824</v>
      </c>
      <c r="C164" s="66">
        <v>0</v>
      </c>
      <c r="D164" s="129"/>
      <c r="E164" s="130"/>
    </row>
    <row r="165" ht="24" customHeight="1" spans="1:5">
      <c r="A165" s="64">
        <v>2146904</v>
      </c>
      <c r="B165" s="68" t="s">
        <v>2825</v>
      </c>
      <c r="C165" s="66">
        <v>0</v>
      </c>
      <c r="D165" s="129"/>
      <c r="E165" s="130"/>
    </row>
    <row r="166" ht="24" customHeight="1" spans="1:5">
      <c r="A166" s="64">
        <v>2146906</v>
      </c>
      <c r="B166" s="68" t="s">
        <v>2826</v>
      </c>
      <c r="C166" s="66">
        <v>0</v>
      </c>
      <c r="D166" s="129"/>
      <c r="E166" s="130"/>
    </row>
    <row r="167" ht="24" customHeight="1" spans="1:5">
      <c r="A167" s="64">
        <v>2146907</v>
      </c>
      <c r="B167" s="68" t="s">
        <v>2827</v>
      </c>
      <c r="C167" s="66">
        <v>0</v>
      </c>
      <c r="D167" s="129"/>
      <c r="E167" s="130"/>
    </row>
    <row r="168" ht="24" customHeight="1" spans="1:5">
      <c r="A168" s="64">
        <v>2146908</v>
      </c>
      <c r="B168" s="68" t="s">
        <v>2828</v>
      </c>
      <c r="C168" s="66">
        <v>0</v>
      </c>
      <c r="D168" s="129"/>
      <c r="E168" s="130"/>
    </row>
    <row r="169" ht="24" customHeight="1" spans="1:5">
      <c r="A169" s="64">
        <v>2146909</v>
      </c>
      <c r="B169" s="68" t="s">
        <v>2829</v>
      </c>
      <c r="C169" s="66">
        <v>0</v>
      </c>
      <c r="D169" s="129"/>
      <c r="E169" s="130"/>
    </row>
    <row r="170" ht="24" customHeight="1" spans="1:5">
      <c r="A170" s="64">
        <v>2146999</v>
      </c>
      <c r="B170" s="68" t="s">
        <v>2830</v>
      </c>
      <c r="C170" s="66">
        <v>0</v>
      </c>
      <c r="D170" s="129"/>
      <c r="E170" s="130"/>
    </row>
    <row r="171" ht="24" customHeight="1" spans="1:5">
      <c r="A171" s="64">
        <v>21470</v>
      </c>
      <c r="B171" s="65" t="s">
        <v>2831</v>
      </c>
      <c r="C171" s="66">
        <f>SUM(C172:C173)</f>
        <v>0</v>
      </c>
      <c r="D171" s="129"/>
      <c r="E171" s="130"/>
    </row>
    <row r="172" ht="24" customHeight="1" spans="1:5">
      <c r="A172" s="64">
        <v>2147001</v>
      </c>
      <c r="B172" s="68" t="s">
        <v>2797</v>
      </c>
      <c r="C172" s="66">
        <v>0</v>
      </c>
      <c r="D172" s="129"/>
      <c r="E172" s="130"/>
    </row>
    <row r="173" ht="24" customHeight="1" spans="1:5">
      <c r="A173" s="64">
        <v>2147099</v>
      </c>
      <c r="B173" s="68" t="s">
        <v>2832</v>
      </c>
      <c r="C173" s="66">
        <v>0</v>
      </c>
      <c r="D173" s="129"/>
      <c r="E173" s="130"/>
    </row>
    <row r="174" ht="24" customHeight="1" spans="1:5">
      <c r="A174" s="64">
        <v>21471</v>
      </c>
      <c r="B174" s="65" t="s">
        <v>2833</v>
      </c>
      <c r="C174" s="66">
        <f>SUM(C175:C176)</f>
        <v>0</v>
      </c>
      <c r="D174" s="129"/>
      <c r="E174" s="130"/>
    </row>
    <row r="175" ht="24" customHeight="1" spans="1:5">
      <c r="A175" s="64">
        <v>2147101</v>
      </c>
      <c r="B175" s="68" t="s">
        <v>2797</v>
      </c>
      <c r="C175" s="66">
        <v>0</v>
      </c>
      <c r="D175" s="129"/>
      <c r="E175" s="130"/>
    </row>
    <row r="176" ht="24" customHeight="1" spans="1:5">
      <c r="A176" s="64">
        <v>2147199</v>
      </c>
      <c r="B176" s="68" t="s">
        <v>2834</v>
      </c>
      <c r="C176" s="66">
        <v>0</v>
      </c>
      <c r="D176" s="129"/>
      <c r="E176" s="130"/>
    </row>
    <row r="177" ht="24" customHeight="1" spans="1:5">
      <c r="A177" s="64">
        <v>21472</v>
      </c>
      <c r="B177" s="65" t="s">
        <v>2835</v>
      </c>
      <c r="C177" s="66">
        <v>0</v>
      </c>
      <c r="D177" s="129"/>
      <c r="E177" s="130"/>
    </row>
    <row r="178" ht="24" customHeight="1" spans="1:5">
      <c r="A178" s="64">
        <v>215</v>
      </c>
      <c r="B178" s="65" t="s">
        <v>2836</v>
      </c>
      <c r="C178" s="66">
        <f>C179</f>
        <v>0</v>
      </c>
      <c r="D178" s="129"/>
      <c r="E178" s="130"/>
    </row>
    <row r="179" ht="24" customHeight="1" spans="1:5">
      <c r="A179" s="64">
        <v>21562</v>
      </c>
      <c r="B179" s="65" t="s">
        <v>2837</v>
      </c>
      <c r="C179" s="66">
        <f>SUM(C180:C182)</f>
        <v>0</v>
      </c>
      <c r="D179" s="129"/>
      <c r="E179" s="130"/>
    </row>
    <row r="180" ht="24" customHeight="1" spans="1:5">
      <c r="A180" s="64">
        <v>2156201</v>
      </c>
      <c r="B180" s="68" t="s">
        <v>2838</v>
      </c>
      <c r="C180" s="66">
        <v>0</v>
      </c>
      <c r="D180" s="129"/>
      <c r="E180" s="130"/>
    </row>
    <row r="181" ht="24" customHeight="1" spans="1:5">
      <c r="A181" s="64">
        <v>2156202</v>
      </c>
      <c r="B181" s="68" t="s">
        <v>2839</v>
      </c>
      <c r="C181" s="66">
        <v>0</v>
      </c>
      <c r="D181" s="129"/>
      <c r="E181" s="130"/>
    </row>
    <row r="182" ht="24" customHeight="1" spans="1:5">
      <c r="A182" s="64">
        <v>2156299</v>
      </c>
      <c r="B182" s="68" t="s">
        <v>2840</v>
      </c>
      <c r="C182" s="66">
        <v>0</v>
      </c>
      <c r="D182" s="129"/>
      <c r="E182" s="130"/>
    </row>
    <row r="183" ht="24" customHeight="1" spans="1:5">
      <c r="A183" s="64">
        <v>217</v>
      </c>
      <c r="B183" s="65" t="s">
        <v>2841</v>
      </c>
      <c r="C183" s="66">
        <f>SUM(C184:C185)</f>
        <v>0</v>
      </c>
      <c r="D183" s="129"/>
      <c r="E183" s="130"/>
    </row>
    <row r="184" ht="24" customHeight="1" spans="1:5">
      <c r="A184" s="64">
        <v>2170402</v>
      </c>
      <c r="B184" s="68" t="s">
        <v>2842</v>
      </c>
      <c r="C184" s="66">
        <v>0</v>
      </c>
      <c r="D184" s="129"/>
      <c r="E184" s="130"/>
    </row>
    <row r="185" ht="24" customHeight="1" spans="1:5">
      <c r="A185" s="64">
        <v>2170403</v>
      </c>
      <c r="B185" s="68" t="s">
        <v>2843</v>
      </c>
      <c r="C185" s="66">
        <v>0</v>
      </c>
      <c r="D185" s="129"/>
      <c r="E185" s="130"/>
    </row>
    <row r="186" s="120" customFormat="1" ht="24" customHeight="1" spans="1:5">
      <c r="A186" s="131">
        <v>229</v>
      </c>
      <c r="B186" s="65" t="s">
        <v>2557</v>
      </c>
      <c r="C186" s="132">
        <f>C187+C191+C200+C202</f>
        <v>22354</v>
      </c>
      <c r="D186" s="128">
        <f>D187+D191+D200+D202</f>
        <v>1180</v>
      </c>
      <c r="E186" s="133"/>
    </row>
    <row r="187" ht="24" customHeight="1" spans="1:5">
      <c r="A187" s="64">
        <v>22904</v>
      </c>
      <c r="B187" s="65" t="s">
        <v>2844</v>
      </c>
      <c r="C187" s="66">
        <f>SUM(C188:C190)</f>
        <v>21497</v>
      </c>
      <c r="D187" s="134"/>
      <c r="E187" s="130"/>
    </row>
    <row r="188" ht="24" customHeight="1" spans="1:5">
      <c r="A188" s="64">
        <v>2290401</v>
      </c>
      <c r="B188" s="68" t="s">
        <v>2845</v>
      </c>
      <c r="C188" s="66">
        <v>0</v>
      </c>
      <c r="D188" s="134"/>
      <c r="E188" s="130"/>
    </row>
    <row r="189" ht="24" customHeight="1" spans="1:5">
      <c r="A189" s="64">
        <v>2290402</v>
      </c>
      <c r="B189" s="68" t="s">
        <v>2846</v>
      </c>
      <c r="C189" s="66">
        <v>21497</v>
      </c>
      <c r="D189" s="134"/>
      <c r="E189" s="130"/>
    </row>
    <row r="190" ht="24" customHeight="1" spans="1:5">
      <c r="A190" s="64">
        <v>2290403</v>
      </c>
      <c r="B190" s="68" t="s">
        <v>2847</v>
      </c>
      <c r="C190" s="66">
        <v>0</v>
      </c>
      <c r="D190" s="134"/>
      <c r="E190" s="130"/>
    </row>
    <row r="191" ht="24" customHeight="1" spans="1:5">
      <c r="A191" s="64">
        <v>22908</v>
      </c>
      <c r="B191" s="65" t="s">
        <v>2848</v>
      </c>
      <c r="C191" s="66">
        <f>SUM(C192:C199)</f>
        <v>0</v>
      </c>
      <c r="D191" s="134"/>
      <c r="E191" s="130"/>
    </row>
    <row r="192" ht="24" customHeight="1" spans="1:5">
      <c r="A192" s="64">
        <v>2290802</v>
      </c>
      <c r="B192" s="68" t="s">
        <v>2849</v>
      </c>
      <c r="C192" s="66">
        <v>0</v>
      </c>
      <c r="D192" s="134"/>
      <c r="E192" s="130"/>
    </row>
    <row r="193" ht="24" customHeight="1" spans="1:5">
      <c r="A193" s="64">
        <v>2290803</v>
      </c>
      <c r="B193" s="68" t="s">
        <v>2850</v>
      </c>
      <c r="C193" s="66">
        <v>0</v>
      </c>
      <c r="D193" s="134"/>
      <c r="E193" s="130"/>
    </row>
    <row r="194" ht="24" customHeight="1" spans="1:5">
      <c r="A194" s="64">
        <v>2290804</v>
      </c>
      <c r="B194" s="68" t="s">
        <v>2851</v>
      </c>
      <c r="C194" s="66">
        <v>0</v>
      </c>
      <c r="D194" s="134"/>
      <c r="E194" s="130"/>
    </row>
    <row r="195" ht="24" customHeight="1" spans="1:5">
      <c r="A195" s="64">
        <v>2290805</v>
      </c>
      <c r="B195" s="68" t="s">
        <v>2852</v>
      </c>
      <c r="C195" s="66">
        <v>0</v>
      </c>
      <c r="D195" s="134"/>
      <c r="E195" s="130"/>
    </row>
    <row r="196" ht="24" customHeight="1" spans="1:5">
      <c r="A196" s="64">
        <v>2290806</v>
      </c>
      <c r="B196" s="68" t="s">
        <v>2853</v>
      </c>
      <c r="C196" s="66">
        <v>0</v>
      </c>
      <c r="D196" s="134"/>
      <c r="E196" s="130"/>
    </row>
    <row r="197" ht="24" customHeight="1" spans="1:5">
      <c r="A197" s="64">
        <v>2290807</v>
      </c>
      <c r="B197" s="68" t="s">
        <v>2854</v>
      </c>
      <c r="C197" s="66">
        <v>0</v>
      </c>
      <c r="D197" s="134"/>
      <c r="E197" s="130"/>
    </row>
    <row r="198" ht="24" customHeight="1" spans="1:5">
      <c r="A198" s="64">
        <v>2290808</v>
      </c>
      <c r="B198" s="68" t="s">
        <v>2855</v>
      </c>
      <c r="C198" s="66">
        <v>0</v>
      </c>
      <c r="D198" s="134"/>
      <c r="E198" s="130"/>
    </row>
    <row r="199" ht="24" customHeight="1" spans="1:5">
      <c r="A199" s="64">
        <v>2290899</v>
      </c>
      <c r="B199" s="68" t="s">
        <v>2856</v>
      </c>
      <c r="C199" s="66">
        <v>0</v>
      </c>
      <c r="D199" s="134"/>
      <c r="E199" s="130"/>
    </row>
    <row r="200" ht="24" customHeight="1" spans="1:5">
      <c r="A200" s="64">
        <v>22909</v>
      </c>
      <c r="B200" s="65" t="s">
        <v>2857</v>
      </c>
      <c r="C200" s="66">
        <f>C201</f>
        <v>0</v>
      </c>
      <c r="D200" s="134"/>
      <c r="E200" s="130"/>
    </row>
    <row r="201" ht="24" customHeight="1" spans="1:5">
      <c r="A201" s="64">
        <v>2290901</v>
      </c>
      <c r="B201" s="68" t="s">
        <v>2858</v>
      </c>
      <c r="C201" s="66">
        <v>0</v>
      </c>
      <c r="D201" s="134"/>
      <c r="E201" s="130"/>
    </row>
    <row r="202" ht="24" customHeight="1" spans="1:5">
      <c r="A202" s="64">
        <v>22960</v>
      </c>
      <c r="B202" s="65" t="s">
        <v>2859</v>
      </c>
      <c r="C202" s="66">
        <f>SUM(C203:C213)</f>
        <v>857</v>
      </c>
      <c r="D202" s="134">
        <f>SUM(D203:D213)</f>
        <v>1180</v>
      </c>
      <c r="E202" s="130"/>
    </row>
    <row r="203" ht="24" customHeight="1" spans="1:5">
      <c r="A203" s="64">
        <v>2296001</v>
      </c>
      <c r="B203" s="68" t="s">
        <v>2860</v>
      </c>
      <c r="C203" s="66">
        <v>0</v>
      </c>
      <c r="D203" s="134"/>
      <c r="E203" s="130"/>
    </row>
    <row r="204" ht="24" customHeight="1" spans="1:5">
      <c r="A204" s="64">
        <v>2296002</v>
      </c>
      <c r="B204" s="68" t="s">
        <v>2861</v>
      </c>
      <c r="C204" s="66">
        <v>753</v>
      </c>
      <c r="D204" s="134">
        <v>950</v>
      </c>
      <c r="E204" s="130"/>
    </row>
    <row r="205" ht="24" customHeight="1" spans="1:5">
      <c r="A205" s="64">
        <v>2296003</v>
      </c>
      <c r="B205" s="68" t="s">
        <v>2862</v>
      </c>
      <c r="C205" s="66">
        <v>79</v>
      </c>
      <c r="D205" s="134">
        <v>95</v>
      </c>
      <c r="E205" s="130"/>
    </row>
    <row r="206" ht="24" customHeight="1" spans="1:5">
      <c r="A206" s="64">
        <v>2296004</v>
      </c>
      <c r="B206" s="68" t="s">
        <v>2863</v>
      </c>
      <c r="C206" s="66">
        <v>10</v>
      </c>
      <c r="D206" s="134">
        <v>5</v>
      </c>
      <c r="E206" s="130"/>
    </row>
    <row r="207" ht="24" customHeight="1" spans="1:5">
      <c r="A207" s="64">
        <v>2296005</v>
      </c>
      <c r="B207" s="68" t="s">
        <v>2864</v>
      </c>
      <c r="C207" s="66">
        <v>0</v>
      </c>
      <c r="D207" s="134"/>
      <c r="E207" s="130"/>
    </row>
    <row r="208" ht="24" customHeight="1" spans="1:5">
      <c r="A208" s="64">
        <v>2296006</v>
      </c>
      <c r="B208" s="68" t="s">
        <v>2865</v>
      </c>
      <c r="C208" s="66">
        <v>15</v>
      </c>
      <c r="D208" s="134">
        <v>110</v>
      </c>
      <c r="E208" s="130"/>
    </row>
    <row r="209" ht="24" customHeight="1" spans="1:5">
      <c r="A209" s="64">
        <v>2296010</v>
      </c>
      <c r="B209" s="68" t="s">
        <v>2866</v>
      </c>
      <c r="C209" s="66">
        <v>0</v>
      </c>
      <c r="D209" s="134"/>
      <c r="E209" s="130"/>
    </row>
    <row r="210" ht="24" customHeight="1" spans="1:5">
      <c r="A210" s="64">
        <v>2296011</v>
      </c>
      <c r="B210" s="68" t="s">
        <v>2929</v>
      </c>
      <c r="C210" s="66">
        <v>0</v>
      </c>
      <c r="D210" s="134"/>
      <c r="E210" s="130"/>
    </row>
    <row r="211" ht="24" customHeight="1" spans="1:5">
      <c r="A211" s="64">
        <v>2296012</v>
      </c>
      <c r="B211" s="68" t="s">
        <v>2868</v>
      </c>
      <c r="C211" s="66">
        <v>0</v>
      </c>
      <c r="D211" s="134"/>
      <c r="E211" s="130"/>
    </row>
    <row r="212" ht="24" customHeight="1" spans="1:5">
      <c r="A212" s="64">
        <v>2296013</v>
      </c>
      <c r="B212" s="68" t="s">
        <v>2869</v>
      </c>
      <c r="C212" s="66">
        <v>0</v>
      </c>
      <c r="D212" s="134"/>
      <c r="E212" s="130"/>
    </row>
    <row r="213" ht="24" customHeight="1" spans="1:5">
      <c r="A213" s="64">
        <v>2296099</v>
      </c>
      <c r="B213" s="68" t="s">
        <v>2870</v>
      </c>
      <c r="C213" s="66">
        <v>0</v>
      </c>
      <c r="D213" s="134">
        <v>20</v>
      </c>
      <c r="E213" s="130"/>
    </row>
    <row r="214" s="120" customFormat="1" ht="24" customHeight="1" spans="1:5">
      <c r="A214" s="131">
        <v>232</v>
      </c>
      <c r="B214" s="65" t="s">
        <v>2871</v>
      </c>
      <c r="C214" s="132">
        <f>C215</f>
        <v>4764</v>
      </c>
      <c r="D214" s="128">
        <f>D215</f>
        <v>5690.5344</v>
      </c>
      <c r="E214" s="133"/>
    </row>
    <row r="215" ht="24" customHeight="1" spans="1:5">
      <c r="A215" s="64">
        <v>23204</v>
      </c>
      <c r="B215" s="65" t="s">
        <v>2872</v>
      </c>
      <c r="C215" s="66">
        <f>SUM(C216:C230)</f>
        <v>4764</v>
      </c>
      <c r="D215" s="134">
        <f>SUM(D216:D230)</f>
        <v>5690.5344</v>
      </c>
      <c r="E215" s="130"/>
    </row>
    <row r="216" ht="24" customHeight="1" spans="1:5">
      <c r="A216" s="64">
        <v>2320401</v>
      </c>
      <c r="B216" s="68" t="s">
        <v>2873</v>
      </c>
      <c r="C216" s="66">
        <v>0</v>
      </c>
      <c r="D216" s="134"/>
      <c r="E216" s="130"/>
    </row>
    <row r="217" ht="24" customHeight="1" spans="1:5">
      <c r="A217" s="64">
        <v>2320405</v>
      </c>
      <c r="B217" s="68" t="s">
        <v>2874</v>
      </c>
      <c r="C217" s="66">
        <v>0</v>
      </c>
      <c r="D217" s="134"/>
      <c r="E217" s="130"/>
    </row>
    <row r="218" ht="24" customHeight="1" spans="1:5">
      <c r="A218" s="64">
        <v>2320411</v>
      </c>
      <c r="B218" s="68" t="s">
        <v>2875</v>
      </c>
      <c r="C218" s="66">
        <v>4764</v>
      </c>
      <c r="D218" s="134">
        <v>5690.5344</v>
      </c>
      <c r="E218" s="130"/>
    </row>
    <row r="219" ht="24" customHeight="1" spans="1:5">
      <c r="A219" s="64">
        <v>2320413</v>
      </c>
      <c r="B219" s="68" t="s">
        <v>2876</v>
      </c>
      <c r="C219" s="66">
        <v>0</v>
      </c>
      <c r="D219" s="134"/>
      <c r="E219" s="130"/>
    </row>
    <row r="220" ht="24" customHeight="1" spans="1:5">
      <c r="A220" s="64">
        <v>2320414</v>
      </c>
      <c r="B220" s="68" t="s">
        <v>2877</v>
      </c>
      <c r="C220" s="66">
        <v>0</v>
      </c>
      <c r="D220" s="134"/>
      <c r="E220" s="130"/>
    </row>
    <row r="221" ht="24" customHeight="1" spans="1:5">
      <c r="A221" s="64">
        <v>2320416</v>
      </c>
      <c r="B221" s="68" t="s">
        <v>2878</v>
      </c>
      <c r="C221" s="66">
        <v>0</v>
      </c>
      <c r="D221" s="134"/>
      <c r="E221" s="130"/>
    </row>
    <row r="222" ht="24" customHeight="1" spans="1:5">
      <c r="A222" s="64">
        <v>2320417</v>
      </c>
      <c r="B222" s="68" t="s">
        <v>2879</v>
      </c>
      <c r="C222" s="66">
        <v>0</v>
      </c>
      <c r="D222" s="134"/>
      <c r="E222" s="130"/>
    </row>
    <row r="223" ht="24" customHeight="1" spans="1:5">
      <c r="A223" s="64">
        <v>2320418</v>
      </c>
      <c r="B223" s="68" t="s">
        <v>2880</v>
      </c>
      <c r="C223" s="66">
        <v>0</v>
      </c>
      <c r="D223" s="134"/>
      <c r="E223" s="130"/>
    </row>
    <row r="224" ht="24" customHeight="1" spans="1:5">
      <c r="A224" s="64">
        <v>2320419</v>
      </c>
      <c r="B224" s="68" t="s">
        <v>2881</v>
      </c>
      <c r="C224" s="66">
        <v>0</v>
      </c>
      <c r="D224" s="134"/>
      <c r="E224" s="130"/>
    </row>
    <row r="225" ht="24" customHeight="1" spans="1:5">
      <c r="A225" s="64">
        <v>2320420</v>
      </c>
      <c r="B225" s="68" t="s">
        <v>2882</v>
      </c>
      <c r="C225" s="66">
        <v>0</v>
      </c>
      <c r="D225" s="134"/>
      <c r="E225" s="130"/>
    </row>
    <row r="226" ht="24" customHeight="1" spans="1:5">
      <c r="A226" s="64">
        <v>2320431</v>
      </c>
      <c r="B226" s="68" t="s">
        <v>2883</v>
      </c>
      <c r="C226" s="66">
        <v>0</v>
      </c>
      <c r="D226" s="134"/>
      <c r="E226" s="130"/>
    </row>
    <row r="227" ht="24" customHeight="1" spans="1:5">
      <c r="A227" s="64">
        <v>2320432</v>
      </c>
      <c r="B227" s="68" t="s">
        <v>2884</v>
      </c>
      <c r="C227" s="66">
        <v>0</v>
      </c>
      <c r="D227" s="134"/>
      <c r="E227" s="130"/>
    </row>
    <row r="228" ht="24" customHeight="1" spans="1:5">
      <c r="A228" s="64">
        <v>2320433</v>
      </c>
      <c r="B228" s="68" t="s">
        <v>2885</v>
      </c>
      <c r="C228" s="66">
        <v>0</v>
      </c>
      <c r="D228" s="134"/>
      <c r="E228" s="130"/>
    </row>
    <row r="229" ht="24" customHeight="1" spans="1:5">
      <c r="A229" s="64">
        <v>2320498</v>
      </c>
      <c r="B229" s="68" t="s">
        <v>2886</v>
      </c>
      <c r="C229" s="66">
        <v>0</v>
      </c>
      <c r="D229" s="134"/>
      <c r="E229" s="130"/>
    </row>
    <row r="230" ht="24" customHeight="1" spans="1:5">
      <c r="A230" s="64">
        <v>2320499</v>
      </c>
      <c r="B230" s="68" t="s">
        <v>2887</v>
      </c>
      <c r="C230" s="66">
        <v>0</v>
      </c>
      <c r="D230" s="134"/>
      <c r="E230" s="130"/>
    </row>
    <row r="231" ht="24" customHeight="1" spans="1:5">
      <c r="A231" s="64">
        <v>233</v>
      </c>
      <c r="B231" s="65" t="s">
        <v>2888</v>
      </c>
      <c r="C231" s="66">
        <f>C232</f>
        <v>0</v>
      </c>
      <c r="D231" s="134"/>
      <c r="E231" s="130"/>
    </row>
    <row r="232" ht="24" customHeight="1" spans="1:5">
      <c r="A232" s="64">
        <v>23304</v>
      </c>
      <c r="B232" s="65" t="s">
        <v>2889</v>
      </c>
      <c r="C232" s="66">
        <f>SUM(C233:C247)</f>
        <v>0</v>
      </c>
      <c r="D232" s="134"/>
      <c r="E232" s="130"/>
    </row>
    <row r="233" ht="24" customHeight="1" spans="1:5">
      <c r="A233" s="64">
        <v>2330401</v>
      </c>
      <c r="B233" s="68" t="s">
        <v>2890</v>
      </c>
      <c r="C233" s="66">
        <v>0</v>
      </c>
      <c r="D233" s="134"/>
      <c r="E233" s="130"/>
    </row>
    <row r="234" ht="24" customHeight="1" spans="1:5">
      <c r="A234" s="64">
        <v>2330405</v>
      </c>
      <c r="B234" s="68" t="s">
        <v>2891</v>
      </c>
      <c r="C234" s="66">
        <v>0</v>
      </c>
      <c r="D234" s="134"/>
      <c r="E234" s="130"/>
    </row>
    <row r="235" ht="24" customHeight="1" spans="1:5">
      <c r="A235" s="64">
        <v>2330411</v>
      </c>
      <c r="B235" s="68" t="s">
        <v>2892</v>
      </c>
      <c r="C235" s="66">
        <v>0</v>
      </c>
      <c r="D235" s="134"/>
      <c r="E235" s="130"/>
    </row>
    <row r="236" ht="24" customHeight="1" spans="1:5">
      <c r="A236" s="64">
        <v>2330413</v>
      </c>
      <c r="B236" s="68" t="s">
        <v>2893</v>
      </c>
      <c r="C236" s="66">
        <v>0</v>
      </c>
      <c r="D236" s="134"/>
      <c r="E236" s="130"/>
    </row>
    <row r="237" ht="24" customHeight="1" spans="1:5">
      <c r="A237" s="64">
        <v>2330414</v>
      </c>
      <c r="B237" s="68" t="s">
        <v>2894</v>
      </c>
      <c r="C237" s="66">
        <v>0</v>
      </c>
      <c r="D237" s="134"/>
      <c r="E237" s="130"/>
    </row>
    <row r="238" ht="24" customHeight="1" spans="1:5">
      <c r="A238" s="64">
        <v>2330416</v>
      </c>
      <c r="B238" s="68" t="s">
        <v>2895</v>
      </c>
      <c r="C238" s="66">
        <v>0</v>
      </c>
      <c r="D238" s="134"/>
      <c r="E238" s="130"/>
    </row>
    <row r="239" ht="24" customHeight="1" spans="1:5">
      <c r="A239" s="64">
        <v>2330417</v>
      </c>
      <c r="B239" s="68" t="s">
        <v>2896</v>
      </c>
      <c r="C239" s="66">
        <v>0</v>
      </c>
      <c r="D239" s="134"/>
      <c r="E239" s="130"/>
    </row>
    <row r="240" ht="24" customHeight="1" spans="1:5">
      <c r="A240" s="64">
        <v>2330418</v>
      </c>
      <c r="B240" s="68" t="s">
        <v>2897</v>
      </c>
      <c r="C240" s="66">
        <v>0</v>
      </c>
      <c r="D240" s="134"/>
      <c r="E240" s="130"/>
    </row>
    <row r="241" ht="24" customHeight="1" spans="1:5">
      <c r="A241" s="64">
        <v>2330419</v>
      </c>
      <c r="B241" s="68" t="s">
        <v>2898</v>
      </c>
      <c r="C241" s="66">
        <v>0</v>
      </c>
      <c r="D241" s="134"/>
      <c r="E241" s="130"/>
    </row>
    <row r="242" ht="24" customHeight="1" spans="1:5">
      <c r="A242" s="64">
        <v>2330420</v>
      </c>
      <c r="B242" s="68" t="s">
        <v>2899</v>
      </c>
      <c r="C242" s="66">
        <v>0</v>
      </c>
      <c r="D242" s="134"/>
      <c r="E242" s="130"/>
    </row>
    <row r="243" ht="24" customHeight="1" spans="1:5">
      <c r="A243" s="64">
        <v>2330431</v>
      </c>
      <c r="B243" s="68" t="s">
        <v>2900</v>
      </c>
      <c r="C243" s="66">
        <v>0</v>
      </c>
      <c r="D243" s="134"/>
      <c r="E243" s="130"/>
    </row>
    <row r="244" ht="24" customHeight="1" spans="1:5">
      <c r="A244" s="64">
        <v>2330432</v>
      </c>
      <c r="B244" s="68" t="s">
        <v>2901</v>
      </c>
      <c r="C244" s="66">
        <v>0</v>
      </c>
      <c r="D244" s="134"/>
      <c r="E244" s="130"/>
    </row>
    <row r="245" ht="24" customHeight="1" spans="1:5">
      <c r="A245" s="64">
        <v>2330433</v>
      </c>
      <c r="B245" s="68" t="s">
        <v>2902</v>
      </c>
      <c r="C245" s="66">
        <v>0</v>
      </c>
      <c r="D245" s="134"/>
      <c r="E245" s="130"/>
    </row>
    <row r="246" ht="24" customHeight="1" spans="1:5">
      <c r="A246" s="64">
        <v>2330498</v>
      </c>
      <c r="B246" s="68" t="s">
        <v>2903</v>
      </c>
      <c r="C246" s="66">
        <v>0</v>
      </c>
      <c r="D246" s="134"/>
      <c r="E246" s="130"/>
    </row>
    <row r="247" ht="24" customHeight="1" spans="1:5">
      <c r="A247" s="64">
        <v>2330499</v>
      </c>
      <c r="B247" s="68" t="s">
        <v>2904</v>
      </c>
      <c r="C247" s="66">
        <v>0</v>
      </c>
      <c r="D247" s="134"/>
      <c r="E247" s="130"/>
    </row>
    <row r="248" ht="24" customHeight="1" spans="1:5">
      <c r="A248" s="64">
        <v>234</v>
      </c>
      <c r="B248" s="65" t="s">
        <v>2905</v>
      </c>
      <c r="C248" s="66">
        <f>SUM(C249,C262)</f>
        <v>0</v>
      </c>
      <c r="D248" s="134"/>
      <c r="E248" s="130"/>
    </row>
    <row r="249" ht="24" customHeight="1" spans="1:5">
      <c r="A249" s="64">
        <v>23401</v>
      </c>
      <c r="B249" s="65" t="s">
        <v>2906</v>
      </c>
      <c r="C249" s="66">
        <f>SUM(C250:C261)</f>
        <v>0</v>
      </c>
      <c r="D249" s="134"/>
      <c r="E249" s="130"/>
    </row>
    <row r="250" ht="24" customHeight="1" spans="1:5">
      <c r="A250" s="64">
        <v>2340101</v>
      </c>
      <c r="B250" s="68" t="s">
        <v>2907</v>
      </c>
      <c r="C250" s="66">
        <v>0</v>
      </c>
      <c r="D250" s="134"/>
      <c r="E250" s="130"/>
    </row>
    <row r="251" ht="24" customHeight="1" spans="1:5">
      <c r="A251" s="64">
        <v>2340102</v>
      </c>
      <c r="B251" s="68" t="s">
        <v>2908</v>
      </c>
      <c r="C251" s="66">
        <v>0</v>
      </c>
      <c r="D251" s="134"/>
      <c r="E251" s="130"/>
    </row>
    <row r="252" ht="24" customHeight="1" spans="1:5">
      <c r="A252" s="64">
        <v>2340103</v>
      </c>
      <c r="B252" s="68" t="s">
        <v>2909</v>
      </c>
      <c r="C252" s="66">
        <v>0</v>
      </c>
      <c r="D252" s="134"/>
      <c r="E252" s="130"/>
    </row>
    <row r="253" ht="24" customHeight="1" spans="1:5">
      <c r="A253" s="64">
        <v>2340104</v>
      </c>
      <c r="B253" s="68" t="s">
        <v>2910</v>
      </c>
      <c r="C253" s="66">
        <v>0</v>
      </c>
      <c r="D253" s="134"/>
      <c r="E253" s="130"/>
    </row>
    <row r="254" ht="24" customHeight="1" spans="1:5">
      <c r="A254" s="64">
        <v>2340105</v>
      </c>
      <c r="B254" s="68" t="s">
        <v>2911</v>
      </c>
      <c r="C254" s="66">
        <v>0</v>
      </c>
      <c r="D254" s="134"/>
      <c r="E254" s="130"/>
    </row>
    <row r="255" ht="24" customHeight="1" spans="1:5">
      <c r="A255" s="64">
        <v>2340106</v>
      </c>
      <c r="B255" s="68" t="s">
        <v>2912</v>
      </c>
      <c r="C255" s="66">
        <v>0</v>
      </c>
      <c r="D255" s="134"/>
      <c r="E255" s="130"/>
    </row>
    <row r="256" ht="24" customHeight="1" spans="1:5">
      <c r="A256" s="64">
        <v>2340107</v>
      </c>
      <c r="B256" s="68" t="s">
        <v>2913</v>
      </c>
      <c r="C256" s="66">
        <v>0</v>
      </c>
      <c r="D256" s="134"/>
      <c r="E256" s="130"/>
    </row>
    <row r="257" ht="24" customHeight="1" spans="1:5">
      <c r="A257" s="64">
        <v>2340108</v>
      </c>
      <c r="B257" s="68" t="s">
        <v>2914</v>
      </c>
      <c r="C257" s="66">
        <v>0</v>
      </c>
      <c r="D257" s="134"/>
      <c r="E257" s="130"/>
    </row>
    <row r="258" ht="24" customHeight="1" spans="1:5">
      <c r="A258" s="64">
        <v>2340109</v>
      </c>
      <c r="B258" s="68" t="s">
        <v>2915</v>
      </c>
      <c r="C258" s="66">
        <v>0</v>
      </c>
      <c r="D258" s="134"/>
      <c r="E258" s="130"/>
    </row>
    <row r="259" ht="24" customHeight="1" spans="1:5">
      <c r="A259" s="64">
        <v>2340110</v>
      </c>
      <c r="B259" s="68" t="s">
        <v>2916</v>
      </c>
      <c r="C259" s="66">
        <v>0</v>
      </c>
      <c r="D259" s="134"/>
      <c r="E259" s="130"/>
    </row>
    <row r="260" ht="24" customHeight="1" spans="1:5">
      <c r="A260" s="64">
        <v>2340111</v>
      </c>
      <c r="B260" s="68" t="s">
        <v>2917</v>
      </c>
      <c r="C260" s="66">
        <v>0</v>
      </c>
      <c r="D260" s="134"/>
      <c r="E260" s="130"/>
    </row>
    <row r="261" ht="24" customHeight="1" spans="1:5">
      <c r="A261" s="64">
        <v>2340199</v>
      </c>
      <c r="B261" s="68" t="s">
        <v>2918</v>
      </c>
      <c r="C261" s="66">
        <v>0</v>
      </c>
      <c r="D261" s="134"/>
      <c r="E261" s="130"/>
    </row>
    <row r="262" ht="24" customHeight="1" spans="1:5">
      <c r="A262" s="64">
        <v>23402</v>
      </c>
      <c r="B262" s="65" t="s">
        <v>2919</v>
      </c>
      <c r="C262" s="66">
        <f>SUM(C263:C268)</f>
        <v>0</v>
      </c>
      <c r="D262" s="134"/>
      <c r="E262" s="130"/>
    </row>
    <row r="263" ht="24" customHeight="1" spans="1:5">
      <c r="A263" s="64">
        <v>2340201</v>
      </c>
      <c r="B263" s="68" t="s">
        <v>2920</v>
      </c>
      <c r="C263" s="66">
        <v>0</v>
      </c>
      <c r="D263" s="134"/>
      <c r="E263" s="130"/>
    </row>
    <row r="264" ht="24" customHeight="1" spans="1:5">
      <c r="A264" s="64">
        <v>2340202</v>
      </c>
      <c r="B264" s="68" t="s">
        <v>2921</v>
      </c>
      <c r="C264" s="66">
        <v>0</v>
      </c>
      <c r="D264" s="134"/>
      <c r="E264" s="130"/>
    </row>
    <row r="265" ht="24" customHeight="1" spans="1:5">
      <c r="A265" s="64">
        <v>2340203</v>
      </c>
      <c r="B265" s="68" t="s">
        <v>2922</v>
      </c>
      <c r="C265" s="66">
        <v>0</v>
      </c>
      <c r="D265" s="134"/>
      <c r="E265" s="130"/>
    </row>
    <row r="266" ht="24" customHeight="1" spans="1:5">
      <c r="A266" s="64">
        <v>2340204</v>
      </c>
      <c r="B266" s="68" t="s">
        <v>2923</v>
      </c>
      <c r="C266" s="66">
        <v>0</v>
      </c>
      <c r="D266" s="134"/>
      <c r="E266" s="130"/>
    </row>
    <row r="267" ht="24" customHeight="1" spans="1:5">
      <c r="A267" s="64">
        <v>2340205</v>
      </c>
      <c r="B267" s="68" t="s">
        <v>2924</v>
      </c>
      <c r="C267" s="66">
        <v>0</v>
      </c>
      <c r="D267" s="134"/>
      <c r="E267" s="130"/>
    </row>
    <row r="268" ht="24" customHeight="1" spans="1:5">
      <c r="A268" s="64">
        <v>2340299</v>
      </c>
      <c r="B268" s="68" t="s">
        <v>2925</v>
      </c>
      <c r="C268" s="66">
        <v>0</v>
      </c>
      <c r="D268" s="134"/>
      <c r="E268" s="130"/>
    </row>
    <row r="269" s="120" customFormat="1" ht="24" customHeight="1" spans="1:5">
      <c r="A269" s="131">
        <v>23006</v>
      </c>
      <c r="B269" s="65" t="s">
        <v>2596</v>
      </c>
      <c r="C269" s="132">
        <v>40</v>
      </c>
      <c r="D269" s="128">
        <v>40</v>
      </c>
      <c r="E269" s="133"/>
    </row>
    <row r="270" s="120" customFormat="1" ht="24" customHeight="1" spans="1:5">
      <c r="A270" s="131">
        <v>23008</v>
      </c>
      <c r="B270" s="65" t="s">
        <v>2602</v>
      </c>
      <c r="C270" s="132"/>
      <c r="D270" s="132">
        <v>8800</v>
      </c>
      <c r="E270" s="135"/>
    </row>
    <row r="271" s="120" customFormat="1" ht="24" customHeight="1" spans="1:5">
      <c r="A271" s="131">
        <v>23104</v>
      </c>
      <c r="B271" s="65" t="s">
        <v>2598</v>
      </c>
      <c r="C271" s="132">
        <v>22100</v>
      </c>
      <c r="D271" s="132"/>
      <c r="E271" s="135"/>
    </row>
    <row r="272" s="120" customFormat="1" ht="24" customHeight="1" spans="1:5">
      <c r="A272" s="131"/>
      <c r="B272" s="65" t="s">
        <v>2926</v>
      </c>
      <c r="C272" s="132">
        <v>53300</v>
      </c>
      <c r="D272" s="132">
        <v>52429</v>
      </c>
      <c r="E272" s="135"/>
    </row>
    <row r="273" ht="24" customHeight="1" spans="1:5">
      <c r="A273" s="136"/>
      <c r="B273" s="65" t="s">
        <v>2609</v>
      </c>
      <c r="C273" s="132">
        <f>C5+C269+C270+C271+C272</f>
        <v>109350</v>
      </c>
      <c r="D273" s="132">
        <f>D5+D269+D270+D272</f>
        <v>78109.5344</v>
      </c>
      <c r="E273" s="136"/>
    </row>
  </sheetData>
  <mergeCells count="2">
    <mergeCell ref="A2:E2"/>
    <mergeCell ref="A3:E3"/>
  </mergeCells>
  <dataValidations count="1">
    <dataValidation type="decimal" operator="between" allowBlank="1" showInputMessage="1" showErrorMessage="1" sqref="C63:D63 C99:D99 C123:D123 C127:D127 C186:D186 C202:D202 C269:D269 C6:C40 C43:C62 C64:C98 C100:C122 C124:C126 C128:C185 C187:C201 C203:C213 C216:C268 C41:D42 C214:D215">
      <formula1>-99999999999999</formula1>
      <formula2>99999999999999</formula2>
    </dataValidation>
  </dataValidations>
  <printOptions horizontalCentered="1"/>
  <pageMargins left="0.751388888888889" right="0.357638888888889" top="0.60625" bottom="0.409027777777778" header="0.5" footer="0.5"/>
  <pageSetup paperSize="9" orientation="portrait" horizontalDpi="6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1"/>
  <sheetViews>
    <sheetView workbookViewId="0">
      <pane ySplit="3" topLeftCell="A4" activePane="bottomLeft" state="frozen"/>
      <selection/>
      <selection pane="bottomLeft" activeCell="F10" sqref="F10"/>
    </sheetView>
  </sheetViews>
  <sheetFormatPr defaultColWidth="9" defaultRowHeight="14.25" outlineLevelCol="1"/>
  <cols>
    <col min="1" max="1" width="63.625" customWidth="1"/>
    <col min="2" max="2" width="25.625" customWidth="1"/>
  </cols>
  <sheetData>
    <row r="1" spans="1:2">
      <c r="A1" s="104" t="s">
        <v>2930</v>
      </c>
      <c r="B1" s="105"/>
    </row>
    <row r="2" ht="24" customHeight="1" spans="1:2">
      <c r="A2" s="106" t="s">
        <v>2931</v>
      </c>
      <c r="B2" s="106"/>
    </row>
    <row r="3" spans="1:2">
      <c r="A3" s="107" t="s">
        <v>70</v>
      </c>
      <c r="B3" s="107"/>
    </row>
    <row r="4" ht="30" customHeight="1" spans="1:2">
      <c r="A4" s="108" t="s">
        <v>2932</v>
      </c>
      <c r="B4" s="109" t="s">
        <v>2933</v>
      </c>
    </row>
    <row r="5" ht="30" customHeight="1" spans="1:2">
      <c r="A5" s="110" t="s">
        <v>2934</v>
      </c>
      <c r="B5" s="111"/>
    </row>
    <row r="6" ht="30" customHeight="1" spans="1:2">
      <c r="A6" s="110" t="s">
        <v>2935</v>
      </c>
      <c r="B6" s="111"/>
    </row>
    <row r="7" ht="30" customHeight="1" spans="1:2">
      <c r="A7" s="112" t="s">
        <v>2936</v>
      </c>
      <c r="B7" s="113">
        <f>B8</f>
        <v>2969</v>
      </c>
    </row>
    <row r="8" ht="30" customHeight="1" spans="1:2">
      <c r="A8" s="110" t="s">
        <v>2788</v>
      </c>
      <c r="B8" s="111">
        <f>B9+B10</f>
        <v>2969</v>
      </c>
    </row>
    <row r="9" ht="30" customHeight="1" spans="1:2">
      <c r="A9" s="110" t="s">
        <v>2789</v>
      </c>
      <c r="B9" s="111">
        <v>1263</v>
      </c>
    </row>
    <row r="10" ht="30" customHeight="1" spans="1:2">
      <c r="A10" s="110" t="s">
        <v>2771</v>
      </c>
      <c r="B10" s="111">
        <v>1706</v>
      </c>
    </row>
    <row r="11" ht="30" customHeight="1" spans="1:2">
      <c r="A11" s="110" t="s">
        <v>2937</v>
      </c>
      <c r="B11" s="111"/>
    </row>
    <row r="12" ht="30" customHeight="1" spans="1:2">
      <c r="A12" s="110" t="s">
        <v>2938</v>
      </c>
      <c r="B12" s="111"/>
    </row>
    <row r="13" ht="30" customHeight="1" spans="1:2">
      <c r="A13" s="110" t="s">
        <v>2719</v>
      </c>
      <c r="B13" s="111"/>
    </row>
    <row r="14" ht="30" customHeight="1" spans="1:2">
      <c r="A14" s="110" t="s">
        <v>2724</v>
      </c>
      <c r="B14" s="111"/>
    </row>
    <row r="15" ht="30" customHeight="1" spans="1:2">
      <c r="A15" s="110" t="s">
        <v>2939</v>
      </c>
      <c r="B15" s="111"/>
    </row>
    <row r="16" ht="30" customHeight="1" spans="1:2">
      <c r="A16" s="110" t="s">
        <v>2940</v>
      </c>
      <c r="B16" s="111"/>
    </row>
    <row r="17" ht="30" customHeight="1" spans="1:2">
      <c r="A17" s="110" t="s">
        <v>2941</v>
      </c>
      <c r="B17" s="111"/>
    </row>
    <row r="18" ht="30" customHeight="1" spans="1:2">
      <c r="A18" s="110" t="s">
        <v>2942</v>
      </c>
      <c r="B18" s="111"/>
    </row>
    <row r="19" ht="30" customHeight="1" spans="1:2">
      <c r="A19" s="110" t="s">
        <v>2943</v>
      </c>
      <c r="B19" s="111"/>
    </row>
    <row r="20" ht="30" customHeight="1" spans="1:2">
      <c r="A20" s="110" t="s">
        <v>2944</v>
      </c>
      <c r="B20" s="111"/>
    </row>
    <row r="21" ht="30" customHeight="1" spans="1:2">
      <c r="A21" s="110" t="s">
        <v>2945</v>
      </c>
      <c r="B21" s="111"/>
    </row>
    <row r="22" ht="30" customHeight="1" spans="1:2">
      <c r="A22" s="110" t="s">
        <v>2946</v>
      </c>
      <c r="B22" s="111"/>
    </row>
    <row r="23" ht="30" customHeight="1" spans="1:2">
      <c r="A23" s="110" t="s">
        <v>2947</v>
      </c>
      <c r="B23" s="111"/>
    </row>
    <row r="24" ht="30" customHeight="1" spans="1:2">
      <c r="A24" s="110" t="s">
        <v>2948</v>
      </c>
      <c r="B24" s="111"/>
    </row>
    <row r="25" ht="30" customHeight="1" spans="1:2">
      <c r="A25" s="110" t="s">
        <v>2775</v>
      </c>
      <c r="B25" s="111"/>
    </row>
    <row r="26" ht="30" customHeight="1" spans="1:2">
      <c r="A26" s="110" t="s">
        <v>2949</v>
      </c>
      <c r="B26" s="111"/>
    </row>
    <row r="27" ht="30" customHeight="1" spans="1:2">
      <c r="A27" s="110" t="s">
        <v>2950</v>
      </c>
      <c r="B27" s="111"/>
    </row>
    <row r="28" ht="30" customHeight="1" spans="1:2">
      <c r="A28" s="110" t="s">
        <v>2951</v>
      </c>
      <c r="B28" s="111"/>
    </row>
    <row r="29" ht="30" customHeight="1" spans="1:2">
      <c r="A29" s="110" t="s">
        <v>2952</v>
      </c>
      <c r="B29" s="111"/>
    </row>
    <row r="30" ht="30" customHeight="1" spans="1:2">
      <c r="A30" s="110" t="s">
        <v>2953</v>
      </c>
      <c r="B30" s="111"/>
    </row>
    <row r="31" ht="30" customHeight="1" spans="1:2">
      <c r="A31" s="110" t="s">
        <v>2805</v>
      </c>
      <c r="B31" s="111"/>
    </row>
    <row r="32" ht="30" customHeight="1" spans="1:2">
      <c r="A32" s="110" t="s">
        <v>2814</v>
      </c>
      <c r="B32" s="111"/>
    </row>
    <row r="33" ht="30" customHeight="1" spans="1:2">
      <c r="A33" s="110" t="s">
        <v>2821</v>
      </c>
      <c r="B33" s="111"/>
    </row>
    <row r="34" ht="30" customHeight="1" spans="1:2">
      <c r="A34" s="110" t="s">
        <v>2954</v>
      </c>
      <c r="B34" s="111"/>
    </row>
    <row r="35" ht="30" customHeight="1" spans="1:2">
      <c r="A35" s="110" t="s">
        <v>2955</v>
      </c>
      <c r="B35" s="111"/>
    </row>
    <row r="36" ht="30" customHeight="1" spans="1:2">
      <c r="A36" s="110" t="s">
        <v>2956</v>
      </c>
      <c r="B36" s="111"/>
    </row>
    <row r="37" ht="30" customHeight="1" spans="1:2">
      <c r="A37" s="110" t="s">
        <v>2837</v>
      </c>
      <c r="B37" s="111"/>
    </row>
    <row r="38" ht="30" customHeight="1" spans="1:2">
      <c r="A38" s="110" t="s">
        <v>2839</v>
      </c>
      <c r="B38" s="111"/>
    </row>
    <row r="39" ht="30" customHeight="1" spans="1:2">
      <c r="A39" s="110" t="s">
        <v>2840</v>
      </c>
      <c r="B39" s="111"/>
    </row>
    <row r="40" ht="30" customHeight="1" spans="1:2">
      <c r="A40" s="110" t="s">
        <v>2957</v>
      </c>
      <c r="B40" s="111"/>
    </row>
    <row r="41" ht="30" customHeight="1" spans="1:2">
      <c r="A41" s="110" t="s">
        <v>2709</v>
      </c>
      <c r="B41" s="111"/>
    </row>
    <row r="42" ht="30" customHeight="1" spans="1:2">
      <c r="A42" s="110" t="s">
        <v>2958</v>
      </c>
      <c r="B42" s="111">
        <v>1205</v>
      </c>
    </row>
    <row r="43" ht="30" customHeight="1" spans="1:2">
      <c r="A43" s="110" t="s">
        <v>2844</v>
      </c>
      <c r="B43" s="111"/>
    </row>
    <row r="44" ht="30" customHeight="1" spans="1:2">
      <c r="A44" s="114" t="s">
        <v>2848</v>
      </c>
      <c r="B44" s="115"/>
    </row>
    <row r="45" ht="30" customHeight="1" spans="1:2">
      <c r="A45" s="116" t="s">
        <v>2959</v>
      </c>
      <c r="B45" s="117"/>
    </row>
    <row r="46" ht="30" customHeight="1" spans="1:2">
      <c r="A46" s="118" t="s">
        <v>2960</v>
      </c>
      <c r="B46" s="119">
        <f>B47+B48+B50+B49</f>
        <v>951</v>
      </c>
    </row>
    <row r="47" ht="30" customHeight="1" spans="1:2">
      <c r="A47" s="116" t="s">
        <v>2861</v>
      </c>
      <c r="B47" s="117">
        <v>872</v>
      </c>
    </row>
    <row r="48" ht="30" customHeight="1" spans="1:2">
      <c r="A48" s="116" t="s">
        <v>2862</v>
      </c>
      <c r="B48" s="117">
        <v>45</v>
      </c>
    </row>
    <row r="49" ht="30" customHeight="1" spans="1:2">
      <c r="A49" s="116" t="s">
        <v>2865</v>
      </c>
      <c r="B49" s="117">
        <v>34</v>
      </c>
    </row>
    <row r="50" ht="30" customHeight="1" spans="1:2">
      <c r="A50" s="116" t="s">
        <v>2869</v>
      </c>
      <c r="B50" s="117"/>
    </row>
    <row r="51" ht="30" customHeight="1" spans="1:2">
      <c r="A51" s="116" t="s">
        <v>173</v>
      </c>
      <c r="B51" s="117">
        <f>B7+B46</f>
        <v>3920</v>
      </c>
    </row>
  </sheetData>
  <mergeCells count="2">
    <mergeCell ref="A2:B2"/>
    <mergeCell ref="A3:B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K16" sqref="K16"/>
    </sheetView>
  </sheetViews>
  <sheetFormatPr defaultColWidth="9" defaultRowHeight="14.25" outlineLevelCol="4"/>
  <cols>
    <col min="1" max="1" width="30.875" customWidth="1"/>
    <col min="2" max="2" width="17.875" customWidth="1"/>
    <col min="3" max="3" width="13.5" customWidth="1"/>
    <col min="4" max="4" width="12.625" customWidth="1"/>
    <col min="5" max="5" width="28.375" customWidth="1"/>
  </cols>
  <sheetData>
    <row r="1" ht="18" customHeight="1" spans="1:5">
      <c r="A1" s="12" t="s">
        <v>2961</v>
      </c>
      <c r="B1" s="12"/>
      <c r="C1" s="12"/>
      <c r="D1" s="12"/>
      <c r="E1" s="12"/>
    </row>
    <row r="2" ht="27" customHeight="1" spans="1:5">
      <c r="A2" s="99" t="s">
        <v>2962</v>
      </c>
      <c r="B2" s="99"/>
      <c r="C2" s="99"/>
      <c r="D2" s="99"/>
      <c r="E2" s="99"/>
    </row>
    <row r="3" ht="21" customHeight="1" spans="1:5">
      <c r="A3" s="100" t="s">
        <v>70</v>
      </c>
      <c r="B3" s="100"/>
      <c r="C3" s="100"/>
      <c r="D3" s="100"/>
      <c r="E3" s="100"/>
    </row>
    <row r="4" ht="25" customHeight="1" spans="1:5">
      <c r="A4" s="101" t="s">
        <v>2562</v>
      </c>
      <c r="B4" s="101" t="s">
        <v>2563</v>
      </c>
      <c r="C4" s="101" t="s">
        <v>2564</v>
      </c>
      <c r="D4" s="101" t="s">
        <v>2565</v>
      </c>
      <c r="E4" s="101" t="s">
        <v>181</v>
      </c>
    </row>
    <row r="5" ht="25" customHeight="1" spans="1:5">
      <c r="A5" s="102" t="s">
        <v>2566</v>
      </c>
      <c r="B5" s="101"/>
      <c r="C5" s="101"/>
      <c r="D5" s="101"/>
      <c r="E5" s="101"/>
    </row>
    <row r="6" ht="25" customHeight="1" spans="1:5">
      <c r="A6" s="102" t="s">
        <v>2567</v>
      </c>
      <c r="B6" s="101"/>
      <c r="C6" s="101"/>
      <c r="D6" s="101"/>
      <c r="E6" s="101"/>
    </row>
    <row r="7" ht="25" customHeight="1" spans="1:5">
      <c r="A7" s="102" t="s">
        <v>2568</v>
      </c>
      <c r="B7" s="101"/>
      <c r="C7" s="101"/>
      <c r="D7" s="101"/>
      <c r="E7" s="101"/>
    </row>
    <row r="8" ht="25" customHeight="1" spans="1:5">
      <c r="A8" s="102" t="s">
        <v>2569</v>
      </c>
      <c r="B8" s="101"/>
      <c r="C8" s="101"/>
      <c r="D8" s="101"/>
      <c r="E8" s="101"/>
    </row>
    <row r="9" ht="25" customHeight="1" spans="1:5">
      <c r="A9" s="102" t="s">
        <v>2570</v>
      </c>
      <c r="B9" s="101"/>
      <c r="C9" s="101"/>
      <c r="D9" s="101"/>
      <c r="E9" s="101"/>
    </row>
    <row r="10" ht="25" customHeight="1" spans="1:5">
      <c r="A10" s="102" t="s">
        <v>2571</v>
      </c>
      <c r="B10" s="101"/>
      <c r="C10" s="101"/>
      <c r="D10" s="101"/>
      <c r="E10" s="101"/>
    </row>
    <row r="11" ht="25" customHeight="1" spans="1:5">
      <c r="A11" s="102" t="s">
        <v>2572</v>
      </c>
      <c r="B11" s="101"/>
      <c r="C11" s="101"/>
      <c r="D11" s="101"/>
      <c r="E11" s="101"/>
    </row>
    <row r="12" ht="25" customHeight="1" spans="1:5">
      <c r="A12" s="102" t="s">
        <v>2573</v>
      </c>
      <c r="B12" s="101"/>
      <c r="C12" s="101"/>
      <c r="D12" s="101"/>
      <c r="E12" s="101"/>
    </row>
    <row r="13" ht="25" customHeight="1" spans="1:5">
      <c r="A13" s="102" t="s">
        <v>2574</v>
      </c>
      <c r="B13" s="101"/>
      <c r="C13" s="101"/>
      <c r="D13" s="101"/>
      <c r="E13" s="101"/>
    </row>
    <row r="14" ht="25" customHeight="1" spans="1:5">
      <c r="A14" s="102" t="s">
        <v>2575</v>
      </c>
      <c r="B14" s="101"/>
      <c r="C14" s="101"/>
      <c r="D14" s="101"/>
      <c r="E14" s="101"/>
    </row>
    <row r="15" ht="25" customHeight="1" spans="1:5">
      <c r="A15" s="102" t="s">
        <v>2576</v>
      </c>
      <c r="B15" s="101"/>
      <c r="C15" s="101"/>
      <c r="D15" s="101"/>
      <c r="E15" s="101"/>
    </row>
    <row r="16" ht="25" customHeight="1" spans="1:5">
      <c r="A16" s="102" t="s">
        <v>2577</v>
      </c>
      <c r="B16" s="101"/>
      <c r="C16" s="101"/>
      <c r="D16" s="101"/>
      <c r="E16" s="101"/>
    </row>
    <row r="17" ht="25" customHeight="1" spans="1:5">
      <c r="A17" s="102" t="s">
        <v>2578</v>
      </c>
      <c r="B17" s="101"/>
      <c r="C17" s="101"/>
      <c r="D17" s="101"/>
      <c r="E17" s="101"/>
    </row>
    <row r="18" ht="25" customHeight="1" spans="1:5">
      <c r="A18" s="101" t="s">
        <v>181</v>
      </c>
      <c r="B18" s="101">
        <v>0</v>
      </c>
      <c r="C18" s="101">
        <v>0</v>
      </c>
      <c r="D18" s="101">
        <v>0</v>
      </c>
      <c r="E18" s="101">
        <v>0</v>
      </c>
    </row>
    <row r="19" ht="21" customHeight="1" spans="1:5">
      <c r="A19" s="103" t="s">
        <v>2963</v>
      </c>
      <c r="B19" s="103"/>
      <c r="C19" s="103"/>
      <c r="D19" s="103"/>
      <c r="E19" s="103"/>
    </row>
  </sheetData>
  <mergeCells count="4">
    <mergeCell ref="A1:E1"/>
    <mergeCell ref="A2:E2"/>
    <mergeCell ref="A3:E3"/>
    <mergeCell ref="A19:E1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view="pageBreakPreview" zoomScaleNormal="100" workbookViewId="0">
      <selection activeCell="H12" sqref="H12"/>
    </sheetView>
  </sheetViews>
  <sheetFormatPr defaultColWidth="9" defaultRowHeight="14.25" outlineLevelCol="5"/>
  <cols>
    <col min="1" max="1" width="15.75" customWidth="1"/>
    <col min="2" max="2" width="16.5" customWidth="1"/>
    <col min="3" max="3" width="19.125" customWidth="1"/>
    <col min="4" max="4" width="26.5" customWidth="1"/>
    <col min="5" max="5" width="20.875" customWidth="1"/>
    <col min="6" max="6" width="20.125" customWidth="1"/>
  </cols>
  <sheetData>
    <row r="1" ht="20" customHeight="1" spans="1:1">
      <c r="A1" s="74" t="s">
        <v>2964</v>
      </c>
    </row>
    <row r="2" ht="46" customHeight="1" spans="1:6">
      <c r="A2" s="75" t="s">
        <v>2965</v>
      </c>
      <c r="B2" s="75"/>
      <c r="C2" s="75"/>
      <c r="D2" s="75"/>
      <c r="E2" s="75"/>
      <c r="F2" s="75"/>
    </row>
    <row r="3" ht="24" customHeight="1" spans="1:6">
      <c r="A3" s="76" t="s">
        <v>2966</v>
      </c>
      <c r="B3" s="77"/>
      <c r="C3" s="77"/>
      <c r="D3" s="77"/>
      <c r="E3" s="77"/>
      <c r="F3" s="77"/>
    </row>
    <row r="4" ht="29" customHeight="1" spans="1:6">
      <c r="A4" s="78" t="s">
        <v>71</v>
      </c>
      <c r="B4" s="79"/>
      <c r="C4" s="80"/>
      <c r="D4" s="78" t="s">
        <v>72</v>
      </c>
      <c r="E4" s="79"/>
      <c r="F4" s="80"/>
    </row>
    <row r="5" ht="29" customHeight="1" spans="1:6">
      <c r="A5" s="81" t="s">
        <v>73</v>
      </c>
      <c r="B5" s="82" t="s">
        <v>2967</v>
      </c>
      <c r="C5" s="83" t="s">
        <v>2968</v>
      </c>
      <c r="D5" s="81" t="s">
        <v>73</v>
      </c>
      <c r="E5" s="82" t="s">
        <v>2967</v>
      </c>
      <c r="F5" s="83" t="s">
        <v>2968</v>
      </c>
    </row>
    <row r="6" ht="29" customHeight="1" spans="1:6">
      <c r="A6" s="84" t="s">
        <v>2969</v>
      </c>
      <c r="B6" s="85">
        <v>16987</v>
      </c>
      <c r="C6" s="86">
        <v>29060</v>
      </c>
      <c r="D6" s="84" t="s">
        <v>2970</v>
      </c>
      <c r="E6" s="87">
        <v>5</v>
      </c>
      <c r="F6" s="88">
        <v>10</v>
      </c>
    </row>
    <row r="7" ht="29" customHeight="1" spans="1:6">
      <c r="A7" s="89" t="s">
        <v>2971</v>
      </c>
      <c r="B7" s="85">
        <v>4</v>
      </c>
      <c r="C7" s="90">
        <v>4</v>
      </c>
      <c r="D7" s="91" t="s">
        <v>2972</v>
      </c>
      <c r="E7" s="85"/>
      <c r="F7" s="90"/>
    </row>
    <row r="8" ht="29" customHeight="1" spans="1:6">
      <c r="A8" s="92"/>
      <c r="B8" s="85"/>
      <c r="C8" s="90"/>
      <c r="D8" s="93" t="s">
        <v>2973</v>
      </c>
      <c r="E8" s="85"/>
      <c r="F8" s="90"/>
    </row>
    <row r="9" ht="29" customHeight="1" spans="1:6">
      <c r="A9" s="94"/>
      <c r="B9" s="85"/>
      <c r="C9" s="90"/>
      <c r="D9" s="93" t="s">
        <v>2974</v>
      </c>
      <c r="E9" s="85"/>
      <c r="F9" s="90"/>
    </row>
    <row r="10" ht="29" customHeight="1" spans="1:6">
      <c r="A10" s="95"/>
      <c r="B10" s="85"/>
      <c r="C10" s="90"/>
      <c r="D10" s="96" t="s">
        <v>2975</v>
      </c>
      <c r="E10" s="85"/>
      <c r="F10" s="90"/>
    </row>
    <row r="11" ht="29" customHeight="1" spans="1:6">
      <c r="A11" s="95"/>
      <c r="B11" s="85"/>
      <c r="C11" s="90"/>
      <c r="D11" s="91" t="s">
        <v>2602</v>
      </c>
      <c r="E11" s="85">
        <v>16987</v>
      </c>
      <c r="F11" s="90">
        <v>29060</v>
      </c>
    </row>
    <row r="12" ht="29" customHeight="1" spans="1:6">
      <c r="A12" s="95"/>
      <c r="B12" s="85"/>
      <c r="C12" s="90"/>
      <c r="D12" s="97" t="s">
        <v>2976</v>
      </c>
      <c r="E12" s="85"/>
      <c r="F12" s="90"/>
    </row>
    <row r="13" ht="29" customHeight="1" spans="1:6">
      <c r="A13" s="94"/>
      <c r="B13" s="85"/>
      <c r="C13" s="90"/>
      <c r="D13" s="91" t="s">
        <v>2607</v>
      </c>
      <c r="E13" s="85">
        <v>9</v>
      </c>
      <c r="F13" s="90">
        <v>3</v>
      </c>
    </row>
    <row r="14" ht="29" customHeight="1" spans="1:6">
      <c r="A14" s="89" t="s">
        <v>2977</v>
      </c>
      <c r="B14" s="85">
        <v>10</v>
      </c>
      <c r="C14" s="90">
        <v>9</v>
      </c>
      <c r="D14" s="95"/>
      <c r="E14" s="85"/>
      <c r="F14" s="90"/>
    </row>
    <row r="15" ht="29" customHeight="1" spans="1:6">
      <c r="A15" s="98" t="s">
        <v>172</v>
      </c>
      <c r="B15" s="85">
        <f>SUM(B6:B14)</f>
        <v>17001</v>
      </c>
      <c r="C15" s="83">
        <f>SUM(C6:C14)</f>
        <v>29073</v>
      </c>
      <c r="D15" s="98" t="s">
        <v>173</v>
      </c>
      <c r="E15" s="85">
        <f>SUM(E6:E14)</f>
        <v>17001</v>
      </c>
      <c r="F15" s="83">
        <f>SUM(F6:F14)</f>
        <v>29073</v>
      </c>
    </row>
  </sheetData>
  <mergeCells count="4">
    <mergeCell ref="A2:F2"/>
    <mergeCell ref="A3:F3"/>
    <mergeCell ref="A4:C4"/>
    <mergeCell ref="D4:F4"/>
  </mergeCells>
  <printOptions horizontalCentered="1"/>
  <pageMargins left="0.357638888888889" right="0.161111111111111" top="1" bottom="0.802777777777778" header="0.5" footer="0.5"/>
  <pageSetup paperSize="9"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8"/>
  <sheetViews>
    <sheetView view="pageBreakPreview" zoomScaleNormal="100" workbookViewId="0">
      <selection activeCell="J9" sqref="J9"/>
    </sheetView>
  </sheetViews>
  <sheetFormatPr defaultColWidth="9" defaultRowHeight="14.25" outlineLevelCol="4"/>
  <cols>
    <col min="2" max="2" width="30.625" style="33" customWidth="1"/>
    <col min="3" max="3" width="13.5" style="36" customWidth="1"/>
    <col min="4" max="4" width="13.75" style="36" customWidth="1"/>
    <col min="5" max="5" width="13" style="33" customWidth="1"/>
  </cols>
  <sheetData>
    <row r="1" spans="1:1">
      <c r="A1" s="33" t="s">
        <v>2978</v>
      </c>
    </row>
    <row r="2" ht="27" customHeight="1" spans="1:5">
      <c r="A2" s="58" t="s">
        <v>2979</v>
      </c>
      <c r="B2" s="59"/>
      <c r="C2" s="58"/>
      <c r="D2" s="58"/>
      <c r="E2" s="59"/>
    </row>
    <row r="3" ht="27" customHeight="1" spans="1:5">
      <c r="A3" s="60" t="s">
        <v>2980</v>
      </c>
      <c r="B3" s="61"/>
      <c r="C3" s="60"/>
      <c r="D3" s="60"/>
      <c r="E3" s="60"/>
    </row>
    <row r="4" ht="27" customHeight="1" spans="1:5">
      <c r="A4" s="62" t="s">
        <v>190</v>
      </c>
      <c r="B4" s="62" t="s">
        <v>191</v>
      </c>
      <c r="C4" s="62" t="s">
        <v>4</v>
      </c>
      <c r="D4" s="63" t="s">
        <v>5</v>
      </c>
      <c r="E4" s="62" t="s">
        <v>8</v>
      </c>
    </row>
    <row r="5" ht="27" customHeight="1" spans="1:5">
      <c r="A5" s="64">
        <v>10306</v>
      </c>
      <c r="B5" s="65" t="s">
        <v>2981</v>
      </c>
      <c r="C5" s="66">
        <f>SUM(C6,C38,C43,C49,C53)</f>
        <v>16987</v>
      </c>
      <c r="D5" s="66">
        <f>SUM(D6,D38,D43,D49,D53)</f>
        <v>29060</v>
      </c>
      <c r="E5" s="67"/>
    </row>
    <row r="6" ht="27" customHeight="1" spans="1:5">
      <c r="A6" s="64">
        <v>1030601</v>
      </c>
      <c r="B6" s="68" t="s">
        <v>2982</v>
      </c>
      <c r="C6" s="66">
        <f>SUM(C7:C37)</f>
        <v>0</v>
      </c>
      <c r="D6" s="66">
        <f>SUM(D7:D37)</f>
        <v>0</v>
      </c>
      <c r="E6" s="67"/>
    </row>
    <row r="7" ht="27" customHeight="1" spans="1:5">
      <c r="A7" s="64">
        <v>103060103</v>
      </c>
      <c r="B7" s="68" t="s">
        <v>2983</v>
      </c>
      <c r="C7" s="66">
        <v>0</v>
      </c>
      <c r="D7" s="69"/>
      <c r="E7" s="67"/>
    </row>
    <row r="8" ht="27" customHeight="1" spans="1:5">
      <c r="A8" s="64">
        <v>103060104</v>
      </c>
      <c r="B8" s="68" t="s">
        <v>2984</v>
      </c>
      <c r="C8" s="66">
        <v>0</v>
      </c>
      <c r="D8" s="70"/>
      <c r="E8" s="67"/>
    </row>
    <row r="9" ht="27" customHeight="1" spans="1:5">
      <c r="A9" s="64">
        <v>103060105</v>
      </c>
      <c r="B9" s="68" t="s">
        <v>2985</v>
      </c>
      <c r="C9" s="66">
        <v>0</v>
      </c>
      <c r="D9" s="70"/>
      <c r="E9" s="67"/>
    </row>
    <row r="10" ht="27" customHeight="1" spans="1:5">
      <c r="A10" s="64">
        <v>103060106</v>
      </c>
      <c r="B10" s="68" t="s">
        <v>2986</v>
      </c>
      <c r="C10" s="66">
        <v>0</v>
      </c>
      <c r="D10" s="70"/>
      <c r="E10" s="67"/>
    </row>
    <row r="11" ht="27" customHeight="1" spans="1:5">
      <c r="A11" s="64">
        <v>103060107</v>
      </c>
      <c r="B11" s="68" t="s">
        <v>2987</v>
      </c>
      <c r="C11" s="66">
        <v>0</v>
      </c>
      <c r="D11" s="70"/>
      <c r="E11" s="67"/>
    </row>
    <row r="12" ht="27" customHeight="1" spans="1:5">
      <c r="A12" s="64">
        <v>103060108</v>
      </c>
      <c r="B12" s="68" t="s">
        <v>2988</v>
      </c>
      <c r="C12" s="66">
        <v>0</v>
      </c>
      <c r="D12" s="70"/>
      <c r="E12" s="67"/>
    </row>
    <row r="13" ht="27" customHeight="1" spans="1:5">
      <c r="A13" s="64">
        <v>103060109</v>
      </c>
      <c r="B13" s="68" t="s">
        <v>2989</v>
      </c>
      <c r="C13" s="66">
        <v>0</v>
      </c>
      <c r="D13" s="70"/>
      <c r="E13" s="67"/>
    </row>
    <row r="14" ht="27" customHeight="1" spans="1:5">
      <c r="A14" s="64">
        <v>103060112</v>
      </c>
      <c r="B14" s="68" t="s">
        <v>2990</v>
      </c>
      <c r="C14" s="66">
        <v>0</v>
      </c>
      <c r="D14" s="70"/>
      <c r="E14" s="67"/>
    </row>
    <row r="15" ht="27" customHeight="1" spans="1:5">
      <c r="A15" s="64">
        <v>103060113</v>
      </c>
      <c r="B15" s="68" t="s">
        <v>2991</v>
      </c>
      <c r="C15" s="66">
        <v>0</v>
      </c>
      <c r="D15" s="70"/>
      <c r="E15" s="67"/>
    </row>
    <row r="16" ht="27" customHeight="1" spans="1:5">
      <c r="A16" s="64">
        <v>103060114</v>
      </c>
      <c r="B16" s="68" t="s">
        <v>2992</v>
      </c>
      <c r="C16" s="66">
        <v>0</v>
      </c>
      <c r="D16" s="70"/>
      <c r="E16" s="67"/>
    </row>
    <row r="17" ht="27" customHeight="1" spans="1:5">
      <c r="A17" s="64">
        <v>103060115</v>
      </c>
      <c r="B17" s="68" t="s">
        <v>2993</v>
      </c>
      <c r="C17" s="66">
        <v>0</v>
      </c>
      <c r="D17" s="70"/>
      <c r="E17" s="67"/>
    </row>
    <row r="18" ht="27" customHeight="1" spans="1:5">
      <c r="A18" s="64">
        <v>103060116</v>
      </c>
      <c r="B18" s="68" t="s">
        <v>2994</v>
      </c>
      <c r="C18" s="66">
        <v>0</v>
      </c>
      <c r="D18" s="70"/>
      <c r="E18" s="67"/>
    </row>
    <row r="19" ht="27" customHeight="1" spans="1:5">
      <c r="A19" s="64">
        <v>103060117</v>
      </c>
      <c r="B19" s="68" t="s">
        <v>2995</v>
      </c>
      <c r="C19" s="66">
        <v>0</v>
      </c>
      <c r="D19" s="70"/>
      <c r="E19" s="67"/>
    </row>
    <row r="20" ht="27" customHeight="1" spans="1:5">
      <c r="A20" s="64">
        <v>103060118</v>
      </c>
      <c r="B20" s="68" t="s">
        <v>2996</v>
      </c>
      <c r="C20" s="66">
        <v>0</v>
      </c>
      <c r="D20" s="70"/>
      <c r="E20" s="67"/>
    </row>
    <row r="21" ht="27" customHeight="1" spans="1:5">
      <c r="A21" s="64">
        <v>103060119</v>
      </c>
      <c r="B21" s="68" t="s">
        <v>2997</v>
      </c>
      <c r="C21" s="66">
        <v>0</v>
      </c>
      <c r="D21" s="70"/>
      <c r="E21" s="67"/>
    </row>
    <row r="22" ht="27" customHeight="1" spans="1:5">
      <c r="A22" s="64">
        <v>103060120</v>
      </c>
      <c r="B22" s="68" t="s">
        <v>2998</v>
      </c>
      <c r="C22" s="66">
        <v>0</v>
      </c>
      <c r="D22" s="70"/>
      <c r="E22" s="67"/>
    </row>
    <row r="23" ht="27" customHeight="1" spans="1:5">
      <c r="A23" s="64">
        <v>103060121</v>
      </c>
      <c r="B23" s="68" t="s">
        <v>2999</v>
      </c>
      <c r="C23" s="66">
        <v>0</v>
      </c>
      <c r="D23" s="70"/>
      <c r="E23" s="67"/>
    </row>
    <row r="24" ht="27" customHeight="1" spans="1:5">
      <c r="A24" s="64">
        <v>103060122</v>
      </c>
      <c r="B24" s="68" t="s">
        <v>3000</v>
      </c>
      <c r="C24" s="66">
        <v>0</v>
      </c>
      <c r="D24" s="70"/>
      <c r="E24" s="67"/>
    </row>
    <row r="25" ht="27" customHeight="1" spans="1:5">
      <c r="A25" s="64">
        <v>103060123</v>
      </c>
      <c r="B25" s="68" t="s">
        <v>3001</v>
      </c>
      <c r="C25" s="66">
        <v>0</v>
      </c>
      <c r="D25" s="70"/>
      <c r="E25" s="67"/>
    </row>
    <row r="26" ht="27" customHeight="1" spans="1:5">
      <c r="A26" s="64">
        <v>103060124</v>
      </c>
      <c r="B26" s="68" t="s">
        <v>3002</v>
      </c>
      <c r="C26" s="66">
        <v>0</v>
      </c>
      <c r="D26" s="70"/>
      <c r="E26" s="67"/>
    </row>
    <row r="27" ht="27" customHeight="1" spans="1:5">
      <c r="A27" s="64">
        <v>103060125</v>
      </c>
      <c r="B27" s="68" t="s">
        <v>3003</v>
      </c>
      <c r="C27" s="66">
        <v>0</v>
      </c>
      <c r="D27" s="70"/>
      <c r="E27" s="67"/>
    </row>
    <row r="28" ht="27" customHeight="1" spans="1:5">
      <c r="A28" s="64">
        <v>103060126</v>
      </c>
      <c r="B28" s="68" t="s">
        <v>3004</v>
      </c>
      <c r="C28" s="66">
        <v>0</v>
      </c>
      <c r="D28" s="70"/>
      <c r="E28" s="67"/>
    </row>
    <row r="29" ht="27" customHeight="1" spans="1:5">
      <c r="A29" s="64">
        <v>103060127</v>
      </c>
      <c r="B29" s="68" t="s">
        <v>3005</v>
      </c>
      <c r="C29" s="66">
        <v>0</v>
      </c>
      <c r="D29" s="70"/>
      <c r="E29" s="67"/>
    </row>
    <row r="30" ht="27" customHeight="1" spans="1:5">
      <c r="A30" s="64">
        <v>103060128</v>
      </c>
      <c r="B30" s="68" t="s">
        <v>3006</v>
      </c>
      <c r="C30" s="66">
        <v>0</v>
      </c>
      <c r="D30" s="70"/>
      <c r="E30" s="67"/>
    </row>
    <row r="31" ht="27" customHeight="1" spans="1:5">
      <c r="A31" s="64">
        <v>103060129</v>
      </c>
      <c r="B31" s="68" t="s">
        <v>3007</v>
      </c>
      <c r="C31" s="66">
        <v>0</v>
      </c>
      <c r="D31" s="70"/>
      <c r="E31" s="67"/>
    </row>
    <row r="32" ht="27" customHeight="1" spans="1:5">
      <c r="A32" s="64">
        <v>103060130</v>
      </c>
      <c r="B32" s="68" t="s">
        <v>3008</v>
      </c>
      <c r="C32" s="66">
        <v>0</v>
      </c>
      <c r="D32" s="70"/>
      <c r="E32" s="67"/>
    </row>
    <row r="33" ht="27" customHeight="1" spans="1:5">
      <c r="A33" s="64">
        <v>103060131</v>
      </c>
      <c r="B33" s="68" t="s">
        <v>3009</v>
      </c>
      <c r="C33" s="66">
        <v>0</v>
      </c>
      <c r="D33" s="70"/>
      <c r="E33" s="67"/>
    </row>
    <row r="34" ht="27" customHeight="1" spans="1:5">
      <c r="A34" s="64">
        <v>103060132</v>
      </c>
      <c r="B34" s="68" t="s">
        <v>3010</v>
      </c>
      <c r="C34" s="66">
        <v>0</v>
      </c>
      <c r="D34" s="70"/>
      <c r="E34" s="67"/>
    </row>
    <row r="35" ht="27" customHeight="1" spans="1:5">
      <c r="A35" s="64">
        <v>103060133</v>
      </c>
      <c r="B35" s="68" t="s">
        <v>3011</v>
      </c>
      <c r="C35" s="66">
        <v>0</v>
      </c>
      <c r="D35" s="70"/>
      <c r="E35" s="67"/>
    </row>
    <row r="36" ht="27" customHeight="1" spans="1:5">
      <c r="A36" s="64">
        <v>103060134</v>
      </c>
      <c r="B36" s="68" t="s">
        <v>3012</v>
      </c>
      <c r="C36" s="66">
        <v>0</v>
      </c>
      <c r="D36" s="70"/>
      <c r="E36" s="67"/>
    </row>
    <row r="37" ht="27" customHeight="1" spans="1:5">
      <c r="A37" s="64">
        <v>103060198</v>
      </c>
      <c r="B37" s="68" t="s">
        <v>3013</v>
      </c>
      <c r="C37" s="66">
        <v>0</v>
      </c>
      <c r="D37" s="70"/>
      <c r="E37" s="67"/>
    </row>
    <row r="38" ht="27" customHeight="1" spans="1:5">
      <c r="A38" s="64">
        <v>1030602</v>
      </c>
      <c r="B38" s="68" t="s">
        <v>3014</v>
      </c>
      <c r="C38" s="66">
        <f>SUM(C39:C42)</f>
        <v>0</v>
      </c>
      <c r="D38" s="66">
        <f>SUM(D39:D42)</f>
        <v>160</v>
      </c>
      <c r="E38" s="67"/>
    </row>
    <row r="39" ht="27" customHeight="1" spans="1:5">
      <c r="A39" s="64">
        <v>103060202</v>
      </c>
      <c r="B39" s="68" t="s">
        <v>3015</v>
      </c>
      <c r="C39" s="66">
        <v>0</v>
      </c>
      <c r="D39" s="70"/>
      <c r="E39" s="67"/>
    </row>
    <row r="40" ht="27" customHeight="1" spans="1:5">
      <c r="A40" s="64">
        <v>103060203</v>
      </c>
      <c r="B40" s="68" t="s">
        <v>3016</v>
      </c>
      <c r="C40" s="66">
        <v>0</v>
      </c>
      <c r="D40" s="70"/>
      <c r="E40" s="67"/>
    </row>
    <row r="41" ht="27" customHeight="1" spans="1:5">
      <c r="A41" s="64">
        <v>103060204</v>
      </c>
      <c r="B41" s="68" t="s">
        <v>3017</v>
      </c>
      <c r="C41" s="66">
        <v>0</v>
      </c>
      <c r="D41" s="70"/>
      <c r="E41" s="67"/>
    </row>
    <row r="42" ht="67" customHeight="1" spans="1:5">
      <c r="A42" s="64">
        <v>103060298</v>
      </c>
      <c r="B42" s="68" t="s">
        <v>3018</v>
      </c>
      <c r="C42" s="66">
        <v>0</v>
      </c>
      <c r="D42" s="70">
        <v>160</v>
      </c>
      <c r="E42" s="71" t="s">
        <v>3019</v>
      </c>
    </row>
    <row r="43" ht="27" customHeight="1" spans="1:5">
      <c r="A43" s="64">
        <v>1030603</v>
      </c>
      <c r="B43" s="68" t="s">
        <v>3020</v>
      </c>
      <c r="C43" s="66">
        <f>SUM(C44:C48)</f>
        <v>0</v>
      </c>
      <c r="D43" s="66">
        <f>SUM(D44:D48)</f>
        <v>0</v>
      </c>
      <c r="E43" s="67"/>
    </row>
    <row r="44" ht="27" customHeight="1" spans="1:5">
      <c r="A44" s="64">
        <v>103060301</v>
      </c>
      <c r="B44" s="68" t="s">
        <v>3021</v>
      </c>
      <c r="C44" s="66">
        <v>0</v>
      </c>
      <c r="D44" s="70"/>
      <c r="E44" s="67"/>
    </row>
    <row r="45" ht="27" customHeight="1" spans="1:5">
      <c r="A45" s="64">
        <v>103060304</v>
      </c>
      <c r="B45" s="68" t="s">
        <v>3022</v>
      </c>
      <c r="C45" s="66">
        <v>0</v>
      </c>
      <c r="D45" s="70"/>
      <c r="E45" s="67"/>
    </row>
    <row r="46" ht="27" customHeight="1" spans="1:5">
      <c r="A46" s="64">
        <v>103060305</v>
      </c>
      <c r="B46" s="68" t="s">
        <v>3023</v>
      </c>
      <c r="C46" s="66">
        <v>0</v>
      </c>
      <c r="D46" s="70"/>
      <c r="E46" s="67"/>
    </row>
    <row r="47" ht="27" customHeight="1" spans="1:5">
      <c r="A47" s="64">
        <v>103060307</v>
      </c>
      <c r="B47" s="68" t="s">
        <v>3024</v>
      </c>
      <c r="C47" s="66">
        <v>0</v>
      </c>
      <c r="D47" s="70"/>
      <c r="E47" s="67"/>
    </row>
    <row r="48" ht="27" customHeight="1" spans="1:5">
      <c r="A48" s="64">
        <v>103060398</v>
      </c>
      <c r="B48" s="68" t="s">
        <v>3025</v>
      </c>
      <c r="C48" s="66">
        <v>0</v>
      </c>
      <c r="D48" s="70"/>
      <c r="E48" s="67"/>
    </row>
    <row r="49" ht="27" customHeight="1" spans="1:5">
      <c r="A49" s="64">
        <v>1030604</v>
      </c>
      <c r="B49" s="68" t="s">
        <v>3026</v>
      </c>
      <c r="C49" s="66">
        <f>C50+C51+C52</f>
        <v>0</v>
      </c>
      <c r="D49" s="66">
        <f>D50+D51+D52</f>
        <v>0</v>
      </c>
      <c r="E49" s="67"/>
    </row>
    <row r="50" ht="27" customHeight="1" spans="1:5">
      <c r="A50" s="64">
        <v>103060401</v>
      </c>
      <c r="B50" s="68" t="s">
        <v>3027</v>
      </c>
      <c r="C50" s="66">
        <v>0</v>
      </c>
      <c r="D50" s="70"/>
      <c r="E50" s="67"/>
    </row>
    <row r="51" ht="27" customHeight="1" spans="1:5">
      <c r="A51" s="64">
        <v>103060402</v>
      </c>
      <c r="B51" s="68" t="s">
        <v>3028</v>
      </c>
      <c r="C51" s="66">
        <v>0</v>
      </c>
      <c r="D51" s="70"/>
      <c r="E51" s="67"/>
    </row>
    <row r="52" ht="27" customHeight="1" spans="1:5">
      <c r="A52" s="64">
        <v>103060498</v>
      </c>
      <c r="B52" s="68" t="s">
        <v>3029</v>
      </c>
      <c r="C52" s="66">
        <v>0</v>
      </c>
      <c r="D52" s="70"/>
      <c r="E52" s="67"/>
    </row>
    <row r="53" ht="27" customHeight="1" spans="1:5">
      <c r="A53" s="64">
        <v>1030698</v>
      </c>
      <c r="B53" s="68" t="s">
        <v>3030</v>
      </c>
      <c r="C53" s="66">
        <v>16987</v>
      </c>
      <c r="D53" s="66">
        <v>28900</v>
      </c>
      <c r="E53" s="67"/>
    </row>
    <row r="54" ht="27" customHeight="1" spans="1:5">
      <c r="A54" s="64">
        <v>11005</v>
      </c>
      <c r="B54" s="68" t="s">
        <v>3031</v>
      </c>
      <c r="C54" s="66">
        <f>C55</f>
        <v>4</v>
      </c>
      <c r="D54" s="66">
        <f>D55</f>
        <v>4</v>
      </c>
      <c r="E54" s="67"/>
    </row>
    <row r="55" ht="27" customHeight="1" spans="1:5">
      <c r="A55" s="64">
        <v>1100501</v>
      </c>
      <c r="B55" s="68" t="s">
        <v>3032</v>
      </c>
      <c r="C55" s="66">
        <v>4</v>
      </c>
      <c r="D55" s="66">
        <v>4</v>
      </c>
      <c r="E55" s="67"/>
    </row>
    <row r="56" ht="27" customHeight="1" spans="1:5">
      <c r="A56" s="64">
        <v>11008</v>
      </c>
      <c r="B56" s="68" t="s">
        <v>3033</v>
      </c>
      <c r="C56" s="66">
        <f>C57</f>
        <v>10</v>
      </c>
      <c r="D56" s="66">
        <f>D57</f>
        <v>9</v>
      </c>
      <c r="E56" s="67"/>
    </row>
    <row r="57" ht="27" customHeight="1" spans="1:5">
      <c r="A57" s="64">
        <v>1100804</v>
      </c>
      <c r="B57" s="68" t="s">
        <v>3034</v>
      </c>
      <c r="C57" s="66">
        <v>10</v>
      </c>
      <c r="D57" s="66">
        <v>9</v>
      </c>
      <c r="E57" s="67"/>
    </row>
    <row r="58" ht="27" customHeight="1" spans="1:5">
      <c r="A58" s="72"/>
      <c r="B58" s="73" t="s">
        <v>3035</v>
      </c>
      <c r="C58" s="66">
        <f>C5+C54+C56</f>
        <v>17001</v>
      </c>
      <c r="D58" s="66">
        <f>D5+D54+D56</f>
        <v>29073</v>
      </c>
      <c r="E58" s="67"/>
    </row>
  </sheetData>
  <mergeCells count="2">
    <mergeCell ref="A2:E2"/>
    <mergeCell ref="A3:E3"/>
  </mergeCells>
  <dataValidations count="1">
    <dataValidation type="decimal" operator="between" allowBlank="1" showInputMessage="1" showErrorMessage="1" sqref="C38:D38 C43:D43 C49:D49 C54:D54 C55 C7:C37 C39:C42 C44:C48 C50:C53 C5:D6">
      <formula1>-99999999999999</formula1>
      <formula2>99999999999999</formula2>
    </dataValidation>
  </dataValidations>
  <pageMargins left="0.751388888888889" right="0.751388888888889" top="1" bottom="1" header="0.5" footer="0.5"/>
  <pageSetup paperSize="9"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view="pageBreakPreview" zoomScaleNormal="100" workbookViewId="0">
      <selection activeCell="I13" sqref="I13"/>
    </sheetView>
  </sheetViews>
  <sheetFormatPr defaultColWidth="9" defaultRowHeight="14.25" outlineLevelCol="4"/>
  <cols>
    <col min="2" max="2" width="45.875" customWidth="1"/>
    <col min="3" max="3" width="13.5" style="36" customWidth="1"/>
    <col min="4" max="4" width="16.125" style="36" customWidth="1"/>
    <col min="5" max="5" width="10.125" customWidth="1"/>
  </cols>
  <sheetData>
    <row r="1" ht="18" customHeight="1" spans="1:5">
      <c r="A1" s="19" t="s">
        <v>3036</v>
      </c>
      <c r="B1" s="19"/>
      <c r="C1" s="19"/>
      <c r="D1" s="19"/>
      <c r="E1" s="19"/>
    </row>
    <row r="2" ht="29" customHeight="1" spans="1:5">
      <c r="A2" s="48" t="s">
        <v>3037</v>
      </c>
      <c r="B2" s="48"/>
      <c r="C2" s="48"/>
      <c r="D2" s="48"/>
      <c r="E2" s="48"/>
    </row>
    <row r="3" ht="19" customHeight="1" spans="1:5">
      <c r="A3" s="49"/>
      <c r="B3" s="49"/>
      <c r="C3" s="50"/>
      <c r="D3" s="50" t="s">
        <v>3038</v>
      </c>
      <c r="E3" s="50"/>
    </row>
    <row r="4" ht="22" customHeight="1" spans="1:5">
      <c r="A4" s="51" t="s">
        <v>190</v>
      </c>
      <c r="B4" s="52" t="s">
        <v>191</v>
      </c>
      <c r="C4" s="53" t="s">
        <v>4</v>
      </c>
      <c r="D4" s="53" t="s">
        <v>5</v>
      </c>
      <c r="E4" s="51" t="s">
        <v>8</v>
      </c>
    </row>
    <row r="5" ht="15" customHeight="1" spans="1:5">
      <c r="A5" s="51"/>
      <c r="B5" s="52"/>
      <c r="C5" s="54"/>
      <c r="D5" s="54"/>
      <c r="E5" s="51"/>
    </row>
    <row r="6" ht="24" customHeight="1" spans="1:5">
      <c r="A6" s="55">
        <v>208</v>
      </c>
      <c r="B6" s="55" t="s">
        <v>3039</v>
      </c>
      <c r="C6" s="52"/>
      <c r="D6" s="51"/>
      <c r="E6" s="52"/>
    </row>
    <row r="7" ht="25" customHeight="1" spans="1:5">
      <c r="A7" s="55">
        <v>20804</v>
      </c>
      <c r="B7" s="55" t="s">
        <v>3040</v>
      </c>
      <c r="C7" s="52"/>
      <c r="D7" s="51"/>
      <c r="E7" s="52"/>
    </row>
    <row r="8" ht="29" customHeight="1" spans="1:5">
      <c r="A8" s="55">
        <v>2080451</v>
      </c>
      <c r="B8" s="55" t="s">
        <v>3041</v>
      </c>
      <c r="C8" s="52"/>
      <c r="D8" s="51"/>
      <c r="E8" s="52"/>
    </row>
    <row r="9" ht="25" customHeight="1" spans="1:5">
      <c r="A9" s="55">
        <v>223</v>
      </c>
      <c r="B9" s="56" t="s">
        <v>3042</v>
      </c>
      <c r="C9" s="52">
        <f>C10+C14</f>
        <v>5</v>
      </c>
      <c r="D9" s="52">
        <f>D10+D14+D17</f>
        <v>10</v>
      </c>
      <c r="E9" s="56"/>
    </row>
    <row r="10" ht="29" customHeight="1" spans="1:5">
      <c r="A10" s="55">
        <v>22301</v>
      </c>
      <c r="B10" s="56" t="s">
        <v>3043</v>
      </c>
      <c r="C10" s="52">
        <f>C11+C12+C13</f>
        <v>5</v>
      </c>
      <c r="D10" s="52">
        <f>D11+D12+D13</f>
        <v>10</v>
      </c>
      <c r="E10" s="56"/>
    </row>
    <row r="11" ht="26" customHeight="1" spans="1:5">
      <c r="A11" s="55">
        <v>2230101</v>
      </c>
      <c r="B11" s="56" t="s">
        <v>3044</v>
      </c>
      <c r="C11" s="52"/>
      <c r="D11" s="52"/>
      <c r="E11" s="56"/>
    </row>
    <row r="12" ht="29" customHeight="1" spans="1:5">
      <c r="A12" s="55">
        <v>2230105</v>
      </c>
      <c r="B12" s="52" t="s">
        <v>3045</v>
      </c>
      <c r="C12" s="52">
        <v>5</v>
      </c>
      <c r="D12" s="52">
        <v>10</v>
      </c>
      <c r="E12" s="56"/>
    </row>
    <row r="13" ht="29" customHeight="1" spans="1:5">
      <c r="A13" s="55">
        <v>2230199</v>
      </c>
      <c r="B13" s="56" t="s">
        <v>3046</v>
      </c>
      <c r="C13" s="52"/>
      <c r="D13" s="52"/>
      <c r="E13" s="56"/>
    </row>
    <row r="14" ht="29" customHeight="1" spans="1:5">
      <c r="A14" s="55">
        <v>22302</v>
      </c>
      <c r="B14" s="56" t="s">
        <v>3047</v>
      </c>
      <c r="C14" s="52"/>
      <c r="D14" s="52"/>
      <c r="E14" s="57"/>
    </row>
    <row r="15" ht="29" customHeight="1" spans="1:5">
      <c r="A15" s="55">
        <v>2230201</v>
      </c>
      <c r="B15" s="55" t="s">
        <v>3048</v>
      </c>
      <c r="C15" s="52"/>
      <c r="D15" s="52"/>
      <c r="E15" s="57"/>
    </row>
    <row r="16" ht="22" customHeight="1" spans="1:5">
      <c r="A16" s="55"/>
      <c r="B16" s="52" t="s">
        <v>3049</v>
      </c>
      <c r="C16" s="52"/>
      <c r="D16" s="52"/>
      <c r="E16" s="57"/>
    </row>
    <row r="17" ht="29" customHeight="1" spans="1:5">
      <c r="A17" s="55">
        <v>2230299</v>
      </c>
      <c r="B17" s="56" t="s">
        <v>3050</v>
      </c>
      <c r="C17" s="52"/>
      <c r="D17" s="52"/>
      <c r="E17" s="57"/>
    </row>
    <row r="18" ht="29" customHeight="1" spans="1:5">
      <c r="A18" s="55">
        <v>22303</v>
      </c>
      <c r="B18" s="55" t="s">
        <v>3051</v>
      </c>
      <c r="C18" s="52"/>
      <c r="D18" s="52"/>
      <c r="E18" s="57"/>
    </row>
    <row r="19" ht="29" customHeight="1" spans="1:5">
      <c r="A19" s="55">
        <v>2230301</v>
      </c>
      <c r="B19" s="55" t="s">
        <v>3052</v>
      </c>
      <c r="C19" s="52"/>
      <c r="D19" s="52"/>
      <c r="E19" s="57"/>
    </row>
    <row r="20" ht="29" customHeight="1" spans="1:5">
      <c r="A20" s="55">
        <v>22304</v>
      </c>
      <c r="B20" s="55" t="s">
        <v>3053</v>
      </c>
      <c r="C20" s="52"/>
      <c r="D20" s="52"/>
      <c r="E20" s="57"/>
    </row>
    <row r="21" ht="24" customHeight="1" spans="1:5">
      <c r="A21" s="55">
        <v>2230401</v>
      </c>
      <c r="B21" s="55" t="s">
        <v>3054</v>
      </c>
      <c r="C21" s="52"/>
      <c r="D21" s="52"/>
      <c r="E21" s="57"/>
    </row>
    <row r="22" ht="24" customHeight="1" spans="1:5">
      <c r="A22" s="55">
        <v>2230402</v>
      </c>
      <c r="B22" s="55" t="s">
        <v>3055</v>
      </c>
      <c r="C22" s="52"/>
      <c r="D22" s="52"/>
      <c r="E22" s="57"/>
    </row>
    <row r="23" ht="29" customHeight="1" spans="1:5">
      <c r="A23" s="55">
        <v>2230499</v>
      </c>
      <c r="B23" s="55" t="s">
        <v>3056</v>
      </c>
      <c r="C23" s="52"/>
      <c r="D23" s="52"/>
      <c r="E23" s="57"/>
    </row>
    <row r="24" ht="29" customHeight="1" spans="1:5">
      <c r="A24" s="55">
        <v>22399</v>
      </c>
      <c r="B24" s="55" t="s">
        <v>3057</v>
      </c>
      <c r="C24" s="52"/>
      <c r="D24" s="52"/>
      <c r="E24" s="57"/>
    </row>
    <row r="25" ht="27" customHeight="1" spans="1:5">
      <c r="A25" s="55">
        <v>2239901</v>
      </c>
      <c r="B25" s="55" t="s">
        <v>3058</v>
      </c>
      <c r="C25" s="52"/>
      <c r="D25" s="52"/>
      <c r="E25" s="57"/>
    </row>
    <row r="26" ht="29" customHeight="1" spans="1:5">
      <c r="A26" s="55">
        <v>230</v>
      </c>
      <c r="B26" s="55" t="s">
        <v>3059</v>
      </c>
      <c r="C26" s="52"/>
      <c r="D26" s="52"/>
      <c r="E26" s="57"/>
    </row>
    <row r="27" ht="29" customHeight="1" spans="1:5">
      <c r="A27" s="55">
        <v>23005</v>
      </c>
      <c r="B27" s="56" t="s">
        <v>3060</v>
      </c>
      <c r="C27" s="52"/>
      <c r="D27" s="52"/>
      <c r="E27" s="57"/>
    </row>
    <row r="28" ht="29" customHeight="1" spans="1:5">
      <c r="A28" s="55">
        <v>2300501</v>
      </c>
      <c r="B28" s="56" t="s">
        <v>3061</v>
      </c>
      <c r="C28" s="52"/>
      <c r="D28" s="52"/>
      <c r="E28" s="57"/>
    </row>
    <row r="29" ht="21" customHeight="1" spans="1:5">
      <c r="A29" s="55">
        <v>23008</v>
      </c>
      <c r="B29" s="55" t="s">
        <v>3062</v>
      </c>
      <c r="C29" s="52">
        <f>C30</f>
        <v>16987</v>
      </c>
      <c r="D29" s="52">
        <f>D30</f>
        <v>29060</v>
      </c>
      <c r="E29" s="56"/>
    </row>
    <row r="30" ht="29" customHeight="1" spans="1:5">
      <c r="A30" s="55">
        <v>2300803</v>
      </c>
      <c r="B30" s="55" t="s">
        <v>3063</v>
      </c>
      <c r="C30" s="52">
        <v>16987</v>
      </c>
      <c r="D30" s="52">
        <v>29060</v>
      </c>
      <c r="E30" s="56"/>
    </row>
    <row r="31" ht="22" customHeight="1" spans="1:5">
      <c r="A31" s="55"/>
      <c r="B31" s="55" t="s">
        <v>2607</v>
      </c>
      <c r="C31" s="52">
        <v>9</v>
      </c>
      <c r="D31" s="52">
        <v>3</v>
      </c>
      <c r="E31" s="56"/>
    </row>
    <row r="32" s="35" customFormat="1" ht="21" customHeight="1" spans="1:5">
      <c r="A32" s="55"/>
      <c r="B32" s="52" t="s">
        <v>3064</v>
      </c>
      <c r="C32" s="52">
        <f>C9+C29+C31</f>
        <v>17001</v>
      </c>
      <c r="D32" s="52">
        <f>D9+D29+D31</f>
        <v>29073</v>
      </c>
      <c r="E32" s="56"/>
    </row>
  </sheetData>
  <mergeCells count="8">
    <mergeCell ref="A1:E1"/>
    <mergeCell ref="A2:E2"/>
    <mergeCell ref="A3:B3"/>
    <mergeCell ref="A4:A5"/>
    <mergeCell ref="B4:B5"/>
    <mergeCell ref="C4:C5"/>
    <mergeCell ref="D4:D5"/>
    <mergeCell ref="E4:E5"/>
  </mergeCells>
  <printOptions horizontalCentered="1"/>
  <pageMargins left="0.751388888888889" right="0.751388888888889" top="0.802777777777778" bottom="0.802777777777778" header="0.5" footer="0.5"/>
  <pageSetup paperSize="9" scale="8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4"/>
  <sheetViews>
    <sheetView view="pageBreakPreview" zoomScaleNormal="100" topLeftCell="A27" workbookViewId="0">
      <selection activeCell="A27" sqref="A27"/>
    </sheetView>
  </sheetViews>
  <sheetFormatPr defaultColWidth="9" defaultRowHeight="14.25" outlineLevelCol="5"/>
  <cols>
    <col min="1" max="1" width="50.125" style="33" customWidth="1"/>
    <col min="2" max="2" width="16.25" style="36" customWidth="1"/>
    <col min="3" max="3" width="16.125" customWidth="1"/>
    <col min="4" max="4" width="29.125" customWidth="1"/>
    <col min="5" max="5" width="15.125" customWidth="1"/>
    <col min="6" max="6" width="14.875" customWidth="1"/>
  </cols>
  <sheetData>
    <row r="1" spans="1:1">
      <c r="A1" s="74" t="s">
        <v>68</v>
      </c>
    </row>
    <row r="2" ht="30" customHeight="1" spans="1:6">
      <c r="A2" s="122" t="s">
        <v>69</v>
      </c>
      <c r="B2" s="297"/>
      <c r="C2" s="297"/>
      <c r="D2" s="297"/>
      <c r="E2" s="297"/>
      <c r="F2" s="297"/>
    </row>
    <row r="3" ht="18" customHeight="1" spans="6:6">
      <c r="F3" t="s">
        <v>70</v>
      </c>
    </row>
    <row r="4" ht="25" customHeight="1" spans="1:6">
      <c r="A4" s="211" t="s">
        <v>71</v>
      </c>
      <c r="B4" s="298"/>
      <c r="C4" s="298"/>
      <c r="D4" s="298" t="s">
        <v>72</v>
      </c>
      <c r="E4" s="298"/>
      <c r="F4" s="298"/>
    </row>
    <row r="5" ht="25" customHeight="1" spans="1:6">
      <c r="A5" s="211" t="s">
        <v>73</v>
      </c>
      <c r="B5" s="298" t="s">
        <v>4</v>
      </c>
      <c r="C5" s="298" t="s">
        <v>5</v>
      </c>
      <c r="D5" s="298" t="s">
        <v>73</v>
      </c>
      <c r="E5" s="298" t="s">
        <v>4</v>
      </c>
      <c r="F5" s="298" t="s">
        <v>5</v>
      </c>
    </row>
    <row r="6" ht="25" customHeight="1" spans="1:6">
      <c r="A6" s="212" t="s">
        <v>74</v>
      </c>
      <c r="B6" s="213">
        <v>34071</v>
      </c>
      <c r="C6" s="213">
        <v>35093</v>
      </c>
      <c r="D6" s="299" t="s">
        <v>75</v>
      </c>
      <c r="E6" s="300">
        <f>SUM(E7:E28)</f>
        <v>305486</v>
      </c>
      <c r="F6" s="300">
        <v>285832</v>
      </c>
    </row>
    <row r="7" ht="25" customHeight="1" spans="1:6">
      <c r="A7" s="212" t="s">
        <v>76</v>
      </c>
      <c r="B7" s="213">
        <f>B8+B15+B46</f>
        <v>251888</v>
      </c>
      <c r="C7" s="213">
        <f>C8+C15+C46</f>
        <v>222000</v>
      </c>
      <c r="D7" s="292" t="s">
        <v>77</v>
      </c>
      <c r="E7" s="295">
        <v>34894</v>
      </c>
      <c r="F7" s="301"/>
    </row>
    <row r="8" ht="25" customHeight="1" spans="1:6">
      <c r="A8" s="212" t="s">
        <v>78</v>
      </c>
      <c r="B8" s="213">
        <f>SUM(B9:B14)</f>
        <v>3792</v>
      </c>
      <c r="C8" s="213">
        <f>SUM(C9:C14)</f>
        <v>3792</v>
      </c>
      <c r="D8" s="292" t="s">
        <v>79</v>
      </c>
      <c r="E8" s="295">
        <v>199</v>
      </c>
      <c r="F8" s="301"/>
    </row>
    <row r="9" ht="25" customHeight="1" spans="1:6">
      <c r="A9" s="214" t="s">
        <v>80</v>
      </c>
      <c r="B9" s="215">
        <v>426</v>
      </c>
      <c r="C9" s="215">
        <v>426</v>
      </c>
      <c r="D9" s="292" t="s">
        <v>81</v>
      </c>
      <c r="E9" s="295">
        <v>11038</v>
      </c>
      <c r="F9" s="301"/>
    </row>
    <row r="10" ht="25" customHeight="1" spans="1:6">
      <c r="A10" s="214" t="s">
        <v>82</v>
      </c>
      <c r="B10" s="215">
        <v>731</v>
      </c>
      <c r="C10" s="215">
        <v>731</v>
      </c>
      <c r="D10" s="292" t="s">
        <v>83</v>
      </c>
      <c r="E10" s="295">
        <v>59164</v>
      </c>
      <c r="F10" s="301"/>
    </row>
    <row r="11" ht="25" customHeight="1" spans="1:6">
      <c r="A11" s="214" t="s">
        <v>84</v>
      </c>
      <c r="B11" s="215">
        <v>1222</v>
      </c>
      <c r="C11" s="215">
        <v>1222</v>
      </c>
      <c r="D11" s="292" t="s">
        <v>85</v>
      </c>
      <c r="E11" s="295">
        <v>6644</v>
      </c>
      <c r="F11" s="301"/>
    </row>
    <row r="12" ht="25" customHeight="1" spans="1:6">
      <c r="A12" s="214" t="s">
        <v>86</v>
      </c>
      <c r="B12" s="215">
        <v>1</v>
      </c>
      <c r="C12" s="215">
        <v>1</v>
      </c>
      <c r="D12" s="292" t="s">
        <v>87</v>
      </c>
      <c r="E12" s="295">
        <v>4891</v>
      </c>
      <c r="F12" s="301"/>
    </row>
    <row r="13" ht="25" customHeight="1" spans="1:6">
      <c r="A13" s="214" t="s">
        <v>88</v>
      </c>
      <c r="B13" s="215">
        <v>966</v>
      </c>
      <c r="C13" s="215">
        <v>966</v>
      </c>
      <c r="D13" s="292" t="s">
        <v>89</v>
      </c>
      <c r="E13" s="295">
        <v>51629</v>
      </c>
      <c r="F13" s="301"/>
    </row>
    <row r="14" ht="25" customHeight="1" spans="1:6">
      <c r="A14" s="214" t="s">
        <v>90</v>
      </c>
      <c r="B14" s="215">
        <v>446</v>
      </c>
      <c r="C14" s="215">
        <v>446</v>
      </c>
      <c r="D14" s="292" t="s">
        <v>91</v>
      </c>
      <c r="E14" s="295">
        <v>19109</v>
      </c>
      <c r="F14" s="301"/>
    </row>
    <row r="15" ht="25" customHeight="1" spans="1:6">
      <c r="A15" s="212" t="s">
        <v>92</v>
      </c>
      <c r="B15" s="213">
        <f>SUM(B16:B45)</f>
        <v>201952</v>
      </c>
      <c r="C15" s="213">
        <f>SUM(C16:C45)</f>
        <v>200708</v>
      </c>
      <c r="D15" s="292" t="s">
        <v>93</v>
      </c>
      <c r="E15" s="295">
        <v>14329</v>
      </c>
      <c r="F15" s="301"/>
    </row>
    <row r="16" ht="25" customHeight="1" spans="1:6">
      <c r="A16" s="214" t="s">
        <v>94</v>
      </c>
      <c r="B16" s="215">
        <v>3887</v>
      </c>
      <c r="C16" s="215">
        <v>4081</v>
      </c>
      <c r="D16" s="292" t="s">
        <v>95</v>
      </c>
      <c r="E16" s="295">
        <v>14448</v>
      </c>
      <c r="F16" s="301"/>
    </row>
    <row r="17" ht="25" customHeight="1" spans="1:6">
      <c r="A17" s="214" t="s">
        <v>96</v>
      </c>
      <c r="B17" s="215">
        <v>56040</v>
      </c>
      <c r="C17" s="215">
        <v>59000</v>
      </c>
      <c r="D17" s="292" t="s">
        <v>97</v>
      </c>
      <c r="E17" s="295">
        <v>59307</v>
      </c>
      <c r="F17" s="301"/>
    </row>
    <row r="18" s="35" customFormat="1" ht="25" customHeight="1" spans="1:6">
      <c r="A18" s="214" t="s">
        <v>98</v>
      </c>
      <c r="B18" s="215">
        <v>19804</v>
      </c>
      <c r="C18" s="215">
        <v>19000</v>
      </c>
      <c r="D18" s="292" t="s">
        <v>99</v>
      </c>
      <c r="E18" s="295">
        <v>8157</v>
      </c>
      <c r="F18" s="301"/>
    </row>
    <row r="19" ht="25" customHeight="1" spans="1:6">
      <c r="A19" s="214" t="s">
        <v>100</v>
      </c>
      <c r="B19" s="215">
        <v>13802</v>
      </c>
      <c r="C19" s="215">
        <v>12031</v>
      </c>
      <c r="D19" s="292" t="s">
        <v>101</v>
      </c>
      <c r="E19" s="295">
        <v>314</v>
      </c>
      <c r="F19" s="301"/>
    </row>
    <row r="20" ht="25" customHeight="1" spans="1:6">
      <c r="A20" s="214" t="s">
        <v>102</v>
      </c>
      <c r="B20" s="215"/>
      <c r="C20" s="215"/>
      <c r="D20" s="292" t="s">
        <v>103</v>
      </c>
      <c r="E20" s="295">
        <v>921</v>
      </c>
      <c r="F20" s="301"/>
    </row>
    <row r="21" ht="25" customHeight="1" spans="1:6">
      <c r="A21" s="214" t="s">
        <v>104</v>
      </c>
      <c r="B21" s="215">
        <v>61</v>
      </c>
      <c r="C21" s="215">
        <v>61</v>
      </c>
      <c r="D21" s="292" t="s">
        <v>105</v>
      </c>
      <c r="E21" s="295">
        <v>9</v>
      </c>
      <c r="F21" s="301"/>
    </row>
    <row r="22" ht="25" customHeight="1" spans="1:6">
      <c r="A22" s="214" t="s">
        <v>106</v>
      </c>
      <c r="B22" s="215"/>
      <c r="C22" s="215"/>
      <c r="D22" s="292" t="s">
        <v>107</v>
      </c>
      <c r="E22" s="295">
        <v>1926</v>
      </c>
      <c r="F22" s="301"/>
    </row>
    <row r="23" s="35" customFormat="1" ht="25" customHeight="1" spans="1:6">
      <c r="A23" s="214" t="s">
        <v>108</v>
      </c>
      <c r="B23" s="215">
        <v>11149</v>
      </c>
      <c r="C23" s="215">
        <v>12000</v>
      </c>
      <c r="D23" s="292" t="s">
        <v>109</v>
      </c>
      <c r="E23" s="295">
        <v>9268</v>
      </c>
      <c r="F23" s="301"/>
    </row>
    <row r="24" ht="25" customHeight="1" spans="1:6">
      <c r="A24" s="214" t="s">
        <v>110</v>
      </c>
      <c r="B24" s="215">
        <v>11618</v>
      </c>
      <c r="C24" s="215">
        <v>11000</v>
      </c>
      <c r="D24" s="292" t="s">
        <v>111</v>
      </c>
      <c r="E24" s="295">
        <v>130</v>
      </c>
      <c r="F24" s="301"/>
    </row>
    <row r="25" ht="25" customHeight="1" spans="1:6">
      <c r="A25" s="214" t="s">
        <v>112</v>
      </c>
      <c r="B25" s="215">
        <v>200</v>
      </c>
      <c r="C25" s="215">
        <v>200</v>
      </c>
      <c r="D25" s="292" t="s">
        <v>113</v>
      </c>
      <c r="E25" s="295">
        <v>2443</v>
      </c>
      <c r="F25" s="301"/>
    </row>
    <row r="26" ht="25" customHeight="1" spans="1:6">
      <c r="A26" s="214" t="s">
        <v>114</v>
      </c>
      <c r="B26" s="215">
        <v>9755</v>
      </c>
      <c r="C26" s="215">
        <v>9755</v>
      </c>
      <c r="D26" s="292" t="s">
        <v>115</v>
      </c>
      <c r="E26" s="295"/>
      <c r="F26" s="301"/>
    </row>
    <row r="27" ht="25" customHeight="1" spans="1:6">
      <c r="A27" s="214" t="s">
        <v>116</v>
      </c>
      <c r="B27" s="215">
        <v>14392</v>
      </c>
      <c r="C27" s="215">
        <v>13000</v>
      </c>
      <c r="D27" s="292" t="s">
        <v>117</v>
      </c>
      <c r="E27" s="295">
        <v>486</v>
      </c>
      <c r="F27" s="301"/>
    </row>
    <row r="28" s="35" customFormat="1" ht="25" customHeight="1" spans="1:6">
      <c r="A28" s="214" t="s">
        <v>118</v>
      </c>
      <c r="B28" s="215">
        <v>15</v>
      </c>
      <c r="C28" s="215"/>
      <c r="D28" s="292" t="s">
        <v>119</v>
      </c>
      <c r="E28" s="295">
        <v>6180</v>
      </c>
      <c r="F28" s="301"/>
    </row>
    <row r="29" ht="25" customHeight="1" spans="1:6">
      <c r="A29" s="214" t="s">
        <v>120</v>
      </c>
      <c r="B29" s="215">
        <v>1065</v>
      </c>
      <c r="C29" s="215">
        <v>1000</v>
      </c>
      <c r="D29" s="215"/>
      <c r="E29" s="215"/>
      <c r="F29" s="215"/>
    </row>
    <row r="30" ht="25" customHeight="1" spans="1:6">
      <c r="A30" s="214" t="s">
        <v>121</v>
      </c>
      <c r="B30" s="215">
        <v>12925</v>
      </c>
      <c r="C30" s="215">
        <v>12400</v>
      </c>
      <c r="D30" s="215"/>
      <c r="E30" s="215"/>
      <c r="F30" s="215"/>
    </row>
    <row r="31" ht="25" customHeight="1" spans="1:6">
      <c r="A31" s="214" t="s">
        <v>122</v>
      </c>
      <c r="B31" s="215">
        <v>56</v>
      </c>
      <c r="C31" s="215">
        <v>60</v>
      </c>
      <c r="D31" s="215"/>
      <c r="E31" s="215"/>
      <c r="F31" s="215"/>
    </row>
    <row r="32" ht="25" customHeight="1" spans="1:6">
      <c r="A32" s="214" t="s">
        <v>123</v>
      </c>
      <c r="B32" s="215">
        <v>448</v>
      </c>
      <c r="C32" s="215">
        <v>460</v>
      </c>
      <c r="D32" s="215"/>
      <c r="E32" s="215"/>
      <c r="F32" s="215"/>
    </row>
    <row r="33" ht="25" customHeight="1" spans="1:6">
      <c r="A33" s="214" t="s">
        <v>124</v>
      </c>
      <c r="B33" s="215">
        <v>14922</v>
      </c>
      <c r="C33" s="215">
        <v>17000</v>
      </c>
      <c r="D33" s="215"/>
      <c r="E33" s="215"/>
      <c r="F33" s="215"/>
    </row>
    <row r="34" ht="25" customHeight="1" spans="1:6">
      <c r="A34" s="214" t="s">
        <v>125</v>
      </c>
      <c r="B34" s="215">
        <v>4783</v>
      </c>
      <c r="C34" s="215">
        <v>4700</v>
      </c>
      <c r="D34" s="215"/>
      <c r="E34" s="215"/>
      <c r="F34" s="215"/>
    </row>
    <row r="35" ht="25" customHeight="1" spans="1:6">
      <c r="A35" s="214" t="s">
        <v>126</v>
      </c>
      <c r="B35" s="215">
        <v>2663</v>
      </c>
      <c r="C35" s="215">
        <v>2600</v>
      </c>
      <c r="D35" s="215"/>
      <c r="E35" s="215"/>
      <c r="F35" s="215"/>
    </row>
    <row r="36" ht="25" customHeight="1" spans="1:6">
      <c r="A36" s="214" t="s">
        <v>127</v>
      </c>
      <c r="B36" s="215">
        <v>11514</v>
      </c>
      <c r="C36" s="215">
        <v>11000</v>
      </c>
      <c r="D36" s="215"/>
      <c r="E36" s="215"/>
      <c r="F36" s="215"/>
    </row>
    <row r="37" ht="25" customHeight="1" spans="1:6">
      <c r="A37" s="214" t="s">
        <v>128</v>
      </c>
      <c r="B37" s="215">
        <v>10059</v>
      </c>
      <c r="C37" s="215">
        <v>5000</v>
      </c>
      <c r="D37" s="215"/>
      <c r="E37" s="215"/>
      <c r="F37" s="215"/>
    </row>
    <row r="38" ht="25" customHeight="1" spans="1:6">
      <c r="A38" s="214" t="s">
        <v>129</v>
      </c>
      <c r="B38" s="215"/>
      <c r="C38" s="215"/>
      <c r="D38" s="215"/>
      <c r="E38" s="215"/>
      <c r="F38" s="215"/>
    </row>
    <row r="39" ht="25" customHeight="1" spans="1:6">
      <c r="A39" s="214" t="s">
        <v>130</v>
      </c>
      <c r="B39" s="215">
        <v>1107</v>
      </c>
      <c r="C39" s="215">
        <v>500</v>
      </c>
      <c r="D39" s="215"/>
      <c r="E39" s="215"/>
      <c r="F39" s="215"/>
    </row>
    <row r="40" ht="25" customHeight="1" spans="1:6">
      <c r="A40" s="214" t="s">
        <v>131</v>
      </c>
      <c r="B40" s="215">
        <v>122</v>
      </c>
      <c r="C40" s="215">
        <v>110</v>
      </c>
      <c r="D40" s="215"/>
      <c r="E40" s="215"/>
      <c r="F40" s="215"/>
    </row>
    <row r="41" ht="25" customHeight="1" spans="1:6">
      <c r="A41" s="214" t="s">
        <v>132</v>
      </c>
      <c r="B41" s="215">
        <v>206</v>
      </c>
      <c r="C41" s="215">
        <v>250</v>
      </c>
      <c r="D41" s="215"/>
      <c r="E41" s="215"/>
      <c r="F41" s="215"/>
    </row>
    <row r="42" ht="25" customHeight="1" spans="1:6">
      <c r="A42" s="214" t="s">
        <v>133</v>
      </c>
      <c r="B42" s="215"/>
      <c r="C42" s="215"/>
      <c r="D42" s="215"/>
      <c r="E42" s="215"/>
      <c r="F42" s="215"/>
    </row>
    <row r="43" ht="25" customHeight="1" spans="1:6">
      <c r="A43" s="214" t="s">
        <v>134</v>
      </c>
      <c r="B43" s="215"/>
      <c r="C43" s="215"/>
      <c r="D43" s="215"/>
      <c r="E43" s="215"/>
      <c r="F43" s="215"/>
    </row>
    <row r="44" ht="25" customHeight="1" spans="1:6">
      <c r="A44" s="214" t="s">
        <v>135</v>
      </c>
      <c r="B44" s="215"/>
      <c r="C44" s="215"/>
      <c r="D44" s="215"/>
      <c r="E44" s="215"/>
      <c r="F44" s="215"/>
    </row>
    <row r="45" ht="25" customHeight="1" spans="1:6">
      <c r="A45" s="214" t="s">
        <v>136</v>
      </c>
      <c r="B45" s="215">
        <v>1359</v>
      </c>
      <c r="C45" s="215">
        <v>5500</v>
      </c>
      <c r="D45" s="215"/>
      <c r="E45" s="215"/>
      <c r="F45" s="215"/>
    </row>
    <row r="46" ht="25" customHeight="1" spans="1:6">
      <c r="A46" s="212" t="s">
        <v>137</v>
      </c>
      <c r="B46" s="213">
        <f>SUM(B47:B66)</f>
        <v>46144</v>
      </c>
      <c r="C46" s="213">
        <f>SUM(C47:C66)</f>
        <v>17500</v>
      </c>
      <c r="D46" s="299" t="s">
        <v>138</v>
      </c>
      <c r="E46" s="300">
        <f>E47+E48</f>
        <v>6000</v>
      </c>
      <c r="F46" s="300">
        <v>5500</v>
      </c>
    </row>
    <row r="47" ht="25" customHeight="1" spans="1:6">
      <c r="A47" s="214" t="s">
        <v>139</v>
      </c>
      <c r="B47" s="215">
        <v>1172</v>
      </c>
      <c r="C47" s="215">
        <v>1200</v>
      </c>
      <c r="D47" s="302" t="s">
        <v>140</v>
      </c>
      <c r="E47" s="303"/>
      <c r="F47" s="303"/>
    </row>
    <row r="48" ht="25" customHeight="1" spans="1:6">
      <c r="A48" s="214" t="s">
        <v>141</v>
      </c>
      <c r="B48" s="215">
        <v>4</v>
      </c>
      <c r="C48" s="215"/>
      <c r="D48" s="302" t="s">
        <v>142</v>
      </c>
      <c r="E48" s="303">
        <v>6000</v>
      </c>
      <c r="F48" s="303">
        <v>5500</v>
      </c>
    </row>
    <row r="49" ht="25" customHeight="1" spans="1:6">
      <c r="A49" s="214" t="s">
        <v>143</v>
      </c>
      <c r="B49" s="215">
        <v>91</v>
      </c>
      <c r="C49" s="215">
        <v>90</v>
      </c>
      <c r="D49" s="215"/>
      <c r="E49" s="215"/>
      <c r="F49" s="215"/>
    </row>
    <row r="50" ht="25" customHeight="1" spans="1:6">
      <c r="A50" s="214" t="s">
        <v>144</v>
      </c>
      <c r="B50" s="215">
        <v>1980</v>
      </c>
      <c r="C50" s="215">
        <v>2000</v>
      </c>
      <c r="D50" s="215"/>
      <c r="E50" s="215"/>
      <c r="F50" s="215"/>
    </row>
    <row r="51" ht="25" customHeight="1" spans="1:6">
      <c r="A51" s="214" t="s">
        <v>145</v>
      </c>
      <c r="B51" s="215">
        <v>130</v>
      </c>
      <c r="C51" s="215">
        <v>100</v>
      </c>
      <c r="D51" s="215"/>
      <c r="E51" s="215"/>
      <c r="F51" s="215"/>
    </row>
    <row r="52" ht="25" customHeight="1" spans="1:6">
      <c r="A52" s="214" t="s">
        <v>146</v>
      </c>
      <c r="B52" s="215">
        <v>1402</v>
      </c>
      <c r="C52" s="215">
        <v>1400</v>
      </c>
      <c r="D52" s="215"/>
      <c r="E52" s="215"/>
      <c r="F52" s="215"/>
    </row>
    <row r="53" ht="25" customHeight="1" spans="1:6">
      <c r="A53" s="214" t="s">
        <v>147</v>
      </c>
      <c r="B53" s="215">
        <v>191</v>
      </c>
      <c r="C53" s="215">
        <v>190</v>
      </c>
      <c r="D53" s="215"/>
      <c r="E53" s="215"/>
      <c r="F53" s="215"/>
    </row>
    <row r="54" ht="25" customHeight="1" spans="1:6">
      <c r="A54" s="214" t="s">
        <v>148</v>
      </c>
      <c r="B54" s="215">
        <v>253</v>
      </c>
      <c r="C54" s="215">
        <v>250</v>
      </c>
      <c r="D54" s="215"/>
      <c r="E54" s="215"/>
      <c r="F54" s="215"/>
    </row>
    <row r="55" ht="25" customHeight="1" spans="1:6">
      <c r="A55" s="214" t="s">
        <v>149</v>
      </c>
      <c r="B55" s="215">
        <v>2565</v>
      </c>
      <c r="C55" s="215">
        <v>2500</v>
      </c>
      <c r="D55" s="215"/>
      <c r="E55" s="215"/>
      <c r="F55" s="215"/>
    </row>
    <row r="56" ht="25" customHeight="1" spans="1:6">
      <c r="A56" s="214" t="s">
        <v>150</v>
      </c>
      <c r="B56" s="215">
        <v>128</v>
      </c>
      <c r="C56" s="215">
        <v>150</v>
      </c>
      <c r="D56" s="215"/>
      <c r="E56" s="215"/>
      <c r="F56" s="215"/>
    </row>
    <row r="57" ht="25" customHeight="1" spans="1:6">
      <c r="A57" s="214" t="s">
        <v>151</v>
      </c>
      <c r="B57" s="215">
        <v>35014</v>
      </c>
      <c r="C57" s="215">
        <v>4000</v>
      </c>
      <c r="D57" s="215"/>
      <c r="E57" s="215"/>
      <c r="F57" s="215"/>
    </row>
    <row r="58" ht="25" customHeight="1" spans="1:6">
      <c r="A58" s="214" t="s">
        <v>152</v>
      </c>
      <c r="B58" s="215">
        <v>2343</v>
      </c>
      <c r="C58" s="215">
        <v>3000</v>
      </c>
      <c r="D58" s="215"/>
      <c r="E58" s="215"/>
      <c r="F58" s="215"/>
    </row>
    <row r="59" ht="25" customHeight="1" spans="1:6">
      <c r="A59" s="214" t="s">
        <v>153</v>
      </c>
      <c r="B59" s="215">
        <v>39</v>
      </c>
      <c r="C59" s="215">
        <v>30</v>
      </c>
      <c r="D59" s="215"/>
      <c r="E59" s="215"/>
      <c r="F59" s="215"/>
    </row>
    <row r="60" ht="25" customHeight="1" spans="1:6">
      <c r="A60" s="214" t="s">
        <v>154</v>
      </c>
      <c r="B60" s="215">
        <v>49</v>
      </c>
      <c r="C60" s="215">
        <v>50</v>
      </c>
      <c r="D60" s="215"/>
      <c r="E60" s="215"/>
      <c r="F60" s="215"/>
    </row>
    <row r="61" ht="25" customHeight="1" spans="1:6">
      <c r="A61" s="214" t="s">
        <v>155</v>
      </c>
      <c r="B61" s="215">
        <v>9</v>
      </c>
      <c r="C61" s="215">
        <v>9</v>
      </c>
      <c r="D61" s="215"/>
      <c r="E61" s="215"/>
      <c r="F61" s="215"/>
    </row>
    <row r="62" ht="25" customHeight="1" spans="1:6">
      <c r="A62" s="214" t="s">
        <v>156</v>
      </c>
      <c r="B62" s="215">
        <v>207</v>
      </c>
      <c r="C62" s="215">
        <v>200</v>
      </c>
      <c r="D62" s="215"/>
      <c r="E62" s="215"/>
      <c r="F62" s="215"/>
    </row>
    <row r="63" ht="25" customHeight="1" spans="1:6">
      <c r="A63" s="214" t="s">
        <v>157</v>
      </c>
      <c r="B63" s="215"/>
      <c r="C63" s="215"/>
      <c r="D63" s="215"/>
      <c r="E63" s="215"/>
      <c r="F63" s="215"/>
    </row>
    <row r="64" ht="25" customHeight="1" spans="1:6">
      <c r="A64" s="214" t="s">
        <v>158</v>
      </c>
      <c r="B64" s="215">
        <v>12</v>
      </c>
      <c r="C64" s="215">
        <v>12</v>
      </c>
      <c r="D64" s="215"/>
      <c r="E64" s="215"/>
      <c r="F64" s="215"/>
    </row>
    <row r="65" ht="25" customHeight="1" spans="1:6">
      <c r="A65" s="214" t="s">
        <v>159</v>
      </c>
      <c r="B65" s="215">
        <v>456</v>
      </c>
      <c r="C65" s="215">
        <v>400</v>
      </c>
      <c r="D65" s="215"/>
      <c r="E65" s="215"/>
      <c r="F65" s="215"/>
    </row>
    <row r="66" ht="25" customHeight="1" spans="1:6">
      <c r="A66" s="214" t="s">
        <v>160</v>
      </c>
      <c r="B66" s="215">
        <v>99</v>
      </c>
      <c r="C66" s="215">
        <v>1919</v>
      </c>
      <c r="D66" s="215"/>
      <c r="E66" s="215"/>
      <c r="F66" s="215"/>
    </row>
    <row r="67" s="120" customFormat="1" ht="25" customHeight="1" spans="1:6">
      <c r="A67" s="212" t="s">
        <v>161</v>
      </c>
      <c r="B67" s="213">
        <v>80436</v>
      </c>
      <c r="C67" s="213"/>
      <c r="D67" s="304" t="s">
        <v>162</v>
      </c>
      <c r="E67" s="300">
        <v>68236</v>
      </c>
      <c r="F67" s="300">
        <v>3803</v>
      </c>
    </row>
    <row r="68" s="120" customFormat="1" ht="25" customHeight="1" spans="1:6">
      <c r="A68" s="212" t="s">
        <v>163</v>
      </c>
      <c r="B68" s="213">
        <f>B69+B70+B71</f>
        <v>25603</v>
      </c>
      <c r="C68" s="213">
        <f>C69+C70+C71</f>
        <v>37860</v>
      </c>
      <c r="D68" s="299" t="s">
        <v>164</v>
      </c>
      <c r="E68" s="300">
        <v>12488</v>
      </c>
      <c r="F68" s="300"/>
    </row>
    <row r="69" ht="25" customHeight="1" spans="1:6">
      <c r="A69" s="214" t="s">
        <v>165</v>
      </c>
      <c r="B69" s="215"/>
      <c r="C69" s="215">
        <v>8800</v>
      </c>
      <c r="D69" s="215"/>
      <c r="E69" s="215"/>
      <c r="F69" s="215"/>
    </row>
    <row r="70" ht="25" customHeight="1" spans="1:6">
      <c r="A70" s="214" t="s">
        <v>166</v>
      </c>
      <c r="B70" s="215">
        <v>16987</v>
      </c>
      <c r="C70" s="215">
        <v>29060</v>
      </c>
      <c r="D70" s="215"/>
      <c r="E70" s="215"/>
      <c r="F70" s="215"/>
    </row>
    <row r="71" ht="25" customHeight="1" spans="1:6">
      <c r="A71" s="214" t="s">
        <v>167</v>
      </c>
      <c r="B71" s="215">
        <v>8616</v>
      </c>
      <c r="C71" s="215"/>
      <c r="D71" s="215"/>
      <c r="E71" s="215"/>
      <c r="F71" s="215"/>
    </row>
    <row r="72" s="120" customFormat="1" ht="25" customHeight="1" spans="1:6">
      <c r="A72" s="212" t="s">
        <v>168</v>
      </c>
      <c r="B72" s="213">
        <v>255</v>
      </c>
      <c r="C72" s="213">
        <v>702</v>
      </c>
      <c r="D72" s="305" t="s">
        <v>169</v>
      </c>
      <c r="E72" s="300">
        <v>702</v>
      </c>
      <c r="F72" s="300"/>
    </row>
    <row r="73" s="120" customFormat="1" ht="25" customHeight="1" spans="1:6">
      <c r="A73" s="212" t="s">
        <v>170</v>
      </c>
      <c r="B73" s="213">
        <v>2217</v>
      </c>
      <c r="C73" s="213">
        <v>1558</v>
      </c>
      <c r="D73" s="299" t="s">
        <v>171</v>
      </c>
      <c r="E73" s="300">
        <v>1558</v>
      </c>
      <c r="F73" s="300">
        <v>2078</v>
      </c>
    </row>
    <row r="74" s="120" customFormat="1" ht="25" customHeight="1" spans="1:6">
      <c r="A74" s="211" t="s">
        <v>172</v>
      </c>
      <c r="B74" s="213">
        <f>B6+B7+B67+B68+B72+B73</f>
        <v>394470</v>
      </c>
      <c r="C74" s="213">
        <f>C6+C7+C67+C68+C72+C73</f>
        <v>297213</v>
      </c>
      <c r="D74" s="213" t="s">
        <v>173</v>
      </c>
      <c r="E74" s="213">
        <f>E6+E46+E67+E68+E72+E73</f>
        <v>394470</v>
      </c>
      <c r="F74" s="213">
        <f>F6+F46+F73+F67</f>
        <v>297213</v>
      </c>
    </row>
  </sheetData>
  <mergeCells count="3">
    <mergeCell ref="A2:F2"/>
    <mergeCell ref="A4:C4"/>
    <mergeCell ref="D4:F4"/>
  </mergeCells>
  <printOptions horizontalCentered="1"/>
  <pageMargins left="0.357638888888889" right="0.357638888888889" top="0.60625" bottom="0.2125" header="0.5" footer="0.5"/>
  <pageSetup paperSize="9" scale="90"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view="pageBreakPreview" zoomScaleNormal="100" workbookViewId="0">
      <selection activeCell="H9" sqref="H9"/>
    </sheetView>
  </sheetViews>
  <sheetFormatPr defaultColWidth="9" defaultRowHeight="14.25" outlineLevelCol="4"/>
  <cols>
    <col min="2" max="2" width="45.875" customWidth="1"/>
    <col min="3" max="3" width="13.5" style="36" customWidth="1"/>
    <col min="4" max="4" width="16.125" style="36" customWidth="1"/>
    <col min="5" max="5" width="10.125" customWidth="1"/>
  </cols>
  <sheetData>
    <row r="1" spans="1:1">
      <c r="A1" s="33" t="s">
        <v>3065</v>
      </c>
    </row>
    <row r="2" ht="29" customHeight="1" spans="1:5">
      <c r="A2" s="48" t="s">
        <v>3066</v>
      </c>
      <c r="B2" s="48"/>
      <c r="C2" s="48"/>
      <c r="D2" s="48"/>
      <c r="E2" s="48"/>
    </row>
    <row r="3" ht="19" customHeight="1" spans="1:5">
      <c r="A3" s="49"/>
      <c r="B3" s="49"/>
      <c r="C3" s="50"/>
      <c r="D3" s="50" t="s">
        <v>3038</v>
      </c>
      <c r="E3" s="50"/>
    </row>
    <row r="4" ht="22" customHeight="1" spans="1:5">
      <c r="A4" s="51" t="s">
        <v>190</v>
      </c>
      <c r="B4" s="52" t="s">
        <v>191</v>
      </c>
      <c r="C4" s="53" t="s">
        <v>4</v>
      </c>
      <c r="D4" s="53" t="s">
        <v>5</v>
      </c>
      <c r="E4" s="51" t="s">
        <v>8</v>
      </c>
    </row>
    <row r="5" ht="15" customHeight="1" spans="1:5">
      <c r="A5" s="51"/>
      <c r="B5" s="52"/>
      <c r="C5" s="54"/>
      <c r="D5" s="54"/>
      <c r="E5" s="51"/>
    </row>
    <row r="6" ht="24" customHeight="1" spans="1:5">
      <c r="A6" s="55">
        <v>208</v>
      </c>
      <c r="B6" s="55" t="s">
        <v>3039</v>
      </c>
      <c r="C6" s="52"/>
      <c r="D6" s="51"/>
      <c r="E6" s="52"/>
    </row>
    <row r="7" ht="25" customHeight="1" spans="1:5">
      <c r="A7" s="55">
        <v>20804</v>
      </c>
      <c r="B7" s="55" t="s">
        <v>3040</v>
      </c>
      <c r="C7" s="52"/>
      <c r="D7" s="51"/>
      <c r="E7" s="52"/>
    </row>
    <row r="8" ht="29" customHeight="1" spans="1:5">
      <c r="A8" s="55">
        <v>2080451</v>
      </c>
      <c r="B8" s="55" t="s">
        <v>3041</v>
      </c>
      <c r="C8" s="52"/>
      <c r="D8" s="51"/>
      <c r="E8" s="52"/>
    </row>
    <row r="9" ht="25" customHeight="1" spans="1:5">
      <c r="A9" s="55">
        <v>223</v>
      </c>
      <c r="B9" s="56" t="s">
        <v>3042</v>
      </c>
      <c r="C9" s="52">
        <f>C10+C14</f>
        <v>5</v>
      </c>
      <c r="D9" s="52">
        <f>D10+D14+D17</f>
        <v>10</v>
      </c>
      <c r="E9" s="56"/>
    </row>
    <row r="10" ht="29" customHeight="1" spans="1:5">
      <c r="A10" s="55">
        <v>22301</v>
      </c>
      <c r="B10" s="56" t="s">
        <v>3043</v>
      </c>
      <c r="C10" s="52">
        <f>C11+C12+C13</f>
        <v>5</v>
      </c>
      <c r="D10" s="52">
        <f>D11+D12+D13</f>
        <v>10</v>
      </c>
      <c r="E10" s="56"/>
    </row>
    <row r="11" ht="26" customHeight="1" spans="1:5">
      <c r="A11" s="55">
        <v>2230101</v>
      </c>
      <c r="B11" s="56" t="s">
        <v>3044</v>
      </c>
      <c r="C11" s="52"/>
      <c r="D11" s="52"/>
      <c r="E11" s="56"/>
    </row>
    <row r="12" ht="29" customHeight="1" spans="1:5">
      <c r="A12" s="55">
        <v>2230105</v>
      </c>
      <c r="B12" s="52" t="s">
        <v>3045</v>
      </c>
      <c r="C12" s="52">
        <v>5</v>
      </c>
      <c r="D12" s="52">
        <v>10</v>
      </c>
      <c r="E12" s="56"/>
    </row>
    <row r="13" ht="29" customHeight="1" spans="1:5">
      <c r="A13" s="55">
        <v>2230199</v>
      </c>
      <c r="B13" s="56" t="s">
        <v>3046</v>
      </c>
      <c r="C13" s="52"/>
      <c r="D13" s="52"/>
      <c r="E13" s="56"/>
    </row>
    <row r="14" ht="29" customHeight="1" spans="1:5">
      <c r="A14" s="55">
        <v>22302</v>
      </c>
      <c r="B14" s="56" t="s">
        <v>3047</v>
      </c>
      <c r="C14" s="52"/>
      <c r="D14" s="52"/>
      <c r="E14" s="57"/>
    </row>
    <row r="15" ht="29" customHeight="1" spans="1:5">
      <c r="A15" s="55">
        <v>2230201</v>
      </c>
      <c r="B15" s="55" t="s">
        <v>3048</v>
      </c>
      <c r="C15" s="52"/>
      <c r="D15" s="52"/>
      <c r="E15" s="57"/>
    </row>
    <row r="16" ht="22" customHeight="1" spans="1:5">
      <c r="A16" s="55"/>
      <c r="B16" s="52" t="s">
        <v>3049</v>
      </c>
      <c r="C16" s="52"/>
      <c r="D16" s="52"/>
      <c r="E16" s="57"/>
    </row>
    <row r="17" ht="29" customHeight="1" spans="1:5">
      <c r="A17" s="55">
        <v>2230299</v>
      </c>
      <c r="B17" s="56" t="s">
        <v>3050</v>
      </c>
      <c r="C17" s="52"/>
      <c r="D17" s="52"/>
      <c r="E17" s="57"/>
    </row>
    <row r="18" ht="29" customHeight="1" spans="1:5">
      <c r="A18" s="55">
        <v>22303</v>
      </c>
      <c r="B18" s="55" t="s">
        <v>3051</v>
      </c>
      <c r="C18" s="52"/>
      <c r="D18" s="52"/>
      <c r="E18" s="57"/>
    </row>
    <row r="19" ht="29" customHeight="1" spans="1:5">
      <c r="A19" s="55">
        <v>2230301</v>
      </c>
      <c r="B19" s="55" t="s">
        <v>3052</v>
      </c>
      <c r="C19" s="52"/>
      <c r="D19" s="52"/>
      <c r="E19" s="57"/>
    </row>
    <row r="20" ht="29" customHeight="1" spans="1:5">
      <c r="A20" s="55">
        <v>22304</v>
      </c>
      <c r="B20" s="55" t="s">
        <v>3053</v>
      </c>
      <c r="C20" s="52"/>
      <c r="D20" s="52"/>
      <c r="E20" s="57"/>
    </row>
    <row r="21" ht="24" customHeight="1" spans="1:5">
      <c r="A21" s="55">
        <v>2230401</v>
      </c>
      <c r="B21" s="55" t="s">
        <v>3054</v>
      </c>
      <c r="C21" s="52"/>
      <c r="D21" s="52"/>
      <c r="E21" s="57"/>
    </row>
    <row r="22" ht="24" customHeight="1" spans="1:5">
      <c r="A22" s="55">
        <v>2230402</v>
      </c>
      <c r="B22" s="55" t="s">
        <v>3055</v>
      </c>
      <c r="C22" s="52"/>
      <c r="D22" s="52"/>
      <c r="E22" s="57"/>
    </row>
    <row r="23" ht="29" customHeight="1" spans="1:5">
      <c r="A23" s="55">
        <v>2230499</v>
      </c>
      <c r="B23" s="55" t="s">
        <v>3056</v>
      </c>
      <c r="C23" s="52"/>
      <c r="D23" s="52"/>
      <c r="E23" s="57"/>
    </row>
    <row r="24" ht="29" customHeight="1" spans="1:5">
      <c r="A24" s="55">
        <v>22399</v>
      </c>
      <c r="B24" s="55" t="s">
        <v>3057</v>
      </c>
      <c r="C24" s="52"/>
      <c r="D24" s="52"/>
      <c r="E24" s="57"/>
    </row>
    <row r="25" ht="27" customHeight="1" spans="1:5">
      <c r="A25" s="55">
        <v>2239901</v>
      </c>
      <c r="B25" s="55" t="s">
        <v>3058</v>
      </c>
      <c r="C25" s="52"/>
      <c r="D25" s="52"/>
      <c r="E25" s="57"/>
    </row>
    <row r="26" ht="29" customHeight="1" spans="1:5">
      <c r="A26" s="55">
        <v>230</v>
      </c>
      <c r="B26" s="55" t="s">
        <v>3059</v>
      </c>
      <c r="C26" s="52"/>
      <c r="D26" s="52"/>
      <c r="E26" s="57"/>
    </row>
    <row r="27" ht="29" customHeight="1" spans="1:5">
      <c r="A27" s="55">
        <v>23005</v>
      </c>
      <c r="B27" s="56" t="s">
        <v>3060</v>
      </c>
      <c r="C27" s="52"/>
      <c r="D27" s="52"/>
      <c r="E27" s="57"/>
    </row>
    <row r="28" ht="29" customHeight="1" spans="1:5">
      <c r="A28" s="55">
        <v>2300501</v>
      </c>
      <c r="B28" s="56" t="s">
        <v>3061</v>
      </c>
      <c r="C28" s="52"/>
      <c r="D28" s="52"/>
      <c r="E28" s="57"/>
    </row>
    <row r="29" ht="21" customHeight="1" spans="1:5">
      <c r="A29" s="55">
        <v>23008</v>
      </c>
      <c r="B29" s="55" t="s">
        <v>3062</v>
      </c>
      <c r="C29" s="52">
        <f>C30</f>
        <v>16987</v>
      </c>
      <c r="D29" s="52">
        <f>D30</f>
        <v>29060</v>
      </c>
      <c r="E29" s="56"/>
    </row>
    <row r="30" ht="29" customHeight="1" spans="1:5">
      <c r="A30" s="55">
        <v>2300803</v>
      </c>
      <c r="B30" s="55" t="s">
        <v>3063</v>
      </c>
      <c r="C30" s="52">
        <v>16987</v>
      </c>
      <c r="D30" s="52">
        <v>29060</v>
      </c>
      <c r="E30" s="56"/>
    </row>
    <row r="31" ht="22" customHeight="1" spans="1:5">
      <c r="A31" s="55"/>
      <c r="B31" s="55" t="s">
        <v>2607</v>
      </c>
      <c r="C31" s="52">
        <v>9</v>
      </c>
      <c r="D31" s="52">
        <v>3</v>
      </c>
      <c r="E31" s="56"/>
    </row>
    <row r="32" s="35" customFormat="1" ht="21" customHeight="1" spans="1:5">
      <c r="A32" s="55"/>
      <c r="B32" s="52" t="s">
        <v>3064</v>
      </c>
      <c r="C32" s="52">
        <f>C9+C29+C31</f>
        <v>17001</v>
      </c>
      <c r="D32" s="52">
        <f>D9+D29+D31</f>
        <v>29073</v>
      </c>
      <c r="E32" s="56"/>
    </row>
  </sheetData>
  <mergeCells count="7">
    <mergeCell ref="A2:E2"/>
    <mergeCell ref="A3:B3"/>
    <mergeCell ref="A4:A5"/>
    <mergeCell ref="B4:B5"/>
    <mergeCell ref="C4:C5"/>
    <mergeCell ref="D4:D5"/>
    <mergeCell ref="E4:E5"/>
  </mergeCells>
  <printOptions horizontalCentered="1"/>
  <pageMargins left="0.751388888888889" right="0.751388888888889" top="0.802777777777778" bottom="0.802777777777778" header="0.5" footer="0.5"/>
  <pageSetup paperSize="9" scale="85"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view="pageBreakPreview" zoomScaleNormal="100" workbookViewId="0">
      <selection activeCell="L26" sqref="L26"/>
    </sheetView>
  </sheetViews>
  <sheetFormatPr defaultColWidth="9" defaultRowHeight="14.25"/>
  <cols>
    <col min="1" max="1" width="41" customWidth="1"/>
    <col min="2" max="2" width="13.875" style="36" customWidth="1"/>
    <col min="3" max="3" width="12.875" customWidth="1"/>
    <col min="4" max="4" width="13.5" style="36" customWidth="1"/>
    <col min="5" max="5" width="16.125" style="36" customWidth="1"/>
    <col min="6" max="6" width="10.375" customWidth="1"/>
    <col min="8" max="9" width="7.5" customWidth="1"/>
  </cols>
  <sheetData>
    <row r="1" ht="22" customHeight="1" spans="1:1">
      <c r="A1" s="33" t="s">
        <v>3067</v>
      </c>
    </row>
    <row r="2" ht="21" customHeight="1" spans="1:9">
      <c r="A2" s="20" t="s">
        <v>3068</v>
      </c>
      <c r="B2" s="20"/>
      <c r="C2" s="20"/>
      <c r="D2" s="20"/>
      <c r="E2" s="20"/>
      <c r="F2" s="20"/>
      <c r="G2" s="20"/>
      <c r="H2" s="20"/>
      <c r="I2" s="20"/>
    </row>
    <row r="3" ht="17" customHeight="1" spans="1:9">
      <c r="A3" s="21"/>
      <c r="B3" s="22"/>
      <c r="C3" s="21"/>
      <c r="D3" s="23"/>
      <c r="E3" s="22"/>
      <c r="F3" s="21"/>
      <c r="G3" s="21"/>
      <c r="H3" s="22" t="s">
        <v>70</v>
      </c>
      <c r="I3" s="32"/>
    </row>
    <row r="4" ht="55" customHeight="1" spans="1:9">
      <c r="A4" s="24" t="s">
        <v>3069</v>
      </c>
      <c r="B4" s="25" t="s">
        <v>181</v>
      </c>
      <c r="C4" s="37" t="s">
        <v>3070</v>
      </c>
      <c r="D4" s="25" t="s">
        <v>3071</v>
      </c>
      <c r="E4" s="25" t="s">
        <v>3072</v>
      </c>
      <c r="F4" s="25" t="s">
        <v>3073</v>
      </c>
      <c r="G4" s="25" t="s">
        <v>3074</v>
      </c>
      <c r="H4" s="25" t="s">
        <v>3075</v>
      </c>
      <c r="I4" s="25" t="s">
        <v>3076</v>
      </c>
    </row>
    <row r="5" s="35" customFormat="1" ht="22" customHeight="1" spans="1:9">
      <c r="A5" s="38" t="s">
        <v>3077</v>
      </c>
      <c r="B5" s="39">
        <f>C5+D5+E5+F5+G5+H5+I5</f>
        <v>22297</v>
      </c>
      <c r="C5" s="40"/>
      <c r="D5" s="41">
        <v>20211</v>
      </c>
      <c r="E5" s="41">
        <v>2086</v>
      </c>
      <c r="F5" s="40"/>
      <c r="G5" s="40"/>
      <c r="H5" s="40"/>
      <c r="I5" s="40"/>
    </row>
    <row r="6" ht="22" customHeight="1" spans="1:9">
      <c r="A6" s="38" t="s">
        <v>3078</v>
      </c>
      <c r="B6" s="39">
        <f t="shared" ref="B6:B9" si="0">C6+D6+E6+F6+G6+H6+I6</f>
        <v>43381.998058</v>
      </c>
      <c r="C6" s="42">
        <v>0</v>
      </c>
      <c r="D6" s="39">
        <v>11637.817</v>
      </c>
      <c r="E6" s="39">
        <v>31744.181058</v>
      </c>
      <c r="F6" s="42"/>
      <c r="G6" s="42">
        <v>0</v>
      </c>
      <c r="H6" s="42">
        <v>0</v>
      </c>
      <c r="I6" s="42">
        <v>0</v>
      </c>
    </row>
    <row r="7" ht="22" customHeight="1" spans="1:9">
      <c r="A7" s="31" t="s">
        <v>3079</v>
      </c>
      <c r="B7" s="43">
        <f t="shared" si="0"/>
        <v>17741.601058</v>
      </c>
      <c r="C7" s="44">
        <v>0</v>
      </c>
      <c r="D7" s="43">
        <v>2902.42</v>
      </c>
      <c r="E7" s="43">
        <v>14839.181058</v>
      </c>
      <c r="F7" s="44">
        <v>0</v>
      </c>
      <c r="G7" s="44">
        <v>0</v>
      </c>
      <c r="H7" s="44">
        <v>0</v>
      </c>
      <c r="I7" s="47">
        <v>0</v>
      </c>
    </row>
    <row r="8" ht="22" customHeight="1" spans="1:9">
      <c r="A8" s="27" t="s">
        <v>3080</v>
      </c>
      <c r="B8" s="28">
        <f t="shared" si="0"/>
        <v>25444.694</v>
      </c>
      <c r="C8" s="29">
        <v>0</v>
      </c>
      <c r="D8" s="28">
        <v>8664.694</v>
      </c>
      <c r="E8" s="28">
        <v>16780</v>
      </c>
      <c r="F8" s="29">
        <v>0</v>
      </c>
      <c r="G8" s="29">
        <v>0</v>
      </c>
      <c r="H8" s="29">
        <v>0</v>
      </c>
      <c r="I8" s="34">
        <v>0</v>
      </c>
    </row>
    <row r="9" ht="22" customHeight="1" spans="1:9">
      <c r="A9" s="30" t="s">
        <v>3081</v>
      </c>
      <c r="B9" s="28">
        <f t="shared" si="0"/>
        <v>35.703</v>
      </c>
      <c r="C9" s="29">
        <v>0</v>
      </c>
      <c r="D9" s="28">
        <v>20.703</v>
      </c>
      <c r="E9" s="28">
        <v>15</v>
      </c>
      <c r="F9" s="29">
        <v>0</v>
      </c>
      <c r="G9" s="29">
        <v>0</v>
      </c>
      <c r="H9" s="29">
        <v>0</v>
      </c>
      <c r="I9" s="34">
        <v>0</v>
      </c>
    </row>
    <row r="10" ht="22" customHeight="1" spans="1:9">
      <c r="A10" s="30" t="s">
        <v>3082</v>
      </c>
      <c r="B10" s="28">
        <f>C10+D10</f>
        <v>0</v>
      </c>
      <c r="C10" s="29">
        <v>0</v>
      </c>
      <c r="D10" s="28">
        <v>0</v>
      </c>
      <c r="E10" s="28">
        <v>0</v>
      </c>
      <c r="F10" s="29"/>
      <c r="G10" s="29"/>
      <c r="H10" s="29"/>
      <c r="I10" s="29"/>
    </row>
    <row r="11" ht="22" customHeight="1" spans="1:9">
      <c r="A11" s="30" t="s">
        <v>3083</v>
      </c>
      <c r="B11" s="28">
        <f>C11+D11+E11+F11+I11</f>
        <v>110</v>
      </c>
      <c r="C11" s="29">
        <v>0</v>
      </c>
      <c r="D11" s="28">
        <v>0</v>
      </c>
      <c r="E11" s="28">
        <v>110</v>
      </c>
      <c r="F11" s="29">
        <v>0</v>
      </c>
      <c r="G11" s="29"/>
      <c r="H11" s="29"/>
      <c r="I11" s="29">
        <v>0</v>
      </c>
    </row>
    <row r="12" ht="22" customHeight="1" spans="1:9">
      <c r="A12" s="30" t="s">
        <v>3084</v>
      </c>
      <c r="B12" s="28">
        <f>C12+D12+E12+F12+G12+H12+I12</f>
        <v>50</v>
      </c>
      <c r="C12" s="29">
        <v>0</v>
      </c>
      <c r="D12" s="28">
        <v>50</v>
      </c>
      <c r="E12" s="28">
        <v>0</v>
      </c>
      <c r="F12" s="29">
        <v>0</v>
      </c>
      <c r="G12" s="29">
        <v>0</v>
      </c>
      <c r="H12" s="29">
        <v>0</v>
      </c>
      <c r="I12" s="29">
        <v>0</v>
      </c>
    </row>
    <row r="13" ht="22" customHeight="1" spans="1:9">
      <c r="A13" s="30" t="s">
        <v>3085</v>
      </c>
      <c r="B13" s="28">
        <f>C13</f>
        <v>0</v>
      </c>
      <c r="C13" s="29">
        <v>0</v>
      </c>
      <c r="D13" s="28">
        <v>0</v>
      </c>
      <c r="E13" s="28">
        <v>0</v>
      </c>
      <c r="F13" s="29"/>
      <c r="G13" s="29"/>
      <c r="H13" s="29"/>
      <c r="I13" s="29"/>
    </row>
    <row r="14" ht="22" customHeight="1" spans="1:9">
      <c r="A14" s="30" t="s">
        <v>3086</v>
      </c>
      <c r="B14" s="28">
        <f>C14</f>
        <v>0</v>
      </c>
      <c r="C14" s="29">
        <v>0</v>
      </c>
      <c r="D14" s="28">
        <v>0</v>
      </c>
      <c r="E14" s="28">
        <v>0</v>
      </c>
      <c r="F14" s="29"/>
      <c r="G14" s="29"/>
      <c r="H14" s="29"/>
      <c r="I14" s="29"/>
    </row>
    <row r="15" spans="1:9">
      <c r="A15" s="45"/>
      <c r="B15" s="46"/>
      <c r="C15" s="45"/>
      <c r="D15" s="46"/>
      <c r="E15" s="46"/>
      <c r="F15" s="45"/>
      <c r="G15" s="45"/>
      <c r="H15" s="45"/>
      <c r="I15" s="45"/>
    </row>
  </sheetData>
  <mergeCells count="2">
    <mergeCell ref="A2:I2"/>
    <mergeCell ref="H3:I3"/>
  </mergeCells>
  <printOptions horizontalCentered="1"/>
  <pageMargins left="0.357638888888889" right="0.357638888888889" top="0.60625" bottom="0.409027777777778" header="0.5" footer="0.5"/>
  <pageSetup paperSize="9" orientation="landscape"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opLeftCell="A5" workbookViewId="0">
      <selection activeCell="G19" sqref="G19"/>
    </sheetView>
  </sheetViews>
  <sheetFormatPr defaultColWidth="9" defaultRowHeight="14.25"/>
  <cols>
    <col min="1" max="1" width="40.75" customWidth="1"/>
    <col min="2" max="2" width="13" customWidth="1"/>
    <col min="3" max="3" width="7.125" customWidth="1"/>
    <col min="4" max="4" width="12.625" customWidth="1"/>
    <col min="5" max="5" width="14.875" customWidth="1"/>
    <col min="6" max="6" width="16.875" customWidth="1"/>
    <col min="7" max="7" width="13.125" customWidth="1"/>
    <col min="8" max="8" width="8.375" customWidth="1"/>
    <col min="9" max="9" width="7.375" customWidth="1"/>
  </cols>
  <sheetData>
    <row r="1" ht="25" customHeight="1" spans="1:9">
      <c r="A1" s="19" t="s">
        <v>3087</v>
      </c>
      <c r="B1" s="19"/>
      <c r="C1" s="19"/>
      <c r="D1" s="19"/>
      <c r="E1" s="19"/>
      <c r="F1" s="19"/>
      <c r="G1" s="19"/>
      <c r="H1" s="19"/>
      <c r="I1" s="19"/>
    </row>
    <row r="2" ht="25" customHeight="1" spans="1:9">
      <c r="A2" s="20" t="s">
        <v>3088</v>
      </c>
      <c r="B2" s="20"/>
      <c r="C2" s="20"/>
      <c r="D2" s="20"/>
      <c r="E2" s="20"/>
      <c r="F2" s="20"/>
      <c r="G2" s="20"/>
      <c r="H2" s="20"/>
      <c r="I2" s="20"/>
    </row>
    <row r="3" ht="25" customHeight="1" spans="1:9">
      <c r="A3" s="21"/>
      <c r="B3" s="22"/>
      <c r="C3" s="21"/>
      <c r="D3" s="23"/>
      <c r="E3" s="22"/>
      <c r="F3" s="21"/>
      <c r="G3" s="21"/>
      <c r="H3" s="22" t="s">
        <v>70</v>
      </c>
      <c r="I3" s="32"/>
    </row>
    <row r="4" s="18" customFormat="1" ht="76" customHeight="1" spans="1:9">
      <c r="A4" s="24" t="s">
        <v>3069</v>
      </c>
      <c r="B4" s="25" t="s">
        <v>181</v>
      </c>
      <c r="C4" s="26" t="s">
        <v>3070</v>
      </c>
      <c r="D4" s="25" t="s">
        <v>3071</v>
      </c>
      <c r="E4" s="25" t="s">
        <v>3072</v>
      </c>
      <c r="F4" s="25" t="s">
        <v>3073</v>
      </c>
      <c r="G4" s="25" t="s">
        <v>3074</v>
      </c>
      <c r="H4" s="25" t="s">
        <v>3075</v>
      </c>
      <c r="I4" s="25" t="s">
        <v>3076</v>
      </c>
    </row>
    <row r="5" ht="25" customHeight="1" spans="1:9">
      <c r="A5" s="27" t="s">
        <v>3089</v>
      </c>
      <c r="B5" s="28">
        <f>C5+D5+E5+F5+G5+H5+I5</f>
        <v>40444.4622</v>
      </c>
      <c r="C5" s="29">
        <v>0</v>
      </c>
      <c r="D5" s="28">
        <v>8745.932016</v>
      </c>
      <c r="E5" s="28">
        <v>31698.530184</v>
      </c>
      <c r="F5" s="29">
        <v>0</v>
      </c>
      <c r="G5" s="29">
        <v>0</v>
      </c>
      <c r="H5" s="29">
        <v>0</v>
      </c>
      <c r="I5" s="29">
        <v>0</v>
      </c>
    </row>
    <row r="6" ht="25" customHeight="1" spans="1:9">
      <c r="A6" s="27" t="s">
        <v>3090</v>
      </c>
      <c r="B6" s="28">
        <f>C6+D6+E6+F6+G6+H6+I6</f>
        <v>40442.8722</v>
      </c>
      <c r="C6" s="29">
        <v>0</v>
      </c>
      <c r="D6" s="28">
        <v>8744.342016</v>
      </c>
      <c r="E6" s="28">
        <v>31698.530184</v>
      </c>
      <c r="F6" s="29">
        <v>0</v>
      </c>
      <c r="G6" s="29">
        <v>0</v>
      </c>
      <c r="H6" s="29">
        <v>0</v>
      </c>
      <c r="I6" s="29">
        <v>0</v>
      </c>
    </row>
    <row r="7" ht="25" customHeight="1" spans="1:12">
      <c r="A7" s="27" t="s">
        <v>3091</v>
      </c>
      <c r="B7" s="28">
        <f>C7+D7+E7+F7+I7</f>
        <v>0</v>
      </c>
      <c r="C7" s="29">
        <v>0</v>
      </c>
      <c r="D7" s="28">
        <v>0</v>
      </c>
      <c r="E7" s="28">
        <v>0</v>
      </c>
      <c r="F7" s="29">
        <v>0</v>
      </c>
      <c r="G7" s="29"/>
      <c r="H7" s="29"/>
      <c r="I7" s="29">
        <v>0</v>
      </c>
      <c r="L7" s="33"/>
    </row>
    <row r="8" ht="25" customHeight="1" spans="1:9">
      <c r="A8" s="30" t="s">
        <v>3092</v>
      </c>
      <c r="B8" s="28">
        <f t="shared" ref="B8:B12" si="0">C8+D8+E8+F8+G8+H8+I8</f>
        <v>1.59</v>
      </c>
      <c r="C8" s="29">
        <v>0</v>
      </c>
      <c r="D8" s="28">
        <v>1.59</v>
      </c>
      <c r="E8" s="28">
        <v>0</v>
      </c>
      <c r="F8" s="29">
        <v>0</v>
      </c>
      <c r="G8" s="29">
        <v>0</v>
      </c>
      <c r="H8" s="29">
        <v>0</v>
      </c>
      <c r="I8" s="29">
        <v>0</v>
      </c>
    </row>
    <row r="9" ht="25" customHeight="1" spans="1:9">
      <c r="A9" s="30" t="s">
        <v>3093</v>
      </c>
      <c r="B9" s="28">
        <f>C9</f>
        <v>0</v>
      </c>
      <c r="C9" s="29">
        <v>0</v>
      </c>
      <c r="D9" s="28">
        <v>0</v>
      </c>
      <c r="E9" s="28">
        <v>0</v>
      </c>
      <c r="F9" s="29"/>
      <c r="G9" s="29"/>
      <c r="H9" s="29"/>
      <c r="I9" s="29"/>
    </row>
    <row r="10" ht="25" customHeight="1" spans="1:9">
      <c r="A10" s="30" t="s">
        <v>3094</v>
      </c>
      <c r="B10" s="28">
        <f>C10</f>
        <v>0</v>
      </c>
      <c r="C10" s="29">
        <v>0</v>
      </c>
      <c r="D10" s="28">
        <v>0</v>
      </c>
      <c r="E10" s="28">
        <v>0</v>
      </c>
      <c r="F10" s="29"/>
      <c r="G10" s="29"/>
      <c r="H10" s="29"/>
      <c r="I10" s="29"/>
    </row>
    <row r="11" ht="25" customHeight="1" spans="1:9">
      <c r="A11" s="31" t="s">
        <v>3095</v>
      </c>
      <c r="B11" s="28">
        <f t="shared" si="0"/>
        <v>2937.535858</v>
      </c>
      <c r="C11" s="29">
        <v>0</v>
      </c>
      <c r="D11" s="28">
        <v>2891.884984</v>
      </c>
      <c r="E11" s="28">
        <v>45.650874</v>
      </c>
      <c r="F11" s="29"/>
      <c r="G11" s="29"/>
      <c r="H11" s="29">
        <v>0</v>
      </c>
      <c r="I11" s="34">
        <v>0</v>
      </c>
    </row>
    <row r="12" ht="25" customHeight="1" spans="1:9">
      <c r="A12" s="27" t="s">
        <v>3096</v>
      </c>
      <c r="B12" s="28">
        <v>25234.54</v>
      </c>
      <c r="C12" s="29"/>
      <c r="D12" s="28">
        <v>23102.88</v>
      </c>
      <c r="E12" s="28">
        <v>2131.65</v>
      </c>
      <c r="F12" s="29"/>
      <c r="G12" s="29"/>
      <c r="H12" s="29"/>
      <c r="I12" s="34"/>
    </row>
  </sheetData>
  <mergeCells count="3">
    <mergeCell ref="A1:I1"/>
    <mergeCell ref="A2:I2"/>
    <mergeCell ref="H3:I3"/>
  </mergeCells>
  <pageMargins left="0.751388888888889" right="0.751388888888889" top="1" bottom="1" header="0.5" footer="0.5"/>
  <pageSetup paperSize="9" orientation="landscape"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workbookViewId="0">
      <selection activeCell="D18" sqref="D18"/>
    </sheetView>
  </sheetViews>
  <sheetFormatPr defaultColWidth="9" defaultRowHeight="14.25" outlineLevelRow="5" outlineLevelCol="2"/>
  <cols>
    <col min="1" max="1" width="25.375" customWidth="1"/>
    <col min="2" max="2" width="24.75" customWidth="1"/>
    <col min="3" max="3" width="27.875" customWidth="1"/>
  </cols>
  <sheetData>
    <row r="1" ht="20" customHeight="1" spans="1:3">
      <c r="A1" s="12" t="s">
        <v>3097</v>
      </c>
      <c r="B1" s="13"/>
      <c r="C1" s="13"/>
    </row>
    <row r="2" ht="33" customHeight="1" spans="1:3">
      <c r="A2" s="3" t="s">
        <v>3098</v>
      </c>
      <c r="B2" s="3"/>
      <c r="C2" s="3"/>
    </row>
    <row r="3" ht="22" customHeight="1" spans="1:3">
      <c r="A3" s="4" t="s">
        <v>70</v>
      </c>
      <c r="B3" s="4"/>
      <c r="C3" s="4"/>
    </row>
    <row r="4" ht="30" customHeight="1" spans="1:3">
      <c r="A4" s="14" t="s">
        <v>3099</v>
      </c>
      <c r="B4" s="14" t="s">
        <v>3100</v>
      </c>
      <c r="C4" s="14" t="s">
        <v>8</v>
      </c>
    </row>
    <row r="5" ht="36" customHeight="1" spans="1:3">
      <c r="A5" s="15" t="s">
        <v>3101</v>
      </c>
      <c r="B5" s="16">
        <v>424080</v>
      </c>
      <c r="C5" s="17"/>
    </row>
    <row r="6" ht="38" customHeight="1" spans="1:3">
      <c r="A6" s="15" t="s">
        <v>3102</v>
      </c>
      <c r="B6" s="16">
        <v>414798.66</v>
      </c>
      <c r="C6" s="15"/>
    </row>
  </sheetData>
  <mergeCells count="3">
    <mergeCell ref="A1:C1"/>
    <mergeCell ref="A2:C2"/>
    <mergeCell ref="A3:C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D9" sqref="D9"/>
    </sheetView>
  </sheetViews>
  <sheetFormatPr defaultColWidth="9" defaultRowHeight="14.25"/>
  <cols>
    <col min="1" max="1" width="41" customWidth="1"/>
    <col min="2" max="2" width="22.625" customWidth="1"/>
    <col min="3" max="3" width="22.75" customWidth="1"/>
  </cols>
  <sheetData>
    <row r="1" ht="22" customHeight="1" spans="1:3">
      <c r="A1" s="9" t="s">
        <v>3103</v>
      </c>
      <c r="B1" s="10"/>
      <c r="C1" s="10"/>
    </row>
    <row r="2" ht="38" customHeight="1" spans="1:3">
      <c r="A2" s="3" t="s">
        <v>3104</v>
      </c>
      <c r="B2" s="3"/>
      <c r="C2" s="3"/>
    </row>
    <row r="3" ht="24" customHeight="1" spans="1:3">
      <c r="A3" s="4" t="s">
        <v>70</v>
      </c>
      <c r="B3" s="4"/>
      <c r="C3" s="4"/>
    </row>
    <row r="4" ht="30" customHeight="1" spans="1:3">
      <c r="A4" s="5" t="s">
        <v>3099</v>
      </c>
      <c r="B4" s="5" t="s">
        <v>3100</v>
      </c>
      <c r="C4" s="5" t="s">
        <v>3105</v>
      </c>
    </row>
    <row r="5" ht="30" customHeight="1" spans="1:3">
      <c r="A5" s="6" t="s">
        <v>3106</v>
      </c>
      <c r="B5" s="11">
        <f>B6+B9</f>
        <v>134512</v>
      </c>
      <c r="C5" s="8"/>
    </row>
    <row r="6" ht="30" customHeight="1" spans="1:3">
      <c r="A6" s="6" t="s">
        <v>3107</v>
      </c>
      <c r="B6" s="11">
        <v>80436</v>
      </c>
      <c r="C6" s="8"/>
    </row>
    <row r="7" ht="30" customHeight="1" spans="1:3">
      <c r="A7" s="6" t="s">
        <v>3108</v>
      </c>
      <c r="B7" s="11">
        <v>12200</v>
      </c>
      <c r="C7" s="8"/>
    </row>
    <row r="8" ht="30" customHeight="1" spans="1:3">
      <c r="A8" s="6" t="s">
        <v>3109</v>
      </c>
      <c r="B8" s="11">
        <v>68236</v>
      </c>
      <c r="C8" s="8"/>
    </row>
    <row r="9" ht="30" customHeight="1" spans="1:3">
      <c r="A9" s="6" t="s">
        <v>3110</v>
      </c>
      <c r="B9" s="11">
        <f>B10+B11+B12</f>
        <v>54076</v>
      </c>
      <c r="C9" s="8"/>
    </row>
    <row r="10" ht="30" customHeight="1" spans="1:3">
      <c r="A10" s="6" t="s">
        <v>3111</v>
      </c>
      <c r="B10" s="11">
        <v>37100</v>
      </c>
      <c r="C10" s="8"/>
    </row>
    <row r="11" ht="30" customHeight="1" spans="1:3">
      <c r="A11" s="6" t="s">
        <v>3112</v>
      </c>
      <c r="B11" s="11">
        <v>15700</v>
      </c>
      <c r="C11" s="8"/>
    </row>
    <row r="12" ht="30" customHeight="1" spans="1:9">
      <c r="A12" s="6" t="s">
        <v>3113</v>
      </c>
      <c r="B12" s="11">
        <v>1276</v>
      </c>
      <c r="C12" s="8"/>
      <c r="I12" t="s">
        <v>44</v>
      </c>
    </row>
    <row r="13" ht="30" customHeight="1" spans="1:3">
      <c r="A13" s="6" t="s">
        <v>3114</v>
      </c>
      <c r="B13" s="11">
        <f>B14+B15</f>
        <v>90336</v>
      </c>
      <c r="C13" s="6"/>
    </row>
    <row r="14" ht="30" customHeight="1" spans="1:3">
      <c r="A14" s="6" t="s">
        <v>3115</v>
      </c>
      <c r="B14" s="11">
        <v>68236</v>
      </c>
      <c r="C14" s="6"/>
    </row>
    <row r="15" ht="30" customHeight="1" spans="1:3">
      <c r="A15" s="6" t="s">
        <v>3116</v>
      </c>
      <c r="B15" s="11">
        <v>22100</v>
      </c>
      <c r="C15" s="6"/>
    </row>
    <row r="16" ht="30" customHeight="1" spans="1:3">
      <c r="A16" s="6" t="s">
        <v>3117</v>
      </c>
      <c r="B16" s="11">
        <f>B17+B18</f>
        <v>10944</v>
      </c>
      <c r="C16" s="6"/>
    </row>
    <row r="17" ht="30" customHeight="1" spans="1:3">
      <c r="A17" s="6" t="s">
        <v>3118</v>
      </c>
      <c r="B17" s="11">
        <v>6180</v>
      </c>
      <c r="C17" s="6"/>
    </row>
    <row r="18" ht="30" customHeight="1" spans="1:3">
      <c r="A18" s="6" t="s">
        <v>3119</v>
      </c>
      <c r="B18" s="11">
        <v>4764</v>
      </c>
      <c r="C18" s="6"/>
    </row>
  </sheetData>
  <mergeCells count="3">
    <mergeCell ref="A1:C1"/>
    <mergeCell ref="A2:C2"/>
    <mergeCell ref="A3:C3"/>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M21" sqref="M21"/>
    </sheetView>
  </sheetViews>
  <sheetFormatPr defaultColWidth="9" defaultRowHeight="14.25" outlineLevelCol="2"/>
  <cols>
    <col min="1" max="1" width="23.125" customWidth="1"/>
    <col min="2" max="2" width="25.75" customWidth="1"/>
    <col min="3" max="3" width="36.25" customWidth="1"/>
  </cols>
  <sheetData>
    <row r="1" ht="22" customHeight="1" spans="1:3">
      <c r="A1" s="1" t="s">
        <v>3120</v>
      </c>
      <c r="B1" s="2"/>
      <c r="C1" s="2"/>
    </row>
    <row r="2" ht="26" customHeight="1" spans="1:3">
      <c r="A2" s="3" t="s">
        <v>3121</v>
      </c>
      <c r="B2" s="3"/>
      <c r="C2" s="3"/>
    </row>
    <row r="3" ht="22" customHeight="1" spans="1:3">
      <c r="A3" s="4" t="s">
        <v>70</v>
      </c>
      <c r="B3" s="4"/>
      <c r="C3" s="4"/>
    </row>
    <row r="4" ht="32" customHeight="1" spans="1:3">
      <c r="A4" s="5" t="s">
        <v>3099</v>
      </c>
      <c r="B4" s="5" t="s">
        <v>3100</v>
      </c>
      <c r="C4" s="5" t="s">
        <v>3105</v>
      </c>
    </row>
    <row r="5" ht="32" customHeight="1" spans="1:3">
      <c r="A5" s="6" t="s">
        <v>3122</v>
      </c>
      <c r="B5" s="7">
        <v>0</v>
      </c>
      <c r="C5" s="8" t="s">
        <v>3123</v>
      </c>
    </row>
    <row r="6" ht="32" customHeight="1" spans="1:3">
      <c r="A6" s="6" t="s">
        <v>3114</v>
      </c>
      <c r="B6" s="7">
        <v>27796</v>
      </c>
      <c r="C6" s="6"/>
    </row>
    <row r="7" ht="32" customHeight="1" spans="1:3">
      <c r="A7" s="6" t="s">
        <v>3124</v>
      </c>
      <c r="B7" s="7">
        <v>27796</v>
      </c>
      <c r="C7" s="6" t="s">
        <v>3125</v>
      </c>
    </row>
    <row r="8" ht="32" customHeight="1" spans="1:3">
      <c r="A8" s="6" t="s">
        <v>3126</v>
      </c>
      <c r="B8" s="7">
        <v>0</v>
      </c>
      <c r="C8" s="6"/>
    </row>
    <row r="9" ht="32" customHeight="1" spans="1:3">
      <c r="A9" s="6" t="s">
        <v>3117</v>
      </c>
      <c r="B9" s="7">
        <f>B10+B11</f>
        <v>12115</v>
      </c>
      <c r="C9" s="6"/>
    </row>
    <row r="10" ht="32" customHeight="1" spans="1:3">
      <c r="A10" s="6" t="s">
        <v>3127</v>
      </c>
      <c r="B10" s="7">
        <v>6424</v>
      </c>
      <c r="C10" s="6"/>
    </row>
    <row r="11" ht="32" customHeight="1" spans="1:3">
      <c r="A11" s="6" t="s">
        <v>3128</v>
      </c>
      <c r="B11" s="7">
        <v>5691</v>
      </c>
      <c r="C11" s="6"/>
    </row>
  </sheetData>
  <mergeCells count="3">
    <mergeCell ref="A1:C1"/>
    <mergeCell ref="A2:C2"/>
    <mergeCell ref="A3:C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view="pageBreakPreview" zoomScaleNormal="100" topLeftCell="A9" workbookViewId="0">
      <selection activeCell="K19" sqref="K19"/>
    </sheetView>
  </sheetViews>
  <sheetFormatPr defaultColWidth="9" defaultRowHeight="14.25" outlineLevelCol="5"/>
  <cols>
    <col min="1" max="1" width="26.375" customWidth="1"/>
    <col min="2" max="2" width="14" customWidth="1"/>
    <col min="3" max="3" width="13" style="288" customWidth="1"/>
    <col min="4" max="4" width="13.25" customWidth="1"/>
    <col min="5" max="5" width="11.125" customWidth="1"/>
    <col min="6" max="6" width="9.375" customWidth="1"/>
  </cols>
  <sheetData>
    <row r="1" spans="1:1">
      <c r="A1" s="74" t="s">
        <v>174</v>
      </c>
    </row>
    <row r="2" ht="51" customHeight="1" spans="1:6">
      <c r="A2" s="59" t="s">
        <v>175</v>
      </c>
      <c r="B2" s="59"/>
      <c r="C2" s="289"/>
      <c r="D2" s="59"/>
      <c r="E2" s="59"/>
      <c r="F2" s="59"/>
    </row>
    <row r="3" ht="18" customHeight="1" spans="1:6">
      <c r="A3" s="36" t="s">
        <v>176</v>
      </c>
      <c r="B3" s="36"/>
      <c r="C3" s="137"/>
      <c r="D3" s="36"/>
      <c r="E3" s="36"/>
      <c r="F3" s="36"/>
    </row>
    <row r="4" ht="34" customHeight="1" spans="1:6">
      <c r="A4" s="290" t="s">
        <v>177</v>
      </c>
      <c r="B4" s="290" t="s">
        <v>4</v>
      </c>
      <c r="C4" s="291" t="s">
        <v>5</v>
      </c>
      <c r="D4" s="290" t="s">
        <v>178</v>
      </c>
      <c r="E4" s="290" t="s">
        <v>179</v>
      </c>
      <c r="F4" s="290" t="s">
        <v>180</v>
      </c>
    </row>
    <row r="5" ht="32" customHeight="1" spans="1:6">
      <c r="A5" s="292" t="s">
        <v>77</v>
      </c>
      <c r="B5" s="293">
        <v>34894</v>
      </c>
      <c r="C5" s="294">
        <v>33518</v>
      </c>
      <c r="D5" s="293">
        <f>C5-B5</f>
        <v>-1376</v>
      </c>
      <c r="E5" s="293">
        <f>D5/B5*100</f>
        <v>-3.94337135324124</v>
      </c>
      <c r="F5" s="295"/>
    </row>
    <row r="6" ht="32" customHeight="1" spans="1:6">
      <c r="A6" s="292" t="s">
        <v>79</v>
      </c>
      <c r="B6" s="293">
        <v>199</v>
      </c>
      <c r="C6" s="294">
        <v>156</v>
      </c>
      <c r="D6" s="293">
        <f t="shared" ref="D6:D27" si="0">C6-B6</f>
        <v>-43</v>
      </c>
      <c r="E6" s="293">
        <f t="shared" ref="E6:E27" si="1">D6/B6*100</f>
        <v>-21.608040201005</v>
      </c>
      <c r="F6" s="295"/>
    </row>
    <row r="7" ht="32" customHeight="1" spans="1:6">
      <c r="A7" s="292" t="s">
        <v>81</v>
      </c>
      <c r="B7" s="293">
        <v>11038</v>
      </c>
      <c r="C7" s="294">
        <v>11230</v>
      </c>
      <c r="D7" s="293">
        <f t="shared" si="0"/>
        <v>192</v>
      </c>
      <c r="E7" s="293">
        <f t="shared" si="1"/>
        <v>1.73944555173039</v>
      </c>
      <c r="F7" s="295"/>
    </row>
    <row r="8" s="35" customFormat="1" ht="32" customHeight="1" spans="1:6">
      <c r="A8" s="292" t="s">
        <v>83</v>
      </c>
      <c r="B8" s="293">
        <v>59164</v>
      </c>
      <c r="C8" s="294">
        <v>56067</v>
      </c>
      <c r="D8" s="293">
        <f t="shared" si="0"/>
        <v>-3097</v>
      </c>
      <c r="E8" s="293">
        <f t="shared" si="1"/>
        <v>-5.23460212291258</v>
      </c>
      <c r="F8" s="295"/>
    </row>
    <row r="9" ht="32" customHeight="1" spans="1:6">
      <c r="A9" s="292" t="s">
        <v>85</v>
      </c>
      <c r="B9" s="293">
        <v>6644</v>
      </c>
      <c r="C9" s="294">
        <v>1030</v>
      </c>
      <c r="D9" s="293">
        <f t="shared" si="0"/>
        <v>-5614</v>
      </c>
      <c r="E9" s="293">
        <f t="shared" si="1"/>
        <v>-84.4972907886815</v>
      </c>
      <c r="F9" s="295"/>
    </row>
    <row r="10" ht="32" customHeight="1" spans="1:6">
      <c r="A10" s="292" t="s">
        <v>87</v>
      </c>
      <c r="B10" s="293">
        <v>4891</v>
      </c>
      <c r="C10" s="294">
        <v>3701</v>
      </c>
      <c r="D10" s="293">
        <f t="shared" si="0"/>
        <v>-1190</v>
      </c>
      <c r="E10" s="293">
        <f t="shared" si="1"/>
        <v>-24.3304027806175</v>
      </c>
      <c r="F10" s="295"/>
    </row>
    <row r="11" ht="32" customHeight="1" spans="1:6">
      <c r="A11" s="292" t="s">
        <v>89</v>
      </c>
      <c r="B11" s="293">
        <v>51629</v>
      </c>
      <c r="C11" s="294">
        <v>45790</v>
      </c>
      <c r="D11" s="293">
        <f t="shared" si="0"/>
        <v>-5839</v>
      </c>
      <c r="E11" s="293">
        <f t="shared" si="1"/>
        <v>-11.3095353386663</v>
      </c>
      <c r="F11" s="295"/>
    </row>
    <row r="12" ht="32" customHeight="1" spans="1:6">
      <c r="A12" s="292" t="s">
        <v>91</v>
      </c>
      <c r="B12" s="293">
        <v>19109</v>
      </c>
      <c r="C12" s="294">
        <v>18987</v>
      </c>
      <c r="D12" s="293">
        <f t="shared" si="0"/>
        <v>-122</v>
      </c>
      <c r="E12" s="293">
        <f t="shared" si="1"/>
        <v>-0.638442618661364</v>
      </c>
      <c r="F12" s="295"/>
    </row>
    <row r="13" ht="32" customHeight="1" spans="1:6">
      <c r="A13" s="292" t="s">
        <v>93</v>
      </c>
      <c r="B13" s="293">
        <v>14329</v>
      </c>
      <c r="C13" s="294">
        <v>11969</v>
      </c>
      <c r="D13" s="293">
        <f t="shared" si="0"/>
        <v>-2360</v>
      </c>
      <c r="E13" s="293">
        <f t="shared" si="1"/>
        <v>-16.4700956103008</v>
      </c>
      <c r="F13" s="295"/>
    </row>
    <row r="14" ht="32" customHeight="1" spans="1:6">
      <c r="A14" s="292" t="s">
        <v>95</v>
      </c>
      <c r="B14" s="293">
        <v>14448</v>
      </c>
      <c r="C14" s="294">
        <v>10578</v>
      </c>
      <c r="D14" s="293">
        <f t="shared" si="0"/>
        <v>-3870</v>
      </c>
      <c r="E14" s="293">
        <f t="shared" si="1"/>
        <v>-26.7857142857143</v>
      </c>
      <c r="F14" s="295"/>
    </row>
    <row r="15" ht="32" customHeight="1" spans="1:6">
      <c r="A15" s="292" t="s">
        <v>97</v>
      </c>
      <c r="B15" s="293">
        <v>59307</v>
      </c>
      <c r="C15" s="294">
        <v>52294</v>
      </c>
      <c r="D15" s="293">
        <f t="shared" si="0"/>
        <v>-7013</v>
      </c>
      <c r="E15" s="293">
        <f t="shared" si="1"/>
        <v>-11.8249110560305</v>
      </c>
      <c r="F15" s="295"/>
    </row>
    <row r="16" ht="32" customHeight="1" spans="1:6">
      <c r="A16" s="292" t="s">
        <v>99</v>
      </c>
      <c r="B16" s="293">
        <v>8157</v>
      </c>
      <c r="C16" s="294">
        <v>12164</v>
      </c>
      <c r="D16" s="293">
        <f t="shared" si="0"/>
        <v>4007</v>
      </c>
      <c r="E16" s="293">
        <f t="shared" si="1"/>
        <v>49.1234522496016</v>
      </c>
      <c r="F16" s="295"/>
    </row>
    <row r="17" ht="32" customHeight="1" spans="1:6">
      <c r="A17" s="292" t="s">
        <v>101</v>
      </c>
      <c r="B17" s="293">
        <v>314</v>
      </c>
      <c r="C17" s="294">
        <v>428</v>
      </c>
      <c r="D17" s="293">
        <f t="shared" si="0"/>
        <v>114</v>
      </c>
      <c r="E17" s="293">
        <f t="shared" si="1"/>
        <v>36.3057324840764</v>
      </c>
      <c r="F17" s="295"/>
    </row>
    <row r="18" ht="32" customHeight="1" spans="1:6">
      <c r="A18" s="292" t="s">
        <v>103</v>
      </c>
      <c r="B18" s="293">
        <v>921</v>
      </c>
      <c r="C18" s="294">
        <v>796</v>
      </c>
      <c r="D18" s="293">
        <f t="shared" si="0"/>
        <v>-125</v>
      </c>
      <c r="E18" s="293">
        <f t="shared" si="1"/>
        <v>-13.5722041259501</v>
      </c>
      <c r="F18" s="295"/>
    </row>
    <row r="19" ht="32" customHeight="1" spans="1:6">
      <c r="A19" s="292" t="s">
        <v>105</v>
      </c>
      <c r="B19" s="293">
        <v>9</v>
      </c>
      <c r="C19" s="294"/>
      <c r="D19" s="293">
        <f t="shared" si="0"/>
        <v>-9</v>
      </c>
      <c r="E19" s="293">
        <f t="shared" si="1"/>
        <v>-100</v>
      </c>
      <c r="F19" s="295"/>
    </row>
    <row r="20" ht="32" customHeight="1" spans="1:6">
      <c r="A20" s="292" t="s">
        <v>107</v>
      </c>
      <c r="B20" s="293">
        <v>1926</v>
      </c>
      <c r="C20" s="294">
        <v>7037</v>
      </c>
      <c r="D20" s="293">
        <f t="shared" si="0"/>
        <v>5111</v>
      </c>
      <c r="E20" s="293">
        <f t="shared" si="1"/>
        <v>265.368639667705</v>
      </c>
      <c r="F20" s="295"/>
    </row>
    <row r="21" ht="32" customHeight="1" spans="1:6">
      <c r="A21" s="292" t="s">
        <v>109</v>
      </c>
      <c r="B21" s="293">
        <v>9268</v>
      </c>
      <c r="C21" s="294">
        <v>7735</v>
      </c>
      <c r="D21" s="293">
        <f t="shared" si="0"/>
        <v>-1533</v>
      </c>
      <c r="E21" s="293">
        <f t="shared" si="1"/>
        <v>-16.5407854984894</v>
      </c>
      <c r="F21" s="295"/>
    </row>
    <row r="22" ht="32" customHeight="1" spans="1:6">
      <c r="A22" s="292" t="s">
        <v>111</v>
      </c>
      <c r="B22" s="293">
        <v>130</v>
      </c>
      <c r="C22" s="294">
        <v>812</v>
      </c>
      <c r="D22" s="293">
        <f t="shared" si="0"/>
        <v>682</v>
      </c>
      <c r="E22" s="293">
        <f t="shared" si="1"/>
        <v>524.615384615385</v>
      </c>
      <c r="F22" s="295"/>
    </row>
    <row r="23" ht="32" customHeight="1" spans="1:6">
      <c r="A23" s="292" t="s">
        <v>113</v>
      </c>
      <c r="B23" s="293">
        <v>2443</v>
      </c>
      <c r="C23" s="294">
        <v>2116</v>
      </c>
      <c r="D23" s="293">
        <f t="shared" si="0"/>
        <v>-327</v>
      </c>
      <c r="E23" s="293">
        <f t="shared" si="1"/>
        <v>-13.3851821530905</v>
      </c>
      <c r="F23" s="295"/>
    </row>
    <row r="24" ht="32" customHeight="1" spans="1:6">
      <c r="A24" s="292" t="s">
        <v>115</v>
      </c>
      <c r="B24" s="293"/>
      <c r="C24" s="294">
        <v>3000</v>
      </c>
      <c r="D24" s="293"/>
      <c r="E24" s="293"/>
      <c r="F24" s="295"/>
    </row>
    <row r="25" ht="32" customHeight="1" spans="1:6">
      <c r="A25" s="292" t="s">
        <v>117</v>
      </c>
      <c r="B25" s="293">
        <v>486</v>
      </c>
      <c r="C25" s="294"/>
      <c r="D25" s="293"/>
      <c r="E25" s="293"/>
      <c r="F25" s="295"/>
    </row>
    <row r="26" ht="32" customHeight="1" spans="1:6">
      <c r="A26" s="292" t="s">
        <v>119</v>
      </c>
      <c r="B26" s="293">
        <v>6180</v>
      </c>
      <c r="C26" s="294">
        <v>6424</v>
      </c>
      <c r="D26" s="293">
        <f>C26-B26</f>
        <v>244</v>
      </c>
      <c r="E26" s="293">
        <f>D26/B26*100</f>
        <v>3.94822006472492</v>
      </c>
      <c r="F26" s="295"/>
    </row>
    <row r="27" ht="32" customHeight="1" spans="1:6">
      <c r="A27" s="292" t="s">
        <v>181</v>
      </c>
      <c r="B27" s="293">
        <f>SUM(B5:B26)</f>
        <v>305486</v>
      </c>
      <c r="C27" s="296">
        <f>SUM(C5:C26)</f>
        <v>285832</v>
      </c>
      <c r="D27" s="293">
        <f>C27-B27</f>
        <v>-19654</v>
      </c>
      <c r="E27" s="293">
        <f>D27/B27*100</f>
        <v>-6.4336827219578</v>
      </c>
      <c r="F27" s="295"/>
    </row>
  </sheetData>
  <mergeCells count="2">
    <mergeCell ref="A2:F2"/>
    <mergeCell ref="A3:F3"/>
  </mergeCells>
  <printOptions horizontalCentered="1"/>
  <pageMargins left="0.751388888888889" right="0.357638888888889" top="0.802777777777778" bottom="0.60625"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view="pageBreakPreview" zoomScaleNormal="100" workbookViewId="0">
      <selection activeCell="M14" sqref="M14"/>
    </sheetView>
  </sheetViews>
  <sheetFormatPr defaultColWidth="9" defaultRowHeight="14.25" outlineLevelCol="5"/>
  <cols>
    <col min="1" max="1" width="26.375" customWidth="1"/>
    <col min="2" max="2" width="14" customWidth="1"/>
    <col min="3" max="3" width="13" style="288" customWidth="1"/>
    <col min="4" max="4" width="10.125" customWidth="1"/>
    <col min="5" max="5" width="10.375" customWidth="1"/>
    <col min="6" max="6" width="9.375" customWidth="1"/>
  </cols>
  <sheetData>
    <row r="1" spans="1:1">
      <c r="A1" s="74" t="s">
        <v>182</v>
      </c>
    </row>
    <row r="2" ht="51" customHeight="1" spans="1:6">
      <c r="A2" s="59" t="s">
        <v>183</v>
      </c>
      <c r="B2" s="59"/>
      <c r="C2" s="289"/>
      <c r="D2" s="59"/>
      <c r="E2" s="59"/>
      <c r="F2" s="59"/>
    </row>
    <row r="3" ht="18" customHeight="1" spans="1:6">
      <c r="A3" s="36" t="s">
        <v>176</v>
      </c>
      <c r="B3" s="36"/>
      <c r="C3" s="137"/>
      <c r="D3" s="36"/>
      <c r="E3" s="36"/>
      <c r="F3" s="36"/>
    </row>
    <row r="4" ht="34" customHeight="1" spans="1:6">
      <c r="A4" s="290" t="s">
        <v>177</v>
      </c>
      <c r="B4" s="290" t="s">
        <v>4</v>
      </c>
      <c r="C4" s="291" t="s">
        <v>5</v>
      </c>
      <c r="D4" s="290" t="s">
        <v>178</v>
      </c>
      <c r="E4" s="290" t="s">
        <v>179</v>
      </c>
      <c r="F4" s="290" t="s">
        <v>180</v>
      </c>
    </row>
    <row r="5" ht="32" customHeight="1" spans="1:6">
      <c r="A5" s="292" t="s">
        <v>77</v>
      </c>
      <c r="B5" s="293">
        <v>34894</v>
      </c>
      <c r="C5" s="294">
        <v>33518</v>
      </c>
      <c r="D5" s="293">
        <f t="shared" ref="D5:D23" si="0">C5-B5</f>
        <v>-1376</v>
      </c>
      <c r="E5" s="293">
        <f t="shared" ref="E5:E23" si="1">D5/B5*100</f>
        <v>-3.94337135324124</v>
      </c>
      <c r="F5" s="295"/>
    </row>
    <row r="6" ht="32" customHeight="1" spans="1:6">
      <c r="A6" s="292" t="s">
        <v>79</v>
      </c>
      <c r="B6" s="293">
        <v>199</v>
      </c>
      <c r="C6" s="294">
        <v>156</v>
      </c>
      <c r="D6" s="293">
        <f t="shared" si="0"/>
        <v>-43</v>
      </c>
      <c r="E6" s="293">
        <f t="shared" si="1"/>
        <v>-21.608040201005</v>
      </c>
      <c r="F6" s="295"/>
    </row>
    <row r="7" ht="32" customHeight="1" spans="1:6">
      <c r="A7" s="292" t="s">
        <v>81</v>
      </c>
      <c r="B7" s="293">
        <v>11038</v>
      </c>
      <c r="C7" s="294">
        <v>11230</v>
      </c>
      <c r="D7" s="293">
        <f t="shared" si="0"/>
        <v>192</v>
      </c>
      <c r="E7" s="293">
        <f t="shared" si="1"/>
        <v>1.73944555173039</v>
      </c>
      <c r="F7" s="295"/>
    </row>
    <row r="8" s="35" customFormat="1" ht="32" customHeight="1" spans="1:6">
      <c r="A8" s="292" t="s">
        <v>83</v>
      </c>
      <c r="B8" s="293">
        <v>59164</v>
      </c>
      <c r="C8" s="294">
        <v>56067</v>
      </c>
      <c r="D8" s="293">
        <f t="shared" si="0"/>
        <v>-3097</v>
      </c>
      <c r="E8" s="293">
        <f t="shared" si="1"/>
        <v>-5.23460212291258</v>
      </c>
      <c r="F8" s="295"/>
    </row>
    <row r="9" ht="32" customHeight="1" spans="1:6">
      <c r="A9" s="292" t="s">
        <v>85</v>
      </c>
      <c r="B9" s="293">
        <v>6644</v>
      </c>
      <c r="C9" s="294">
        <v>1030</v>
      </c>
      <c r="D9" s="293">
        <f t="shared" si="0"/>
        <v>-5614</v>
      </c>
      <c r="E9" s="293">
        <f t="shared" si="1"/>
        <v>-84.4972907886815</v>
      </c>
      <c r="F9" s="295"/>
    </row>
    <row r="10" ht="32" customHeight="1" spans="1:6">
      <c r="A10" s="292" t="s">
        <v>87</v>
      </c>
      <c r="B10" s="293">
        <v>4891</v>
      </c>
      <c r="C10" s="294">
        <v>3701</v>
      </c>
      <c r="D10" s="293">
        <f t="shared" si="0"/>
        <v>-1190</v>
      </c>
      <c r="E10" s="293">
        <f t="shared" si="1"/>
        <v>-24.3304027806175</v>
      </c>
      <c r="F10" s="295"/>
    </row>
    <row r="11" ht="32" customHeight="1" spans="1:6">
      <c r="A11" s="292" t="s">
        <v>89</v>
      </c>
      <c r="B11" s="293">
        <v>51629</v>
      </c>
      <c r="C11" s="294">
        <v>45790</v>
      </c>
      <c r="D11" s="293">
        <f t="shared" si="0"/>
        <v>-5839</v>
      </c>
      <c r="E11" s="293">
        <f t="shared" si="1"/>
        <v>-11.3095353386663</v>
      </c>
      <c r="F11" s="295"/>
    </row>
    <row r="12" ht="32" customHeight="1" spans="1:6">
      <c r="A12" s="292" t="s">
        <v>91</v>
      </c>
      <c r="B12" s="293">
        <v>19109</v>
      </c>
      <c r="C12" s="294">
        <v>18987</v>
      </c>
      <c r="D12" s="293">
        <f t="shared" si="0"/>
        <v>-122</v>
      </c>
      <c r="E12" s="293">
        <f t="shared" si="1"/>
        <v>-0.638442618661364</v>
      </c>
      <c r="F12" s="295"/>
    </row>
    <row r="13" ht="32" customHeight="1" spans="1:6">
      <c r="A13" s="292" t="s">
        <v>93</v>
      </c>
      <c r="B13" s="293">
        <v>14329</v>
      </c>
      <c r="C13" s="294">
        <v>11969</v>
      </c>
      <c r="D13" s="293">
        <f t="shared" si="0"/>
        <v>-2360</v>
      </c>
      <c r="E13" s="293">
        <f t="shared" si="1"/>
        <v>-16.4700956103008</v>
      </c>
      <c r="F13" s="295"/>
    </row>
    <row r="14" ht="32" customHeight="1" spans="1:6">
      <c r="A14" s="292" t="s">
        <v>95</v>
      </c>
      <c r="B14" s="293">
        <v>14448</v>
      </c>
      <c r="C14" s="294">
        <v>10578</v>
      </c>
      <c r="D14" s="293">
        <f t="shared" si="0"/>
        <v>-3870</v>
      </c>
      <c r="E14" s="293">
        <f t="shared" si="1"/>
        <v>-26.7857142857143</v>
      </c>
      <c r="F14" s="295"/>
    </row>
    <row r="15" ht="32" customHeight="1" spans="1:6">
      <c r="A15" s="292" t="s">
        <v>97</v>
      </c>
      <c r="B15" s="293">
        <v>59307</v>
      </c>
      <c r="C15" s="294">
        <v>52294</v>
      </c>
      <c r="D15" s="293">
        <f t="shared" si="0"/>
        <v>-7013</v>
      </c>
      <c r="E15" s="293">
        <f t="shared" si="1"/>
        <v>-11.8249110560305</v>
      </c>
      <c r="F15" s="295"/>
    </row>
    <row r="16" ht="32" customHeight="1" spans="1:6">
      <c r="A16" s="292" t="s">
        <v>99</v>
      </c>
      <c r="B16" s="293">
        <v>8157</v>
      </c>
      <c r="C16" s="294">
        <v>12164</v>
      </c>
      <c r="D16" s="293">
        <f t="shared" si="0"/>
        <v>4007</v>
      </c>
      <c r="E16" s="293">
        <f t="shared" si="1"/>
        <v>49.1234522496016</v>
      </c>
      <c r="F16" s="295"/>
    </row>
    <row r="17" ht="32" customHeight="1" spans="1:6">
      <c r="A17" s="292" t="s">
        <v>101</v>
      </c>
      <c r="B17" s="293">
        <v>314</v>
      </c>
      <c r="C17" s="294">
        <v>428</v>
      </c>
      <c r="D17" s="293">
        <f t="shared" si="0"/>
        <v>114</v>
      </c>
      <c r="E17" s="293">
        <f t="shared" si="1"/>
        <v>36.3057324840764</v>
      </c>
      <c r="F17" s="295"/>
    </row>
    <row r="18" ht="32" customHeight="1" spans="1:6">
      <c r="A18" s="292" t="s">
        <v>103</v>
      </c>
      <c r="B18" s="293">
        <v>921</v>
      </c>
      <c r="C18" s="294">
        <v>796</v>
      </c>
      <c r="D18" s="293">
        <f t="shared" si="0"/>
        <v>-125</v>
      </c>
      <c r="E18" s="293">
        <f t="shared" si="1"/>
        <v>-13.5722041259501</v>
      </c>
      <c r="F18" s="295"/>
    </row>
    <row r="19" ht="32" customHeight="1" spans="1:6">
      <c r="A19" s="292" t="s">
        <v>105</v>
      </c>
      <c r="B19" s="293">
        <v>9</v>
      </c>
      <c r="C19" s="294"/>
      <c r="D19" s="293">
        <f t="shared" si="0"/>
        <v>-9</v>
      </c>
      <c r="E19" s="293">
        <f t="shared" si="1"/>
        <v>-100</v>
      </c>
      <c r="F19" s="295"/>
    </row>
    <row r="20" ht="32" customHeight="1" spans="1:6">
      <c r="A20" s="292" t="s">
        <v>107</v>
      </c>
      <c r="B20" s="293">
        <v>1926</v>
      </c>
      <c r="C20" s="294">
        <v>7037</v>
      </c>
      <c r="D20" s="293">
        <f t="shared" si="0"/>
        <v>5111</v>
      </c>
      <c r="E20" s="293">
        <f t="shared" si="1"/>
        <v>265.368639667705</v>
      </c>
      <c r="F20" s="295"/>
    </row>
    <row r="21" ht="32" customHeight="1" spans="1:6">
      <c r="A21" s="292" t="s">
        <v>109</v>
      </c>
      <c r="B21" s="293">
        <v>9268</v>
      </c>
      <c r="C21" s="294">
        <v>7735</v>
      </c>
      <c r="D21" s="293">
        <f t="shared" si="0"/>
        <v>-1533</v>
      </c>
      <c r="E21" s="293">
        <f t="shared" si="1"/>
        <v>-16.5407854984894</v>
      </c>
      <c r="F21" s="295"/>
    </row>
    <row r="22" ht="32" customHeight="1" spans="1:6">
      <c r="A22" s="292" t="s">
        <v>111</v>
      </c>
      <c r="B22" s="293">
        <v>130</v>
      </c>
      <c r="C22" s="294">
        <v>812</v>
      </c>
      <c r="D22" s="293">
        <f t="shared" si="0"/>
        <v>682</v>
      </c>
      <c r="E22" s="293">
        <f t="shared" si="1"/>
        <v>524.615384615385</v>
      </c>
      <c r="F22" s="295"/>
    </row>
    <row r="23" ht="32" customHeight="1" spans="1:6">
      <c r="A23" s="292" t="s">
        <v>113</v>
      </c>
      <c r="B23" s="293">
        <v>2443</v>
      </c>
      <c r="C23" s="294">
        <v>2116</v>
      </c>
      <c r="D23" s="293">
        <f t="shared" si="0"/>
        <v>-327</v>
      </c>
      <c r="E23" s="293">
        <f t="shared" si="1"/>
        <v>-13.3851821530905</v>
      </c>
      <c r="F23" s="295"/>
    </row>
    <row r="24" ht="32" customHeight="1" spans="1:6">
      <c r="A24" s="292" t="s">
        <v>115</v>
      </c>
      <c r="B24" s="293"/>
      <c r="C24" s="294">
        <v>3000</v>
      </c>
      <c r="D24" s="293"/>
      <c r="E24" s="293"/>
      <c r="F24" s="295"/>
    </row>
    <row r="25" ht="32" customHeight="1" spans="1:6">
      <c r="A25" s="292" t="s">
        <v>117</v>
      </c>
      <c r="B25" s="293">
        <v>486</v>
      </c>
      <c r="C25" s="294"/>
      <c r="D25" s="293"/>
      <c r="E25" s="293"/>
      <c r="F25" s="295"/>
    </row>
    <row r="26" ht="32" customHeight="1" spans="1:6">
      <c r="A26" s="292" t="s">
        <v>119</v>
      </c>
      <c r="B26" s="293">
        <v>6180</v>
      </c>
      <c r="C26" s="294">
        <v>6424</v>
      </c>
      <c r="D26" s="293">
        <f>C26-B26</f>
        <v>244</v>
      </c>
      <c r="E26" s="293">
        <f>D26/B26*100</f>
        <v>3.94822006472492</v>
      </c>
      <c r="F26" s="295"/>
    </row>
    <row r="27" ht="32" customHeight="1" spans="1:6">
      <c r="A27" s="292" t="s">
        <v>181</v>
      </c>
      <c r="B27" s="293">
        <f>SUM(B5:B26)</f>
        <v>305486</v>
      </c>
      <c r="C27" s="296">
        <f>SUM(C5:C26)</f>
        <v>285832</v>
      </c>
      <c r="D27" s="293">
        <f>C27-B27</f>
        <v>-19654</v>
      </c>
      <c r="E27" s="293">
        <f>D27/B27*100</f>
        <v>-6.4336827219578</v>
      </c>
      <c r="F27" s="295"/>
    </row>
  </sheetData>
  <mergeCells count="2">
    <mergeCell ref="A2:F2"/>
    <mergeCell ref="A3:F3"/>
  </mergeCells>
  <printOptions horizontalCentered="1"/>
  <pageMargins left="0.751388888888889" right="0.357638888888889" top="0.802777777777778" bottom="0.60625"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3"/>
  <sheetViews>
    <sheetView topLeftCell="A139" workbookViewId="0">
      <selection activeCell="B155" sqref="B155"/>
    </sheetView>
  </sheetViews>
  <sheetFormatPr defaultColWidth="9" defaultRowHeight="14.25" outlineLevelCol="7"/>
  <cols>
    <col min="1" max="1" width="9" style="36"/>
    <col min="2" max="2" width="31.375" customWidth="1"/>
    <col min="3" max="3" width="13.25" style="36" customWidth="1"/>
    <col min="4" max="4" width="11.375" style="36" customWidth="1"/>
    <col min="5" max="5" width="10.25" style="36" customWidth="1"/>
    <col min="6" max="6" width="10.875" style="36" customWidth="1"/>
    <col min="7" max="7" width="12" style="36" customWidth="1"/>
    <col min="8" max="8" width="13.375" customWidth="1"/>
  </cols>
  <sheetData>
    <row r="1" ht="15.75" spans="1:7">
      <c r="A1" s="74" t="s">
        <v>184</v>
      </c>
      <c r="B1" s="230"/>
      <c r="C1" s="272"/>
      <c r="D1" s="272"/>
      <c r="E1" s="272"/>
      <c r="F1" s="272" t="s">
        <v>44</v>
      </c>
      <c r="G1" s="272"/>
    </row>
    <row r="2" ht="27" customHeight="1" spans="1:8">
      <c r="A2" s="273" t="s">
        <v>185</v>
      </c>
      <c r="B2" s="273"/>
      <c r="C2" s="273"/>
      <c r="D2" s="273"/>
      <c r="E2" s="273"/>
      <c r="F2" s="273"/>
      <c r="G2" s="273"/>
      <c r="H2" s="273"/>
    </row>
    <row r="3" ht="29" customHeight="1" spans="1:7">
      <c r="A3" s="272"/>
      <c r="B3" s="274"/>
      <c r="C3" s="272"/>
      <c r="D3" s="272"/>
      <c r="E3" s="272"/>
      <c r="F3" s="272"/>
      <c r="G3" s="231" t="s">
        <v>186</v>
      </c>
    </row>
    <row r="4" ht="25" customHeight="1" spans="1:8">
      <c r="A4" s="233" t="s">
        <v>73</v>
      </c>
      <c r="B4" s="234"/>
      <c r="C4" s="235" t="s">
        <v>187</v>
      </c>
      <c r="D4" s="235" t="s">
        <v>188</v>
      </c>
      <c r="E4" s="275" t="s">
        <v>189</v>
      </c>
      <c r="F4" s="276"/>
      <c r="G4" s="277"/>
      <c r="H4" s="278" t="s">
        <v>8</v>
      </c>
    </row>
    <row r="5" ht="35" customHeight="1" spans="1:8">
      <c r="A5" s="236" t="s">
        <v>190</v>
      </c>
      <c r="B5" s="237" t="s">
        <v>191</v>
      </c>
      <c r="C5" s="238"/>
      <c r="D5" s="238"/>
      <c r="E5" s="236" t="s">
        <v>192</v>
      </c>
      <c r="F5" s="190" t="s">
        <v>193</v>
      </c>
      <c r="G5" s="190" t="s">
        <v>194</v>
      </c>
      <c r="H5" s="279"/>
    </row>
    <row r="6" ht="25" customHeight="1" spans="1:8">
      <c r="A6" s="280" t="s">
        <v>195</v>
      </c>
      <c r="B6" s="248" t="s">
        <v>196</v>
      </c>
      <c r="C6" s="281">
        <f>SUMPRODUCT('[1]表二（录入表）'!C$6:C$1121*(LEFT('[1]表二（录入表）'!$A$6:$A$1121,LEN($A6))=$A6))</f>
        <v>33188</v>
      </c>
      <c r="D6" s="281">
        <f>D7+D8+D9+D10+D11+D12+D13+D14+D15+D16+D17++D18+D19+D20+D21+D22+D23+D24+D25+D26+D27+D28+D29+D30+D31+D32+D33+D34+D35</f>
        <v>34894</v>
      </c>
      <c r="E6" s="281">
        <f>E7+E8+E9+E10+E11+E12+E13+E14+E15+E16+E17++E18+E19+E20+E21+E22+E23+E24+E25+E26+E27+E28+E29+E30+E31+E32+E33+E34+E35</f>
        <v>33518</v>
      </c>
      <c r="F6" s="246">
        <f t="shared" ref="F6:F69" si="0">IFERROR($E6/C6,"")</f>
        <v>1.00994335301916</v>
      </c>
      <c r="G6" s="246">
        <f t="shared" ref="G6:G69" si="1">IFERROR($E6/D6,"")</f>
        <v>0.960566286467588</v>
      </c>
      <c r="H6" s="221"/>
    </row>
    <row r="7" ht="25" customHeight="1" spans="1:8">
      <c r="A7" s="280" t="s">
        <v>197</v>
      </c>
      <c r="B7" s="248" t="s">
        <v>198</v>
      </c>
      <c r="C7" s="281">
        <f>SUMPRODUCT('[1]表二（录入表）'!C$6:C$1121*(LEFT('[1]表二（录入表）'!$A$6:$A$1121,LEN($A7))=$A7))</f>
        <v>833</v>
      </c>
      <c r="D7" s="281">
        <f>SUMPRODUCT('[1]表二（录入表）'!D$6:D$1121*(LEFT('[1]表二（录入表）'!$A$6:$A$1121,LEN($A7))=$A7))</f>
        <v>911</v>
      </c>
      <c r="E7" s="281">
        <f>SUMPRODUCT('[1]表二（录入表）'!E$6:E$1121*(LEFT('[1]表二（录入表）'!$A$6:$A$1121,LEN($A7))=$A7))</f>
        <v>866</v>
      </c>
      <c r="F7" s="246">
        <f t="shared" si="0"/>
        <v>1.03961584633854</v>
      </c>
      <c r="G7" s="246">
        <f t="shared" si="1"/>
        <v>0.950603732162459</v>
      </c>
      <c r="H7" s="221"/>
    </row>
    <row r="8" ht="25" customHeight="1" spans="1:8">
      <c r="A8" s="280" t="s">
        <v>199</v>
      </c>
      <c r="B8" s="248" t="s">
        <v>200</v>
      </c>
      <c r="C8" s="281">
        <f>SUMPRODUCT('[1]表二（录入表）'!C$6:C$1121*(LEFT('[1]表二（录入表）'!$A$6:$A$1121,LEN($A8))=$A8))</f>
        <v>558</v>
      </c>
      <c r="D8" s="281">
        <f>SUMPRODUCT('[1]表二（录入表）'!D$6:D$1121*(LEFT('[1]表二（录入表）'!$A$6:$A$1121,LEN($A8))=$A8))</f>
        <v>632</v>
      </c>
      <c r="E8" s="281">
        <f>SUMPRODUCT('[1]表二（录入表）'!E$6:E$1121*(LEFT('[1]表二（录入表）'!$A$6:$A$1121,LEN($A8))=$A8))</f>
        <v>551</v>
      </c>
      <c r="F8" s="246">
        <f t="shared" si="0"/>
        <v>0.987455197132617</v>
      </c>
      <c r="G8" s="246">
        <f t="shared" si="1"/>
        <v>0.871835443037975</v>
      </c>
      <c r="H8" s="221"/>
    </row>
    <row r="9" ht="25" customHeight="1" spans="1:8">
      <c r="A9" s="280" t="s">
        <v>201</v>
      </c>
      <c r="B9" s="248" t="s">
        <v>202</v>
      </c>
      <c r="C9" s="281">
        <f>SUMPRODUCT('[1]表二（录入表）'!C$6:C$1121*(LEFT('[1]表二（录入表）'!$A$6:$A$1121,LEN($A9))=$A9))</f>
        <v>10729</v>
      </c>
      <c r="D9" s="281">
        <f>SUMPRODUCT('[1]表二（录入表）'!D$6:D$1121*(LEFT('[1]表二（录入表）'!$A$6:$A$1121,LEN($A9))=$A9))</f>
        <v>11302</v>
      </c>
      <c r="E9" s="281">
        <f>SUMPRODUCT('[1]表二（录入表）'!E$6:E$1121*(LEFT('[1]表二（录入表）'!$A$6:$A$1121,LEN($A9))=$A9))</f>
        <v>10326</v>
      </c>
      <c r="F9" s="246">
        <f t="shared" si="0"/>
        <v>0.962438251467984</v>
      </c>
      <c r="G9" s="246">
        <f t="shared" si="1"/>
        <v>0.913643602902141</v>
      </c>
      <c r="H9" s="221"/>
    </row>
    <row r="10" ht="25" customHeight="1" spans="1:8">
      <c r="A10" s="280" t="s">
        <v>203</v>
      </c>
      <c r="B10" s="248" t="s">
        <v>204</v>
      </c>
      <c r="C10" s="281">
        <f>SUMPRODUCT('[1]表二（录入表）'!C$6:C$1121*(LEFT('[1]表二（录入表）'!$A$6:$A$1121,LEN($A10))=$A10))</f>
        <v>907</v>
      </c>
      <c r="D10" s="281">
        <f>SUMPRODUCT('[1]表二（录入表）'!D$6:D$1121*(LEFT('[1]表二（录入表）'!$A$6:$A$1121,LEN($A10))=$A10))</f>
        <v>1077</v>
      </c>
      <c r="E10" s="281">
        <f>SUMPRODUCT('[1]表二（录入表）'!E$6:E$1121*(LEFT('[1]表二（录入表）'!$A$6:$A$1121,LEN($A10))=$A10))</f>
        <v>945</v>
      </c>
      <c r="F10" s="246">
        <f t="shared" si="0"/>
        <v>1.04189636163175</v>
      </c>
      <c r="G10" s="246">
        <f t="shared" si="1"/>
        <v>0.877437325905292</v>
      </c>
      <c r="H10" s="221"/>
    </row>
    <row r="11" ht="25" customHeight="1" spans="1:8">
      <c r="A11" s="280" t="s">
        <v>205</v>
      </c>
      <c r="B11" s="248" t="s">
        <v>206</v>
      </c>
      <c r="C11" s="281">
        <f>SUMPRODUCT('[1]表二（录入表）'!C$6:C$1121*(LEFT('[1]表二（录入表）'!$A$6:$A$1121,LEN($A11))=$A11))</f>
        <v>367</v>
      </c>
      <c r="D11" s="281">
        <f>SUMPRODUCT('[1]表二（录入表）'!D$6:D$1121*(LEFT('[1]表二（录入表）'!$A$6:$A$1121,LEN($A11))=$A11))</f>
        <v>325</v>
      </c>
      <c r="E11" s="281">
        <f>SUMPRODUCT('[1]表二（录入表）'!E$6:E$1121*(LEFT('[1]表二（录入表）'!$A$6:$A$1121,LEN($A11))=$A11))</f>
        <v>414</v>
      </c>
      <c r="F11" s="246">
        <f t="shared" si="0"/>
        <v>1.12806539509537</v>
      </c>
      <c r="G11" s="246">
        <f t="shared" si="1"/>
        <v>1.27384615384615</v>
      </c>
      <c r="H11" s="221"/>
    </row>
    <row r="12" ht="25" customHeight="1" spans="1:8">
      <c r="A12" s="280" t="s">
        <v>207</v>
      </c>
      <c r="B12" s="248" t="s">
        <v>208</v>
      </c>
      <c r="C12" s="281">
        <f>SUMPRODUCT('[1]表二（录入表）'!C$6:C$1121*(LEFT('[1]表二（录入表）'!$A$6:$A$1121,LEN($A12))=$A12))</f>
        <v>2401</v>
      </c>
      <c r="D12" s="281">
        <f>SUMPRODUCT('[1]表二（录入表）'!D$6:D$1121*(LEFT('[1]表二（录入表）'!$A$6:$A$1121,LEN($A12))=$A12))</f>
        <v>2978</v>
      </c>
      <c r="E12" s="281">
        <f>SUMPRODUCT('[1]表二（录入表）'!E$6:E$1121*(LEFT('[1]表二（录入表）'!$A$6:$A$1121,LEN($A12))=$A12))</f>
        <v>2877</v>
      </c>
      <c r="F12" s="246">
        <f t="shared" si="0"/>
        <v>1.19825072886297</v>
      </c>
      <c r="G12" s="246">
        <f t="shared" si="1"/>
        <v>0.966084620550705</v>
      </c>
      <c r="H12" s="221"/>
    </row>
    <row r="13" ht="25" customHeight="1" spans="1:8">
      <c r="A13" s="280" t="s">
        <v>209</v>
      </c>
      <c r="B13" s="248" t="s">
        <v>210</v>
      </c>
      <c r="C13" s="281">
        <f>SUMPRODUCT('[1]表二（录入表）'!C$6:C$1121*(LEFT('[1]表二（录入表）'!$A$6:$A$1121,LEN($A13))=$A13))</f>
        <v>1329</v>
      </c>
      <c r="D13" s="281">
        <f>SUMPRODUCT('[1]表二（录入表）'!D$6:D$1121*(LEFT('[1]表二（录入表）'!$A$6:$A$1121,LEN($A13))=$A13))</f>
        <v>2269</v>
      </c>
      <c r="E13" s="281">
        <f>SUMPRODUCT('[1]表二（录入表）'!E$6:E$1121*(LEFT('[1]表二（录入表）'!$A$6:$A$1121,LEN($A13))=$A13))</f>
        <v>2013</v>
      </c>
      <c r="F13" s="246">
        <f t="shared" si="0"/>
        <v>1.51467268623025</v>
      </c>
      <c r="G13" s="246">
        <f t="shared" si="1"/>
        <v>0.887174966945791</v>
      </c>
      <c r="H13" s="221"/>
    </row>
    <row r="14" ht="25" customHeight="1" spans="1:8">
      <c r="A14" s="280" t="s">
        <v>211</v>
      </c>
      <c r="B14" s="248" t="s">
        <v>212</v>
      </c>
      <c r="C14" s="281">
        <f>SUMPRODUCT('[1]表二（录入表）'!C$6:C$1121*(LEFT('[1]表二（录入表）'!$A$6:$A$1121,LEN($A14))=$A14))</f>
        <v>262</v>
      </c>
      <c r="D14" s="281">
        <f>SUMPRODUCT('[1]表二（录入表）'!D$6:D$1121*(LEFT('[1]表二（录入表）'!$A$6:$A$1121,LEN($A14))=$A14))</f>
        <v>348</v>
      </c>
      <c r="E14" s="281">
        <f>SUMPRODUCT('[1]表二（录入表）'!E$6:E$1121*(LEFT('[1]表二（录入表）'!$A$6:$A$1121,LEN($A14))=$A14))</f>
        <v>341</v>
      </c>
      <c r="F14" s="246">
        <f t="shared" si="0"/>
        <v>1.30152671755725</v>
      </c>
      <c r="G14" s="246">
        <f t="shared" si="1"/>
        <v>0.979885057471264</v>
      </c>
      <c r="H14" s="221"/>
    </row>
    <row r="15" ht="25" customHeight="1" spans="1:8">
      <c r="A15" s="280" t="s">
        <v>213</v>
      </c>
      <c r="B15" s="248" t="s">
        <v>214</v>
      </c>
      <c r="C15" s="281">
        <f>SUMPRODUCT('[1]表二（录入表）'!C$6:C$1121*(LEFT('[1]表二（录入表）'!$A$6:$A$1121,LEN($A15))=$A15))</f>
        <v>0</v>
      </c>
      <c r="D15" s="281">
        <f>SUMPRODUCT('[1]表二（录入表）'!D$6:D$1121*(LEFT('[1]表二（录入表）'!$A$6:$A$1121,LEN($A15))=$A15))</f>
        <v>0</v>
      </c>
      <c r="E15" s="281">
        <f>SUMPRODUCT('[1]表二（录入表）'!E$6:E$1121*(LEFT('[1]表二（录入表）'!$A$6:$A$1121,LEN($A15))=$A15))</f>
        <v>0</v>
      </c>
      <c r="F15" s="246" t="str">
        <f t="shared" si="0"/>
        <v/>
      </c>
      <c r="G15" s="246" t="str">
        <f t="shared" si="1"/>
        <v/>
      </c>
      <c r="H15" s="221"/>
    </row>
    <row r="16" ht="25" customHeight="1" spans="1:8">
      <c r="A16" s="280" t="s">
        <v>215</v>
      </c>
      <c r="B16" s="248" t="s">
        <v>216</v>
      </c>
      <c r="C16" s="281">
        <f>SUMPRODUCT('[1]表二（录入表）'!C$6:C$1121*(LEFT('[1]表二（录入表）'!$A$6:$A$1121,LEN($A16))=$A16))</f>
        <v>1701</v>
      </c>
      <c r="D16" s="281">
        <f>SUMPRODUCT('[1]表二（录入表）'!D$6:D$1121*(LEFT('[1]表二（录入表）'!$A$6:$A$1121,LEN($A16))=$A16))</f>
        <v>2055</v>
      </c>
      <c r="E16" s="281">
        <f>SUMPRODUCT('[1]表二（录入表）'!E$6:E$1121*(LEFT('[1]表二（录入表）'!$A$6:$A$1121,LEN($A16))=$A16))</f>
        <v>1726</v>
      </c>
      <c r="F16" s="246">
        <f t="shared" si="0"/>
        <v>1.01469723691946</v>
      </c>
      <c r="G16" s="246">
        <f t="shared" si="1"/>
        <v>0.839902676399027</v>
      </c>
      <c r="H16" s="221"/>
    </row>
    <row r="17" ht="25" customHeight="1" spans="1:8">
      <c r="A17" s="280" t="s">
        <v>217</v>
      </c>
      <c r="B17" s="248" t="s">
        <v>218</v>
      </c>
      <c r="C17" s="281">
        <f>SUMPRODUCT('[1]表二（录入表）'!C$6:C$1121*(LEFT('[1]表二（录入表）'!$A$6:$A$1121,LEN($A17))=$A17))</f>
        <v>212</v>
      </c>
      <c r="D17" s="281">
        <f>SUMPRODUCT('[1]表二（录入表）'!D$6:D$1121*(LEFT('[1]表二（录入表）'!$A$6:$A$1121,LEN($A17))=$A17))</f>
        <v>367</v>
      </c>
      <c r="E17" s="281">
        <f>SUMPRODUCT('[1]表二（录入表）'!E$6:E$1121*(LEFT('[1]表二（录入表）'!$A$6:$A$1121,LEN($A17))=$A17))</f>
        <v>359</v>
      </c>
      <c r="F17" s="246">
        <f t="shared" si="0"/>
        <v>1.69339622641509</v>
      </c>
      <c r="G17" s="246">
        <f t="shared" si="1"/>
        <v>0.978201634877384</v>
      </c>
      <c r="H17" s="221"/>
    </row>
    <row r="18" ht="25" customHeight="1" spans="1:8">
      <c r="A18" s="280" t="s">
        <v>219</v>
      </c>
      <c r="B18" s="248" t="s">
        <v>220</v>
      </c>
      <c r="C18" s="281">
        <f>SUMPRODUCT('[1]表二（录入表）'!C$6:C$1121*(LEFT('[1]表二（录入表）'!$A$6:$A$1121,LEN($A18))=$A18))</f>
        <v>25</v>
      </c>
      <c r="D18" s="281">
        <f>SUMPRODUCT('[1]表二（录入表）'!D$6:D$1121*(LEFT('[1]表二（录入表）'!$A$6:$A$1121,LEN($A18))=$A18))</f>
        <v>25</v>
      </c>
      <c r="E18" s="281">
        <f>SUMPRODUCT('[1]表二（录入表）'!E$6:E$1121*(LEFT('[1]表二（录入表）'!$A$6:$A$1121,LEN($A18))=$A18))</f>
        <v>0</v>
      </c>
      <c r="F18" s="246">
        <f t="shared" si="0"/>
        <v>0</v>
      </c>
      <c r="G18" s="246">
        <f t="shared" si="1"/>
        <v>0</v>
      </c>
      <c r="H18" s="221"/>
    </row>
    <row r="19" ht="25" customHeight="1" spans="1:8">
      <c r="A19" s="280" t="s">
        <v>221</v>
      </c>
      <c r="B19" s="248" t="s">
        <v>222</v>
      </c>
      <c r="C19" s="281">
        <f>SUMPRODUCT('[1]表二（录入表）'!C$6:C$1121*(LEFT('[1]表二（录入表）'!$A$6:$A$1121,LEN($A19))=$A19))</f>
        <v>0</v>
      </c>
      <c r="D19" s="281">
        <f>SUMPRODUCT('[1]表二（录入表）'!D$6:D$1121*(LEFT('[1]表二（录入表）'!$A$6:$A$1121,LEN($A19))=$A19))</f>
        <v>258</v>
      </c>
      <c r="E19" s="281">
        <f>SUMPRODUCT('[1]表二（录入表）'!E$6:E$1121*(LEFT('[1]表二（录入表）'!$A$6:$A$1121,LEN($A19))=$A19))</f>
        <v>100</v>
      </c>
      <c r="F19" s="246" t="str">
        <f t="shared" si="0"/>
        <v/>
      </c>
      <c r="G19" s="246">
        <f t="shared" si="1"/>
        <v>0.387596899224806</v>
      </c>
      <c r="H19" s="221"/>
    </row>
    <row r="20" ht="25" customHeight="1" spans="1:8">
      <c r="A20" s="280" t="s">
        <v>223</v>
      </c>
      <c r="B20" s="248" t="s">
        <v>224</v>
      </c>
      <c r="C20" s="281">
        <f>SUMPRODUCT('[1]表二（录入表）'!C$6:C$1121*(LEFT('[1]表二（录入表）'!$A$6:$A$1121,LEN($A20))=$A20))</f>
        <v>0</v>
      </c>
      <c r="D20" s="281">
        <f>SUMPRODUCT('[1]表二（录入表）'!D$6:D$1121*(LEFT('[1]表二（录入表）'!$A$6:$A$1121,LEN($A20))=$A20))</f>
        <v>0</v>
      </c>
      <c r="E20" s="281">
        <f>SUMPRODUCT('[1]表二（录入表）'!E$6:E$1121*(LEFT('[1]表二（录入表）'!$A$6:$A$1121,LEN($A20))=$A20))</f>
        <v>0</v>
      </c>
      <c r="F20" s="246" t="str">
        <f t="shared" si="0"/>
        <v/>
      </c>
      <c r="G20" s="246" t="str">
        <f t="shared" si="1"/>
        <v/>
      </c>
      <c r="H20" s="221"/>
    </row>
    <row r="21" ht="25" customHeight="1" spans="1:8">
      <c r="A21" s="280" t="s">
        <v>225</v>
      </c>
      <c r="B21" s="248" t="s">
        <v>226</v>
      </c>
      <c r="C21" s="281">
        <f>SUMPRODUCT('[1]表二（录入表）'!C$6:C$1121*(LEFT('[1]表二（录入表）'!$A$6:$A$1121,LEN($A21))=$A21))</f>
        <v>112</v>
      </c>
      <c r="D21" s="281">
        <f>SUMPRODUCT('[1]表二（录入表）'!D$6:D$1121*(LEFT('[1]表二（录入表）'!$A$6:$A$1121,LEN($A21))=$A21))</f>
        <v>172</v>
      </c>
      <c r="E21" s="281">
        <f>SUMPRODUCT('[1]表二（录入表）'!E$6:E$1121*(LEFT('[1]表二（录入表）'!$A$6:$A$1121,LEN($A21))=$A21))</f>
        <v>82</v>
      </c>
      <c r="F21" s="246">
        <f t="shared" si="0"/>
        <v>0.732142857142857</v>
      </c>
      <c r="G21" s="246">
        <f t="shared" si="1"/>
        <v>0.476744186046512</v>
      </c>
      <c r="H21" s="221"/>
    </row>
    <row r="22" ht="25" customHeight="1" spans="1:8">
      <c r="A22" s="280" t="s">
        <v>227</v>
      </c>
      <c r="B22" s="248" t="s">
        <v>228</v>
      </c>
      <c r="C22" s="281">
        <f>SUMPRODUCT('[1]表二（录入表）'!C$6:C$1121*(LEFT('[1]表二（录入表）'!$A$6:$A$1121,LEN($A22))=$A22))</f>
        <v>0</v>
      </c>
      <c r="D22" s="281">
        <f>SUMPRODUCT('[1]表二（录入表）'!D$6:D$1121*(LEFT('[1]表二（录入表）'!$A$6:$A$1121,LEN($A22))=$A22))</f>
        <v>2</v>
      </c>
      <c r="E22" s="281">
        <f>SUMPRODUCT('[1]表二（录入表）'!E$6:E$1121*(LEFT('[1]表二（录入表）'!$A$6:$A$1121,LEN($A22))=$A22))</f>
        <v>0</v>
      </c>
      <c r="F22" s="246" t="str">
        <f t="shared" si="0"/>
        <v/>
      </c>
      <c r="G22" s="246">
        <f t="shared" si="1"/>
        <v>0</v>
      </c>
      <c r="H22" s="221"/>
    </row>
    <row r="23" ht="25" customHeight="1" spans="1:8">
      <c r="A23" s="280" t="s">
        <v>229</v>
      </c>
      <c r="B23" s="248" t="s">
        <v>230</v>
      </c>
      <c r="C23" s="281">
        <f>SUMPRODUCT('[1]表二（录入表）'!C$6:C$1121*(LEFT('[1]表二（录入表）'!$A$6:$A$1121,LEN($A23))=$A23))</f>
        <v>382</v>
      </c>
      <c r="D23" s="281">
        <f>SUMPRODUCT('[1]表二（录入表）'!D$6:D$1121*(LEFT('[1]表二（录入表）'!$A$6:$A$1121,LEN($A23))=$A23))</f>
        <v>448</v>
      </c>
      <c r="E23" s="281">
        <f>SUMPRODUCT('[1]表二（录入表）'!E$6:E$1121*(LEFT('[1]表二（录入表）'!$A$6:$A$1121,LEN($A23))=$A23))</f>
        <v>360</v>
      </c>
      <c r="F23" s="246">
        <f t="shared" si="0"/>
        <v>0.942408376963351</v>
      </c>
      <c r="G23" s="246">
        <f t="shared" si="1"/>
        <v>0.803571428571429</v>
      </c>
      <c r="H23" s="221"/>
    </row>
    <row r="24" ht="25" customHeight="1" spans="1:8">
      <c r="A24" s="280" t="s">
        <v>231</v>
      </c>
      <c r="B24" s="248" t="s">
        <v>232</v>
      </c>
      <c r="C24" s="281">
        <f>SUMPRODUCT('[1]表二（录入表）'!C$6:C$1121*(LEFT('[1]表二（录入表）'!$A$6:$A$1121,LEN($A24))=$A24))</f>
        <v>1787</v>
      </c>
      <c r="D24" s="281">
        <f>SUMPRODUCT('[1]表二（录入表）'!D$6:D$1121*(LEFT('[1]表二（录入表）'!$A$6:$A$1121,LEN($A24))=$A24))</f>
        <v>2056</v>
      </c>
      <c r="E24" s="281">
        <f>SUMPRODUCT('[1]表二（录入表）'!E$6:E$1121*(LEFT('[1]表二（录入表）'!$A$6:$A$1121,LEN($A24))=$A24))</f>
        <v>1821</v>
      </c>
      <c r="F24" s="246">
        <f t="shared" si="0"/>
        <v>1.01902630106323</v>
      </c>
      <c r="G24" s="246">
        <f t="shared" si="1"/>
        <v>0.885700389105058</v>
      </c>
      <c r="H24" s="221"/>
    </row>
    <row r="25" ht="25" customHeight="1" spans="1:8">
      <c r="A25" s="280" t="s">
        <v>233</v>
      </c>
      <c r="B25" s="248" t="s">
        <v>234</v>
      </c>
      <c r="C25" s="281">
        <f>SUMPRODUCT('[1]表二（录入表）'!C$6:C$1121*(LEFT('[1]表二（录入表）'!$A$6:$A$1121,LEN($A25))=$A25))</f>
        <v>812</v>
      </c>
      <c r="D25" s="281">
        <f>SUMPRODUCT('[1]表二（录入表）'!D$6:D$1121*(LEFT('[1]表二（录入表）'!$A$6:$A$1121,LEN($A25))=$A25))</f>
        <v>858</v>
      </c>
      <c r="E25" s="281">
        <f>SUMPRODUCT('[1]表二（录入表）'!E$6:E$1121*(LEFT('[1]表二（录入表）'!$A$6:$A$1121,LEN($A25))=$A25))</f>
        <v>738</v>
      </c>
      <c r="F25" s="246">
        <f t="shared" si="0"/>
        <v>0.908866995073892</v>
      </c>
      <c r="G25" s="246">
        <f t="shared" si="1"/>
        <v>0.86013986013986</v>
      </c>
      <c r="H25" s="221"/>
    </row>
    <row r="26" ht="25" customHeight="1" spans="1:8">
      <c r="A26" s="280" t="s">
        <v>235</v>
      </c>
      <c r="B26" s="248" t="s">
        <v>236</v>
      </c>
      <c r="C26" s="281">
        <f>SUMPRODUCT('[1]表二（录入表）'!C$6:C$1121*(LEFT('[1]表二（录入表）'!$A$6:$A$1121,LEN($A26))=$A26))</f>
        <v>329</v>
      </c>
      <c r="D26" s="281">
        <f>SUMPRODUCT('[1]表二（录入表）'!D$6:D$1121*(LEFT('[1]表二（录入表）'!$A$6:$A$1121,LEN($A26))=$A26))</f>
        <v>412</v>
      </c>
      <c r="E26" s="281">
        <f>SUMPRODUCT('[1]表二（录入表）'!E$6:E$1121*(LEFT('[1]表二（录入表）'!$A$6:$A$1121,LEN($A26))=$A26))</f>
        <v>374</v>
      </c>
      <c r="F26" s="246">
        <f t="shared" si="0"/>
        <v>1.13677811550152</v>
      </c>
      <c r="G26" s="246">
        <f t="shared" si="1"/>
        <v>0.907766990291262</v>
      </c>
      <c r="H26" s="221"/>
    </row>
    <row r="27" ht="25" customHeight="1" spans="1:8">
      <c r="A27" s="280" t="s">
        <v>237</v>
      </c>
      <c r="B27" s="248" t="s">
        <v>238</v>
      </c>
      <c r="C27" s="281">
        <f>SUMPRODUCT('[1]表二（录入表）'!C$6:C$1121*(LEFT('[1]表二（录入表）'!$A$6:$A$1121,LEN($A27))=$A27))</f>
        <v>471</v>
      </c>
      <c r="D27" s="281">
        <f>SUMPRODUCT('[1]表二（录入表）'!D$6:D$1121*(LEFT('[1]表二（录入表）'!$A$6:$A$1121,LEN($A27))=$A27))</f>
        <v>474</v>
      </c>
      <c r="E27" s="281">
        <f>SUMPRODUCT('[1]表二（录入表）'!E$6:E$1121*(LEFT('[1]表二（录入表）'!$A$6:$A$1121,LEN($A27))=$A27))</f>
        <v>431</v>
      </c>
      <c r="F27" s="246">
        <f t="shared" si="0"/>
        <v>0.915074309978769</v>
      </c>
      <c r="G27" s="246">
        <f t="shared" si="1"/>
        <v>0.909282700421941</v>
      </c>
      <c r="H27" s="221"/>
    </row>
    <row r="28" ht="25" customHeight="1" spans="1:8">
      <c r="A28" s="280" t="s">
        <v>239</v>
      </c>
      <c r="B28" s="248" t="s">
        <v>240</v>
      </c>
      <c r="C28" s="281">
        <f>SUMPRODUCT('[1]表二（录入表）'!C$6:C$1121*(LEFT('[1]表二（录入表）'!$A$6:$A$1121,LEN($A28))=$A28))</f>
        <v>0</v>
      </c>
      <c r="D28" s="281">
        <f>SUMPRODUCT('[1]表二（录入表）'!D$6:D$1121*(LEFT('[1]表二（录入表）'!$A$6:$A$1121,LEN($A28))=$A28))</f>
        <v>0</v>
      </c>
      <c r="E28" s="281">
        <f>SUMPRODUCT('[1]表二（录入表）'!E$6:E$1121*(LEFT('[1]表二（录入表）'!$A$6:$A$1121,LEN($A28))=$A28))</f>
        <v>0</v>
      </c>
      <c r="F28" s="246" t="str">
        <f t="shared" si="0"/>
        <v/>
      </c>
      <c r="G28" s="246" t="str">
        <f t="shared" si="1"/>
        <v/>
      </c>
      <c r="H28" s="221"/>
    </row>
    <row r="29" ht="25" customHeight="1" spans="1:8">
      <c r="A29" s="280" t="s">
        <v>241</v>
      </c>
      <c r="B29" s="248" t="s">
        <v>242</v>
      </c>
      <c r="C29" s="281">
        <f>SUMPRODUCT('[1]表二（录入表）'!C$6:C$1121*(LEFT('[1]表二（录入表）'!$A$6:$A$1121,LEN($A29))=$A29))</f>
        <v>0</v>
      </c>
      <c r="D29" s="281">
        <f>SUMPRODUCT('[1]表二（录入表）'!D$6:D$1121*(LEFT('[1]表二（录入表）'!$A$6:$A$1121,LEN($A29))=$A29))</f>
        <v>26</v>
      </c>
      <c r="E29" s="281">
        <f>SUMPRODUCT('[1]表二（录入表）'!E$6:E$1121*(LEFT('[1]表二（录入表）'!$A$6:$A$1121,LEN($A29))=$A29))</f>
        <v>0</v>
      </c>
      <c r="F29" s="246" t="str">
        <f t="shared" si="0"/>
        <v/>
      </c>
      <c r="G29" s="246">
        <f t="shared" si="1"/>
        <v>0</v>
      </c>
      <c r="H29" s="221"/>
    </row>
    <row r="30" ht="25" customHeight="1" spans="1:8">
      <c r="A30" s="280" t="s">
        <v>243</v>
      </c>
      <c r="B30" s="248" t="s">
        <v>244</v>
      </c>
      <c r="C30" s="281">
        <f>SUMPRODUCT('[1]表二（录入表）'!C$6:C$1121*(LEFT('[1]表二（录入表）'!$A$6:$A$1121,LEN($A30))=$A30))</f>
        <v>158</v>
      </c>
      <c r="D30" s="281">
        <f>SUMPRODUCT('[1]表二（录入表）'!D$6:D$1121*(LEFT('[1]表二（录入表）'!$A$6:$A$1121,LEN($A30))=$A30))</f>
        <v>536</v>
      </c>
      <c r="E30" s="281">
        <f>SUMPRODUCT('[1]表二（录入表）'!E$6:E$1121*(LEFT('[1]表二（录入表）'!$A$6:$A$1121,LEN($A30))=$A30))</f>
        <v>152</v>
      </c>
      <c r="F30" s="246">
        <f t="shared" si="0"/>
        <v>0.962025316455696</v>
      </c>
      <c r="G30" s="246">
        <f t="shared" si="1"/>
        <v>0.283582089552239</v>
      </c>
      <c r="H30" s="221"/>
    </row>
    <row r="31" ht="25" customHeight="1" spans="1:8">
      <c r="A31" s="280" t="s">
        <v>245</v>
      </c>
      <c r="B31" s="248" t="s">
        <v>246</v>
      </c>
      <c r="C31" s="281">
        <f>SUMPRODUCT('[1]表二（录入表）'!C$6:C$1121*(LEFT('[1]表二（录入表）'!$A$6:$A$1121,LEN($A31))=$A31))</f>
        <v>1061</v>
      </c>
      <c r="D31" s="281">
        <f>SUMPRODUCT('[1]表二（录入表）'!D$6:D$1121*(LEFT('[1]表二（录入表）'!$A$6:$A$1121,LEN($A31))=$A31))</f>
        <v>1342</v>
      </c>
      <c r="E31" s="281">
        <f>SUMPRODUCT('[1]表二（录入表）'!E$6:E$1121*(LEFT('[1]表二（录入表）'!$A$6:$A$1121,LEN($A31))=$A31))</f>
        <v>1227</v>
      </c>
      <c r="F31" s="246">
        <f t="shared" si="0"/>
        <v>1.1564561734213</v>
      </c>
      <c r="G31" s="246">
        <f t="shared" si="1"/>
        <v>0.914307004470939</v>
      </c>
      <c r="H31" s="221"/>
    </row>
    <row r="32" ht="25" customHeight="1" spans="1:8">
      <c r="A32" s="280" t="s">
        <v>247</v>
      </c>
      <c r="B32" s="248" t="s">
        <v>248</v>
      </c>
      <c r="C32" s="281">
        <f>SUMPRODUCT('[1]表二（录入表）'!C$6:C$1121*(LEFT('[1]表二（录入表）'!$A$6:$A$1121,LEN($A32))=$A32))</f>
        <v>0</v>
      </c>
      <c r="D32" s="281">
        <v>20</v>
      </c>
      <c r="E32" s="281">
        <f>SUMPRODUCT('[1]表二（录入表）'!E$6:E$1121*(LEFT('[1]表二（录入表）'!$A$6:$A$1121,LEN($A32))=$A32))</f>
        <v>105</v>
      </c>
      <c r="F32" s="246" t="str">
        <f t="shared" si="0"/>
        <v/>
      </c>
      <c r="G32" s="246">
        <f t="shared" si="1"/>
        <v>5.25</v>
      </c>
      <c r="H32" s="221"/>
    </row>
    <row r="33" ht="25" customHeight="1" spans="1:8">
      <c r="A33" s="280" t="s">
        <v>249</v>
      </c>
      <c r="B33" s="248" t="s">
        <v>250</v>
      </c>
      <c r="C33" s="281">
        <f>SUMPRODUCT('[1]表二（录入表）'!C$6:C$1121*(LEFT('[1]表二（录入表）'!$A$6:$A$1121,LEN($A33))=$A33))</f>
        <v>441</v>
      </c>
      <c r="D33" s="281">
        <f>SUMPRODUCT('[1]表二（录入表）'!D$6:D$1121*(LEFT('[1]表二（录入表）'!$A$6:$A$1121,LEN($A33))=$A33))</f>
        <v>456</v>
      </c>
      <c r="E33" s="281">
        <f>SUMPRODUCT('[1]表二（录入表）'!E$6:E$1121*(LEFT('[1]表二（录入表）'!$A$6:$A$1121,LEN($A33))=$A33))</f>
        <v>404</v>
      </c>
      <c r="F33" s="246">
        <f t="shared" si="0"/>
        <v>0.91609977324263</v>
      </c>
      <c r="G33" s="246">
        <f t="shared" si="1"/>
        <v>0.885964912280702</v>
      </c>
      <c r="H33" s="221"/>
    </row>
    <row r="34" ht="25" customHeight="1" spans="1:8">
      <c r="A34" s="280" t="s">
        <v>251</v>
      </c>
      <c r="B34" s="248" t="s">
        <v>252</v>
      </c>
      <c r="C34" s="281">
        <f>SUMPRODUCT('[1]表二（录入表）'!C$6:C$1121*(LEFT('[1]表二（录入表）'!$A$6:$A$1121,LEN($A34))=$A34))</f>
        <v>0</v>
      </c>
      <c r="D34" s="281">
        <f>SUMPRODUCT('[1]表二（录入表）'!D$6:D$1121*(LEFT('[1]表二（录入表）'!$A$6:$A$1121,LEN($A34))=$A34))</f>
        <v>0</v>
      </c>
      <c r="E34" s="281">
        <f>SUMPRODUCT('[1]表二（录入表）'!E$6:E$1121*(LEFT('[1]表二（录入表）'!$A$6:$A$1121,LEN($A34))=$A34))</f>
        <v>0</v>
      </c>
      <c r="F34" s="246" t="str">
        <f t="shared" si="0"/>
        <v/>
      </c>
      <c r="G34" s="246" t="str">
        <f t="shared" si="1"/>
        <v/>
      </c>
      <c r="H34" s="221"/>
    </row>
    <row r="35" ht="25" customHeight="1" spans="1:8">
      <c r="A35" s="280" t="s">
        <v>253</v>
      </c>
      <c r="B35" s="248" t="s">
        <v>254</v>
      </c>
      <c r="C35" s="281">
        <f>SUMPRODUCT('[1]表二（录入表）'!C$6:C$1121*(LEFT('[1]表二（录入表）'!$A$6:$A$1121,LEN($A35))=$A35))</f>
        <v>8311</v>
      </c>
      <c r="D35" s="281">
        <f>SUMPRODUCT('[1]表二（录入表）'!D$6:D$1121*(LEFT('[1]表二（录入表）'!$A$6:$A$1121,LEN($A35))=$A35))</f>
        <v>5545</v>
      </c>
      <c r="E35" s="281">
        <f>SUMPRODUCT('[1]表二（录入表）'!E$6:E$1121*(LEFT('[1]表二（录入表）'!$A$6:$A$1121,LEN($A35))=$A35))</f>
        <v>7306</v>
      </c>
      <c r="F35" s="246">
        <f t="shared" si="0"/>
        <v>0.879075923474913</v>
      </c>
      <c r="G35" s="246">
        <f t="shared" si="1"/>
        <v>1.3175834084761</v>
      </c>
      <c r="H35" s="221"/>
    </row>
    <row r="36" ht="25" customHeight="1" spans="1:8">
      <c r="A36" s="280" t="s">
        <v>255</v>
      </c>
      <c r="B36" s="248" t="s">
        <v>256</v>
      </c>
      <c r="C36" s="281">
        <f>SUMPRODUCT('[1]表二（录入表）'!C$6:C$1121*(LEFT('[1]表二（录入表）'!$A$6:$A$1121,LEN($A36))=$A36))</f>
        <v>0</v>
      </c>
      <c r="D36" s="281">
        <f>SUMPRODUCT('[1]表二（录入表）'!D$6:D$1121*(LEFT('[1]表二（录入表）'!$A$6:$A$1121,LEN($A36))=$A36))</f>
        <v>0</v>
      </c>
      <c r="E36" s="281">
        <f>SUMPRODUCT('[1]表二（录入表）'!E$6:E$1121*(LEFT('[1]表二（录入表）'!$A$6:$A$1121,LEN($A36))=$A36))</f>
        <v>0</v>
      </c>
      <c r="F36" s="246" t="str">
        <f t="shared" si="0"/>
        <v/>
      </c>
      <c r="G36" s="246" t="str">
        <f t="shared" si="1"/>
        <v/>
      </c>
      <c r="H36" s="221"/>
    </row>
    <row r="37" ht="25" customHeight="1" spans="1:8">
      <c r="A37" s="280" t="s">
        <v>257</v>
      </c>
      <c r="B37" s="248" t="s">
        <v>258</v>
      </c>
      <c r="C37" s="281">
        <f>SUMPRODUCT('[1]表二（录入表）'!C$6:C$1121*(LEFT('[1]表二（录入表）'!$A$6:$A$1121,LEN($A37))=$A37))</f>
        <v>0</v>
      </c>
      <c r="D37" s="281">
        <f>SUMPRODUCT('[1]表二（录入表）'!D$6:D$1121*(LEFT('[1]表二（录入表）'!$A$6:$A$1121,LEN($A37))=$A37))</f>
        <v>0</v>
      </c>
      <c r="E37" s="281">
        <f>SUMPRODUCT('[1]表二（录入表）'!E$6:E$1121*(LEFT('[1]表二（录入表）'!$A$6:$A$1121,LEN($A37))=$A37))</f>
        <v>0</v>
      </c>
      <c r="F37" s="246" t="str">
        <f t="shared" si="0"/>
        <v/>
      </c>
      <c r="G37" s="246" t="str">
        <f t="shared" si="1"/>
        <v/>
      </c>
      <c r="H37" s="221"/>
    </row>
    <row r="38" ht="25" customHeight="1" spans="1:8">
      <c r="A38" s="280" t="s">
        <v>259</v>
      </c>
      <c r="B38" s="248" t="s">
        <v>260</v>
      </c>
      <c r="C38" s="281">
        <f>SUMPRODUCT('[1]表二（录入表）'!C$6:C$1121*(LEFT('[1]表二（录入表）'!$A$6:$A$1121,LEN($A38))=$A38))</f>
        <v>0</v>
      </c>
      <c r="D38" s="281">
        <f>SUMPRODUCT('[1]表二（录入表）'!D$6:D$1121*(LEFT('[1]表二（录入表）'!$A$6:$A$1121,LEN($A38))=$A38))</f>
        <v>0</v>
      </c>
      <c r="E38" s="281">
        <f>SUMPRODUCT('[1]表二（录入表）'!E$6:E$1121*(LEFT('[1]表二（录入表）'!$A$6:$A$1121,LEN($A38))=$A38))</f>
        <v>0</v>
      </c>
      <c r="F38" s="246" t="str">
        <f t="shared" si="0"/>
        <v/>
      </c>
      <c r="G38" s="246" t="str">
        <f t="shared" si="1"/>
        <v/>
      </c>
      <c r="H38" s="221"/>
    </row>
    <row r="39" ht="25" customHeight="1" spans="1:8">
      <c r="A39" s="280" t="s">
        <v>261</v>
      </c>
      <c r="B39" s="248" t="s">
        <v>262</v>
      </c>
      <c r="C39" s="281">
        <f>SUMPRODUCT('[1]表二（录入表）'!C$6:C$1121*(LEFT('[1]表二（录入表）'!$A$6:$A$1121,LEN($A39))=$A39))</f>
        <v>0</v>
      </c>
      <c r="D39" s="281">
        <f>SUMPRODUCT('[1]表二（录入表）'!D$6:D$1121*(LEFT('[1]表二（录入表）'!$A$6:$A$1121,LEN($A39))=$A39))</f>
        <v>0</v>
      </c>
      <c r="E39" s="281">
        <f>SUMPRODUCT('[1]表二（录入表）'!E$6:E$1121*(LEFT('[1]表二（录入表）'!$A$6:$A$1121,LEN($A39))=$A39))</f>
        <v>0</v>
      </c>
      <c r="F39" s="246" t="str">
        <f t="shared" si="0"/>
        <v/>
      </c>
      <c r="G39" s="246" t="str">
        <f t="shared" si="1"/>
        <v/>
      </c>
      <c r="H39" s="221"/>
    </row>
    <row r="40" ht="25" customHeight="1" spans="1:8">
      <c r="A40" s="280" t="s">
        <v>263</v>
      </c>
      <c r="B40" s="248" t="s">
        <v>264</v>
      </c>
      <c r="C40" s="281">
        <f>SUMPRODUCT('[1]表二（录入表）'!C$6:C$1121*(LEFT('[1]表二（录入表）'!$A$6:$A$1121,LEN($A40))=$A40))</f>
        <v>0</v>
      </c>
      <c r="D40" s="281">
        <f>SUMPRODUCT('[1]表二（录入表）'!D$6:D$1121*(LEFT('[1]表二（录入表）'!$A$6:$A$1121,LEN($A40))=$A40))</f>
        <v>0</v>
      </c>
      <c r="E40" s="281">
        <f>SUMPRODUCT('[1]表二（录入表）'!E$6:E$1121*(LEFT('[1]表二（录入表）'!$A$6:$A$1121,LEN($A40))=$A40))</f>
        <v>0</v>
      </c>
      <c r="F40" s="246" t="str">
        <f t="shared" si="0"/>
        <v/>
      </c>
      <c r="G40" s="246" t="str">
        <f t="shared" si="1"/>
        <v/>
      </c>
      <c r="H40" s="221"/>
    </row>
    <row r="41" ht="25" customHeight="1" spans="1:8">
      <c r="A41" s="280" t="s">
        <v>265</v>
      </c>
      <c r="B41" s="248" t="s">
        <v>266</v>
      </c>
      <c r="C41" s="281">
        <f>SUMPRODUCT('[1]表二（录入表）'!C$6:C$1121*(LEFT('[1]表二（录入表）'!$A$6:$A$1121,LEN($A41))=$A41))</f>
        <v>0</v>
      </c>
      <c r="D41" s="281">
        <f>SUMPRODUCT('[1]表二（录入表）'!D$6:D$1121*(LEFT('[1]表二（录入表）'!$A$6:$A$1121,LEN($A41))=$A41))</f>
        <v>0</v>
      </c>
      <c r="E41" s="281">
        <f>SUMPRODUCT('[1]表二（录入表）'!E$6:E$1121*(LEFT('[1]表二（录入表）'!$A$6:$A$1121,LEN($A41))=$A41))</f>
        <v>0</v>
      </c>
      <c r="F41" s="246" t="str">
        <f t="shared" si="0"/>
        <v/>
      </c>
      <c r="G41" s="246" t="str">
        <f t="shared" si="1"/>
        <v/>
      </c>
      <c r="H41" s="221"/>
    </row>
    <row r="42" ht="25" customHeight="1" spans="1:8">
      <c r="A42" s="280" t="s">
        <v>267</v>
      </c>
      <c r="B42" s="248" t="s">
        <v>268</v>
      </c>
      <c r="C42" s="281">
        <f>SUMPRODUCT('[1]表二（录入表）'!C$6:C$1121*(LEFT('[1]表二（录入表）'!$A$6:$A$1121,LEN($A42))=$A42))</f>
        <v>0</v>
      </c>
      <c r="D42" s="281">
        <f>SUMPRODUCT('[1]表二（录入表）'!D$6:D$1121*(LEFT('[1]表二（录入表）'!$A$6:$A$1121,LEN($A42))=$A42))</f>
        <v>0</v>
      </c>
      <c r="E42" s="281">
        <f>SUMPRODUCT('[1]表二（录入表）'!E$6:E$1121*(LEFT('[1]表二（录入表）'!$A$6:$A$1121,LEN($A42))=$A42))</f>
        <v>0</v>
      </c>
      <c r="F42" s="246" t="str">
        <f t="shared" si="0"/>
        <v/>
      </c>
      <c r="G42" s="246" t="str">
        <f t="shared" si="1"/>
        <v/>
      </c>
      <c r="H42" s="221"/>
    </row>
    <row r="43" ht="25" customHeight="1" spans="1:8">
      <c r="A43" s="280" t="s">
        <v>269</v>
      </c>
      <c r="B43" s="248" t="s">
        <v>270</v>
      </c>
      <c r="C43" s="281">
        <f>SUMPRODUCT('[1]表二（录入表）'!C$6:C$1121*(LEFT('[1]表二（录入表）'!$A$6:$A$1121,LEN($A43))=$A43))</f>
        <v>0</v>
      </c>
      <c r="D43" s="281">
        <f>SUMPRODUCT('[1]表二（录入表）'!D$6:D$1121*(LEFT('[1]表二（录入表）'!$A$6:$A$1121,LEN($A43))=$A43))</f>
        <v>0</v>
      </c>
      <c r="E43" s="281">
        <f>SUMPRODUCT('[1]表二（录入表）'!E$6:E$1121*(LEFT('[1]表二（录入表）'!$A$6:$A$1121,LEN($A43))=$A43))</f>
        <v>0</v>
      </c>
      <c r="F43" s="246" t="str">
        <f t="shared" si="0"/>
        <v/>
      </c>
      <c r="G43" s="246" t="str">
        <f t="shared" si="1"/>
        <v/>
      </c>
      <c r="H43" s="221"/>
    </row>
    <row r="44" ht="25" customHeight="1" spans="1:8">
      <c r="A44" s="280" t="s">
        <v>271</v>
      </c>
      <c r="B44" s="248" t="s">
        <v>272</v>
      </c>
      <c r="C44" s="281">
        <f>SUMPRODUCT('[1]表二（录入表）'!C$6:C$1121*(LEFT('[1]表二（录入表）'!$A$6:$A$1121,LEN($A44))=$A44))</f>
        <v>0</v>
      </c>
      <c r="D44" s="281">
        <f>SUMPRODUCT('[1]表二（录入表）'!D$6:D$1121*(LEFT('[1]表二（录入表）'!$A$6:$A$1121,LEN($A44))=$A44))</f>
        <v>0</v>
      </c>
      <c r="E44" s="281">
        <f>SUMPRODUCT('[1]表二（录入表）'!E$6:E$1121*(LEFT('[1]表二（录入表）'!$A$6:$A$1121,LEN($A44))=$A44))</f>
        <v>0</v>
      </c>
      <c r="F44" s="246" t="str">
        <f t="shared" si="0"/>
        <v/>
      </c>
      <c r="G44" s="246" t="str">
        <f t="shared" si="1"/>
        <v/>
      </c>
      <c r="H44" s="221"/>
    </row>
    <row r="45" ht="25" customHeight="1" spans="1:8">
      <c r="A45" s="280" t="s">
        <v>273</v>
      </c>
      <c r="B45" s="248" t="s">
        <v>274</v>
      </c>
      <c r="C45" s="281">
        <f>SUMPRODUCT('[1]表二（录入表）'!C$6:C$1121*(LEFT('[1]表二（录入表）'!$A$6:$A$1121,LEN($A45))=$A45))</f>
        <v>0</v>
      </c>
      <c r="D45" s="281">
        <f>SUMPRODUCT('[1]表二（录入表）'!D$6:D$1121*(LEFT('[1]表二（录入表）'!$A$6:$A$1121,LEN($A45))=$A45))</f>
        <v>0</v>
      </c>
      <c r="E45" s="281">
        <f>SUMPRODUCT('[1]表二（录入表）'!E$6:E$1121*(LEFT('[1]表二（录入表）'!$A$6:$A$1121,LEN($A45))=$A45))</f>
        <v>0</v>
      </c>
      <c r="F45" s="246" t="str">
        <f t="shared" si="0"/>
        <v/>
      </c>
      <c r="G45" s="246" t="str">
        <f t="shared" si="1"/>
        <v/>
      </c>
      <c r="H45" s="221"/>
    </row>
    <row r="46" ht="25" customHeight="1" spans="1:8">
      <c r="A46" s="280" t="s">
        <v>275</v>
      </c>
      <c r="B46" s="248" t="s">
        <v>276</v>
      </c>
      <c r="C46" s="281">
        <f>SUMPRODUCT('[1]表二（录入表）'!C$6:C$1121*(LEFT('[1]表二（录入表）'!$A$6:$A$1121,LEN($A46))=$A46))</f>
        <v>313</v>
      </c>
      <c r="D46" s="281">
        <f>SUMPRODUCT('[1]表二（录入表）'!D$6:D$1121*(LEFT('[1]表二（录入表）'!$A$6:$A$1121,LEN($A46))=$A46))</f>
        <v>199</v>
      </c>
      <c r="E46" s="281">
        <f>SUMPRODUCT('[1]表二（录入表）'!E$6:E$1121*(LEFT('[1]表二（录入表）'!$A$6:$A$1121,LEN($A46))=$A46))</f>
        <v>156</v>
      </c>
      <c r="F46" s="246">
        <f t="shared" si="0"/>
        <v>0.498402555910543</v>
      </c>
      <c r="G46" s="246">
        <f t="shared" si="1"/>
        <v>0.78391959798995</v>
      </c>
      <c r="H46" s="221"/>
    </row>
    <row r="47" ht="25" customHeight="1" spans="1:8">
      <c r="A47" s="280" t="s">
        <v>277</v>
      </c>
      <c r="B47" s="248" t="s">
        <v>278</v>
      </c>
      <c r="C47" s="281">
        <f>SUMPRODUCT('[1]表二（录入表）'!C$6:C$1121*(LEFT('[1]表二（录入表）'!$A$6:$A$1121,LEN($A47))=$A47))</f>
        <v>0</v>
      </c>
      <c r="D47" s="281">
        <f>SUMPRODUCT('[1]表二（录入表）'!D$6:D$1121*(LEFT('[1]表二（录入表）'!$A$6:$A$1121,LEN($A47))=$A47))</f>
        <v>0</v>
      </c>
      <c r="E47" s="281">
        <f>SUMPRODUCT('[1]表二（录入表）'!E$6:E$1121*(LEFT('[1]表二（录入表）'!$A$6:$A$1121,LEN($A47))=$A47))</f>
        <v>0</v>
      </c>
      <c r="F47" s="246" t="str">
        <f t="shared" si="0"/>
        <v/>
      </c>
      <c r="G47" s="246" t="str">
        <f t="shared" si="1"/>
        <v/>
      </c>
      <c r="H47" s="221"/>
    </row>
    <row r="48" ht="25" customHeight="1" spans="1:8">
      <c r="A48" s="280" t="s">
        <v>279</v>
      </c>
      <c r="B48" s="248" t="s">
        <v>280</v>
      </c>
      <c r="C48" s="281">
        <f>SUMPRODUCT('[1]表二（录入表）'!C$6:C$1121*(LEFT('[1]表二（录入表）'!$A$6:$A$1121,LEN($A48))=$A48))</f>
        <v>0</v>
      </c>
      <c r="D48" s="281">
        <f>SUMPRODUCT('[1]表二（录入表）'!D$6:D$1121*(LEFT('[1]表二（录入表）'!$A$6:$A$1121,LEN($A48))=$A48))</f>
        <v>0</v>
      </c>
      <c r="E48" s="281">
        <f>SUMPRODUCT('[1]表二（录入表）'!E$6:E$1121*(LEFT('[1]表二（录入表）'!$A$6:$A$1121,LEN($A48))=$A48))</f>
        <v>0</v>
      </c>
      <c r="F48" s="246" t="str">
        <f t="shared" si="0"/>
        <v/>
      </c>
      <c r="G48" s="246" t="str">
        <f t="shared" si="1"/>
        <v/>
      </c>
      <c r="H48" s="221"/>
    </row>
    <row r="49" ht="25" customHeight="1" spans="1:8">
      <c r="A49" s="280" t="s">
        <v>281</v>
      </c>
      <c r="B49" s="248" t="s">
        <v>282</v>
      </c>
      <c r="C49" s="281">
        <f>SUMPRODUCT('[1]表二（录入表）'!C$6:C$1121*(LEFT('[1]表二（录入表）'!$A$6:$A$1121,LEN($A49))=$A49))</f>
        <v>0</v>
      </c>
      <c r="D49" s="281">
        <f>SUMPRODUCT('[1]表二（录入表）'!D$6:D$1121*(LEFT('[1]表二（录入表）'!$A$6:$A$1121,LEN($A49))=$A49))</f>
        <v>0</v>
      </c>
      <c r="E49" s="281">
        <f>SUMPRODUCT('[1]表二（录入表）'!E$6:E$1121*(LEFT('[1]表二（录入表）'!$A$6:$A$1121,LEN($A49))=$A49))</f>
        <v>0</v>
      </c>
      <c r="F49" s="246" t="str">
        <f t="shared" si="0"/>
        <v/>
      </c>
      <c r="G49" s="246" t="str">
        <f t="shared" si="1"/>
        <v/>
      </c>
      <c r="H49" s="221"/>
    </row>
    <row r="50" ht="25" customHeight="1" spans="1:8">
      <c r="A50" s="280" t="s">
        <v>283</v>
      </c>
      <c r="B50" s="248" t="s">
        <v>284</v>
      </c>
      <c r="C50" s="281">
        <f>SUMPRODUCT('[1]表二（录入表）'!C$6:C$1121*(LEFT('[1]表二（录入表）'!$A$6:$A$1121,LEN($A50))=$A50))</f>
        <v>313</v>
      </c>
      <c r="D50" s="281">
        <f>SUMPRODUCT('[1]表二（录入表）'!D$6:D$1121*(LEFT('[1]表二（录入表）'!$A$6:$A$1121,LEN($A50))=$A50))</f>
        <v>199</v>
      </c>
      <c r="E50" s="281">
        <f>SUMPRODUCT('[1]表二（录入表）'!E$6:E$1121*(LEFT('[1]表二（录入表）'!$A$6:$A$1121,LEN($A50))=$A50))</f>
        <v>85</v>
      </c>
      <c r="F50" s="246">
        <f t="shared" si="0"/>
        <v>0.271565495207668</v>
      </c>
      <c r="G50" s="246">
        <f t="shared" si="1"/>
        <v>0.42713567839196</v>
      </c>
      <c r="H50" s="221"/>
    </row>
    <row r="51" ht="25" customHeight="1" spans="1:8">
      <c r="A51" s="280" t="s">
        <v>285</v>
      </c>
      <c r="B51" s="248" t="s">
        <v>286</v>
      </c>
      <c r="C51" s="281">
        <f>SUMPRODUCT('[1]表二（录入表）'!C$6:C$1121*(LEFT('[1]表二（录入表）'!$A$6:$A$1121,LEN($A51))=$A51))</f>
        <v>0</v>
      </c>
      <c r="D51" s="281">
        <f>SUMPRODUCT('[1]表二（录入表）'!D$6:D$1121*(LEFT('[1]表二（录入表）'!$A$6:$A$1121,LEN($A51))=$A51))</f>
        <v>0</v>
      </c>
      <c r="E51" s="281">
        <f>SUMPRODUCT('[1]表二（录入表）'!E$6:E$1121*(LEFT('[1]表二（录入表）'!$A$6:$A$1121,LEN($A51))=$A51))</f>
        <v>71</v>
      </c>
      <c r="F51" s="246" t="str">
        <f t="shared" si="0"/>
        <v/>
      </c>
      <c r="G51" s="246" t="str">
        <f t="shared" si="1"/>
        <v/>
      </c>
      <c r="H51" s="221"/>
    </row>
    <row r="52" ht="25" customHeight="1" spans="1:8">
      <c r="A52" s="280" t="s">
        <v>287</v>
      </c>
      <c r="B52" s="248" t="s">
        <v>288</v>
      </c>
      <c r="C52" s="281">
        <f>SUMPRODUCT('[1]表二（录入表）'!C$6:C$1121*(LEFT('[1]表二（录入表）'!$A$6:$A$1121,LEN($A52))=$A52))</f>
        <v>11672.5</v>
      </c>
      <c r="D52" s="281">
        <f>SUMPRODUCT('[1]表二（录入表）'!D$6:D$1121*(LEFT('[1]表二（录入表）'!$A$6:$A$1121,LEN($A52))=$A52))</f>
        <v>11038</v>
      </c>
      <c r="E52" s="281">
        <f>SUMPRODUCT('[1]表二（录入表）'!E$6:E$1121*(LEFT('[1]表二（录入表）'!$A$6:$A$1121,LEN($A52))=$A52))</f>
        <v>11230</v>
      </c>
      <c r="F52" s="246">
        <f t="shared" si="0"/>
        <v>0.962090383379739</v>
      </c>
      <c r="G52" s="246">
        <f t="shared" si="1"/>
        <v>1.0173944555173</v>
      </c>
      <c r="H52" s="221"/>
    </row>
    <row r="53" ht="25" customHeight="1" spans="1:8">
      <c r="A53" s="280" t="s">
        <v>289</v>
      </c>
      <c r="B53" s="248" t="s">
        <v>290</v>
      </c>
      <c r="C53" s="281">
        <f>SUMPRODUCT('[1]表二（录入表）'!C$6:C$1121*(LEFT('[1]表二（录入表）'!$A$6:$A$1121,LEN($A53))=$A53))</f>
        <v>48</v>
      </c>
      <c r="D53" s="281">
        <f>SUMPRODUCT('[1]表二（录入表）'!D$6:D$1121*(LEFT('[1]表二（录入表）'!$A$6:$A$1121,LEN($A53))=$A53))</f>
        <v>146</v>
      </c>
      <c r="E53" s="281">
        <f>SUMPRODUCT('[1]表二（录入表）'!E$6:E$1121*(LEFT('[1]表二（录入表）'!$A$6:$A$1121,LEN($A53))=$A53))</f>
        <v>39</v>
      </c>
      <c r="F53" s="246">
        <f t="shared" si="0"/>
        <v>0.8125</v>
      </c>
      <c r="G53" s="246">
        <f t="shared" si="1"/>
        <v>0.267123287671233</v>
      </c>
      <c r="H53" s="221"/>
    </row>
    <row r="54" ht="25" customHeight="1" spans="1:8">
      <c r="A54" s="280" t="s">
        <v>291</v>
      </c>
      <c r="B54" s="248" t="s">
        <v>292</v>
      </c>
      <c r="C54" s="281">
        <f>SUMPRODUCT('[1]表二（录入表）'!C$6:C$1121*(LEFT('[1]表二（录入表）'!$A$6:$A$1121,LEN($A54))=$A54))</f>
        <v>8811.5</v>
      </c>
      <c r="D54" s="281">
        <f>SUMPRODUCT('[1]表二（录入表）'!D$6:D$1121*(LEFT('[1]表二（录入表）'!$A$6:$A$1121,LEN($A54))=$A54))</f>
        <v>9292</v>
      </c>
      <c r="E54" s="281">
        <f>SUMPRODUCT('[1]表二（录入表）'!E$6:E$1121*(LEFT('[1]表二（录入表）'!$A$6:$A$1121,LEN($A54))=$A54))</f>
        <v>9671</v>
      </c>
      <c r="F54" s="246">
        <f t="shared" si="0"/>
        <v>1.09754298360098</v>
      </c>
      <c r="G54" s="246">
        <f t="shared" si="1"/>
        <v>1.04078777442962</v>
      </c>
      <c r="H54" s="221"/>
    </row>
    <row r="55" ht="25" customHeight="1" spans="1:8">
      <c r="A55" s="280" t="s">
        <v>293</v>
      </c>
      <c r="B55" s="248" t="s">
        <v>294</v>
      </c>
      <c r="C55" s="281">
        <f>SUMPRODUCT('[1]表二（录入表）'!C$6:C$1121*(LEFT('[1]表二（录入表）'!$A$6:$A$1121,LEN($A55))=$A55))</f>
        <v>0</v>
      </c>
      <c r="D55" s="281">
        <f>SUMPRODUCT('[1]表二（录入表）'!D$6:D$1121*(LEFT('[1]表二（录入表）'!$A$6:$A$1121,LEN($A55))=$A55))</f>
        <v>0</v>
      </c>
      <c r="E55" s="281">
        <f>SUMPRODUCT('[1]表二（录入表）'!E$6:E$1121*(LEFT('[1]表二（录入表）'!$A$6:$A$1121,LEN($A55))=$A55))</f>
        <v>0</v>
      </c>
      <c r="F55" s="246" t="str">
        <f t="shared" si="0"/>
        <v/>
      </c>
      <c r="G55" s="246" t="str">
        <f t="shared" si="1"/>
        <v/>
      </c>
      <c r="H55" s="221"/>
    </row>
    <row r="56" ht="25" customHeight="1" spans="1:8">
      <c r="A56" s="280" t="s">
        <v>295</v>
      </c>
      <c r="B56" s="248" t="s">
        <v>296</v>
      </c>
      <c r="C56" s="281">
        <f>SUMPRODUCT('[1]表二（录入表）'!C$6:C$1121*(LEFT('[1]表二（录入表）'!$A$6:$A$1121,LEN($A56))=$A56))</f>
        <v>130</v>
      </c>
      <c r="D56" s="281">
        <f>SUMPRODUCT('[1]表二（录入表）'!D$6:D$1121*(LEFT('[1]表二（录入表）'!$A$6:$A$1121,LEN($A56))=$A56))</f>
        <v>140</v>
      </c>
      <c r="E56" s="281">
        <f>SUMPRODUCT('[1]表二（录入表）'!E$6:E$1121*(LEFT('[1]表二（录入表）'!$A$6:$A$1121,LEN($A56))=$A56))</f>
        <v>190</v>
      </c>
      <c r="F56" s="246">
        <f t="shared" si="0"/>
        <v>1.46153846153846</v>
      </c>
      <c r="G56" s="246">
        <f t="shared" si="1"/>
        <v>1.35714285714286</v>
      </c>
      <c r="H56" s="221"/>
    </row>
    <row r="57" ht="25" customHeight="1" spans="1:8">
      <c r="A57" s="280" t="s">
        <v>297</v>
      </c>
      <c r="B57" s="248" t="s">
        <v>298</v>
      </c>
      <c r="C57" s="281">
        <f>SUMPRODUCT('[1]表二（录入表）'!C$6:C$1121*(LEFT('[1]表二（录入表）'!$A$6:$A$1121,LEN($A57))=$A57))</f>
        <v>250</v>
      </c>
      <c r="D57" s="281">
        <f>SUMPRODUCT('[1]表二（录入表）'!D$6:D$1121*(LEFT('[1]表二（录入表）'!$A$6:$A$1121,LEN($A57))=$A57))</f>
        <v>255</v>
      </c>
      <c r="E57" s="281">
        <f>SUMPRODUCT('[1]表二（录入表）'!E$6:E$1121*(LEFT('[1]表二（录入表）'!$A$6:$A$1121,LEN($A57))=$A57))</f>
        <v>320</v>
      </c>
      <c r="F57" s="246">
        <f t="shared" si="0"/>
        <v>1.28</v>
      </c>
      <c r="G57" s="246">
        <f t="shared" si="1"/>
        <v>1.25490196078431</v>
      </c>
      <c r="H57" s="221"/>
    </row>
    <row r="58" ht="25" customHeight="1" spans="1:8">
      <c r="A58" s="280" t="s">
        <v>299</v>
      </c>
      <c r="B58" s="248" t="s">
        <v>300</v>
      </c>
      <c r="C58" s="281">
        <f>SUMPRODUCT('[1]表二（录入表）'!C$6:C$1121*(LEFT('[1]表二（录入表）'!$A$6:$A$1121,LEN($A58))=$A58))</f>
        <v>696</v>
      </c>
      <c r="D58" s="281">
        <f>SUMPRODUCT('[1]表二（录入表）'!D$6:D$1121*(LEFT('[1]表二（录入表）'!$A$6:$A$1121,LEN($A58))=$A58))</f>
        <v>909</v>
      </c>
      <c r="E58" s="281">
        <f>SUMPRODUCT('[1]表二（录入表）'!E$6:E$1121*(LEFT('[1]表二（录入表）'!$A$6:$A$1121,LEN($A58))=$A58))</f>
        <v>881</v>
      </c>
      <c r="F58" s="246">
        <f t="shared" si="0"/>
        <v>1.26580459770115</v>
      </c>
      <c r="G58" s="246">
        <f t="shared" si="1"/>
        <v>0.969196919691969</v>
      </c>
      <c r="H58" s="221"/>
    </row>
    <row r="59" ht="25" customHeight="1" spans="1:8">
      <c r="A59" s="280" t="s">
        <v>301</v>
      </c>
      <c r="B59" s="248" t="s">
        <v>302</v>
      </c>
      <c r="C59" s="281">
        <f>SUMPRODUCT('[1]表二（录入表）'!C$6:C$1121*(LEFT('[1]表二（录入表）'!$A$6:$A$1121,LEN($A59))=$A59))</f>
        <v>105</v>
      </c>
      <c r="D59" s="281">
        <f>SUMPRODUCT('[1]表二（录入表）'!D$6:D$1121*(LEFT('[1]表二（录入表）'!$A$6:$A$1121,LEN($A59))=$A59))</f>
        <v>80</v>
      </c>
      <c r="E59" s="281">
        <f>SUMPRODUCT('[1]表二（录入表）'!E$6:E$1121*(LEFT('[1]表二（录入表）'!$A$6:$A$1121,LEN($A59))=$A59))</f>
        <v>0</v>
      </c>
      <c r="F59" s="246">
        <f t="shared" si="0"/>
        <v>0</v>
      </c>
      <c r="G59" s="246">
        <f t="shared" si="1"/>
        <v>0</v>
      </c>
      <c r="H59" s="221"/>
    </row>
    <row r="60" ht="25" customHeight="1" spans="1:8">
      <c r="A60" s="280" t="s">
        <v>303</v>
      </c>
      <c r="B60" s="248" t="s">
        <v>304</v>
      </c>
      <c r="C60" s="281">
        <f>SUMPRODUCT('[1]表二（录入表）'!C$6:C$1121*(LEFT('[1]表二（录入表）'!$A$6:$A$1121,LEN($A60))=$A60))</f>
        <v>0</v>
      </c>
      <c r="D60" s="281">
        <f>SUMPRODUCT('[1]表二（录入表）'!D$6:D$1121*(LEFT('[1]表二（录入表）'!$A$6:$A$1121,LEN($A60))=$A60))</f>
        <v>126</v>
      </c>
      <c r="E60" s="281">
        <f>SUMPRODUCT('[1]表二（录入表）'!E$6:E$1121*(LEFT('[1]表二（录入表）'!$A$6:$A$1121,LEN($A60))=$A60))</f>
        <v>129</v>
      </c>
      <c r="F60" s="246" t="str">
        <f t="shared" si="0"/>
        <v/>
      </c>
      <c r="G60" s="246">
        <f t="shared" si="1"/>
        <v>1.02380952380952</v>
      </c>
      <c r="H60" s="221"/>
    </row>
    <row r="61" ht="25" customHeight="1" spans="1:8">
      <c r="A61" s="280" t="s">
        <v>305</v>
      </c>
      <c r="B61" s="248" t="s">
        <v>306</v>
      </c>
      <c r="C61" s="281">
        <f>SUMPRODUCT('[1]表二（录入表）'!C$6:C$1121*(LEFT('[1]表二（录入表）'!$A$6:$A$1121,LEN($A61))=$A61))</f>
        <v>0</v>
      </c>
      <c r="D61" s="281">
        <f>SUMPRODUCT('[1]表二（录入表）'!D$6:D$1121*(LEFT('[1]表二（录入表）'!$A$6:$A$1121,LEN($A61))=$A61))</f>
        <v>0</v>
      </c>
      <c r="E61" s="281">
        <f>SUMPRODUCT('[1]表二（录入表）'!E$6:E$1121*(LEFT('[1]表二（录入表）'!$A$6:$A$1121,LEN($A61))=$A61))</f>
        <v>0</v>
      </c>
      <c r="F61" s="246" t="str">
        <f t="shared" si="0"/>
        <v/>
      </c>
      <c r="G61" s="246" t="str">
        <f t="shared" si="1"/>
        <v/>
      </c>
      <c r="H61" s="221"/>
    </row>
    <row r="62" ht="25" customHeight="1" spans="1:8">
      <c r="A62" s="280" t="s">
        <v>307</v>
      </c>
      <c r="B62" s="248" t="s">
        <v>308</v>
      </c>
      <c r="C62" s="281">
        <f>SUMPRODUCT('[1]表二（录入表）'!C$6:C$1121*(LEFT('[1]表二（录入表）'!$A$6:$A$1121,LEN($A62))=$A62))</f>
        <v>0</v>
      </c>
      <c r="D62" s="281">
        <f>SUMPRODUCT('[1]表二（录入表）'!D$6:D$1121*(LEFT('[1]表二（录入表）'!$A$6:$A$1121,LEN($A62))=$A62))</f>
        <v>0</v>
      </c>
      <c r="E62" s="281">
        <f>SUMPRODUCT('[1]表二（录入表）'!E$6:E$1121*(LEFT('[1]表二（录入表）'!$A$6:$A$1121,LEN($A62))=$A62))</f>
        <v>0</v>
      </c>
      <c r="F62" s="246" t="str">
        <f t="shared" si="0"/>
        <v/>
      </c>
      <c r="G62" s="246" t="str">
        <f t="shared" si="1"/>
        <v/>
      </c>
      <c r="H62" s="221"/>
    </row>
    <row r="63" ht="25" customHeight="1" spans="1:8">
      <c r="A63" s="280" t="s">
        <v>309</v>
      </c>
      <c r="B63" s="248" t="s">
        <v>310</v>
      </c>
      <c r="C63" s="281">
        <f>SUMPRODUCT('[1]表二（录入表）'!C$6:C$1121*(LEFT('[1]表二（录入表）'!$A$6:$A$1121,LEN($A63))=$A63))</f>
        <v>1632</v>
      </c>
      <c r="D63" s="281">
        <f>SUMPRODUCT('[1]表二（录入表）'!D$6:D$1121*(LEFT('[1]表二（录入表）'!$A$6:$A$1121,LEN($A63))=$A63))</f>
        <v>90</v>
      </c>
      <c r="E63" s="281">
        <f>SUMPRODUCT('[1]表二（录入表）'!E$6:E$1121*(LEFT('[1]表二（录入表）'!$A$6:$A$1121,LEN($A63))=$A63))</f>
        <v>0</v>
      </c>
      <c r="F63" s="246">
        <f t="shared" si="0"/>
        <v>0</v>
      </c>
      <c r="G63" s="246">
        <f t="shared" si="1"/>
        <v>0</v>
      </c>
      <c r="H63" s="221"/>
    </row>
    <row r="64" ht="25" customHeight="1" spans="1:8">
      <c r="A64" s="280" t="s">
        <v>311</v>
      </c>
      <c r="B64" s="248" t="s">
        <v>312</v>
      </c>
      <c r="C64" s="281">
        <f>SUMPRODUCT('[1]表二（录入表）'!C$6:C$1121*(LEFT('[1]表二（录入表）'!$A$6:$A$1121,LEN($A64))=$A64))</f>
        <v>54137</v>
      </c>
      <c r="D64" s="281">
        <f>SUMPRODUCT('[1]表二（录入表）'!D$6:D$1121*(LEFT('[1]表二（录入表）'!$A$6:$A$1121,LEN($A64))=$A64))</f>
        <v>59164</v>
      </c>
      <c r="E64" s="281">
        <f>SUMPRODUCT('[1]表二（录入表）'!E$6:E$1121*(LEFT('[1]表二（录入表）'!$A$6:$A$1121,LEN($A64))=$A64))</f>
        <v>56067</v>
      </c>
      <c r="F64" s="246">
        <f t="shared" si="0"/>
        <v>1.0356502946229</v>
      </c>
      <c r="G64" s="246">
        <f t="shared" si="1"/>
        <v>0.947653978770874</v>
      </c>
      <c r="H64" s="221"/>
    </row>
    <row r="65" ht="25" customHeight="1" spans="1:8">
      <c r="A65" s="280" t="s">
        <v>313</v>
      </c>
      <c r="B65" s="248" t="s">
        <v>314</v>
      </c>
      <c r="C65" s="281">
        <f>SUMPRODUCT('[1]表二（录入表）'!C$6:C$1121*(LEFT('[1]表二（录入表）'!$A$6:$A$1121,LEN($A65))=$A65))</f>
        <v>539</v>
      </c>
      <c r="D65" s="281">
        <f>SUMPRODUCT('[1]表二（录入表）'!D$6:D$1121*(LEFT('[1]表二（录入表）'!$A$6:$A$1121,LEN($A65))=$A65))</f>
        <v>694</v>
      </c>
      <c r="E65" s="281">
        <f>SUMPRODUCT('[1]表二（录入表）'!E$6:E$1121*(LEFT('[1]表二（录入表）'!$A$6:$A$1121,LEN($A65))=$A65))</f>
        <v>500</v>
      </c>
      <c r="F65" s="246">
        <f t="shared" si="0"/>
        <v>0.927643784786642</v>
      </c>
      <c r="G65" s="246">
        <f t="shared" si="1"/>
        <v>0.720461095100865</v>
      </c>
      <c r="H65" s="221"/>
    </row>
    <row r="66" ht="25" customHeight="1" spans="1:8">
      <c r="A66" s="280" t="s">
        <v>315</v>
      </c>
      <c r="B66" s="248" t="s">
        <v>316</v>
      </c>
      <c r="C66" s="281">
        <f>SUMPRODUCT('[1]表二（录入表）'!C$6:C$1121*(LEFT('[1]表二（录入表）'!$A$6:$A$1121,LEN($A66))=$A66))</f>
        <v>51793</v>
      </c>
      <c r="D66" s="281">
        <f>SUMPRODUCT('[1]表二（录入表）'!D$6:D$1121*(LEFT('[1]表二（录入表）'!$A$6:$A$1121,LEN($A66))=$A66))</f>
        <v>55693</v>
      </c>
      <c r="E66" s="281">
        <f>SUMPRODUCT('[1]表二（录入表）'!E$6:E$1121*(LEFT('[1]表二（录入表）'!$A$6:$A$1121,LEN($A66))=$A66))</f>
        <v>51980</v>
      </c>
      <c r="F66" s="246">
        <f t="shared" si="0"/>
        <v>1.00361052651903</v>
      </c>
      <c r="G66" s="246">
        <f t="shared" si="1"/>
        <v>0.93333093925628</v>
      </c>
      <c r="H66" s="221"/>
    </row>
    <row r="67" ht="25" customHeight="1" spans="1:8">
      <c r="A67" s="280" t="s">
        <v>317</v>
      </c>
      <c r="B67" s="248" t="s">
        <v>318</v>
      </c>
      <c r="C67" s="281">
        <f>SUMPRODUCT('[1]表二（录入表）'!C$6:C$1121*(LEFT('[1]表二（录入表）'!$A$6:$A$1121,LEN($A67))=$A67))</f>
        <v>634</v>
      </c>
      <c r="D67" s="281">
        <f>SUMPRODUCT('[1]表二（录入表）'!D$6:D$1121*(LEFT('[1]表二（录入表）'!$A$6:$A$1121,LEN($A67))=$A67))</f>
        <v>1401</v>
      </c>
      <c r="E67" s="281">
        <f>SUMPRODUCT('[1]表二（录入表）'!E$6:E$1121*(LEFT('[1]表二（录入表）'!$A$6:$A$1121,LEN($A67))=$A67))</f>
        <v>1517</v>
      </c>
      <c r="F67" s="246">
        <f t="shared" si="0"/>
        <v>2.39274447949527</v>
      </c>
      <c r="G67" s="246">
        <f t="shared" si="1"/>
        <v>1.08279800142755</v>
      </c>
      <c r="H67" s="221"/>
    </row>
    <row r="68" ht="25" customHeight="1" spans="1:8">
      <c r="A68" s="280" t="s">
        <v>319</v>
      </c>
      <c r="B68" s="248" t="s">
        <v>320</v>
      </c>
      <c r="C68" s="281">
        <f>SUMPRODUCT('[1]表二（录入表）'!C$6:C$1121*(LEFT('[1]表二（录入表）'!$A$6:$A$1121,LEN($A68))=$A68))</f>
        <v>0</v>
      </c>
      <c r="D68" s="281">
        <f>SUMPRODUCT('[1]表二（录入表）'!D$6:D$1121*(LEFT('[1]表二（录入表）'!$A$6:$A$1121,LEN($A68))=$A68))</f>
        <v>0</v>
      </c>
      <c r="E68" s="281">
        <f>SUMPRODUCT('[1]表二（录入表）'!E$6:E$1121*(LEFT('[1]表二（录入表）'!$A$6:$A$1121,LEN($A68))=$A68))</f>
        <v>0</v>
      </c>
      <c r="F68" s="246" t="str">
        <f t="shared" si="0"/>
        <v/>
      </c>
      <c r="G68" s="246" t="str">
        <f t="shared" si="1"/>
        <v/>
      </c>
      <c r="H68" s="221"/>
    </row>
    <row r="69" ht="25" customHeight="1" spans="1:8">
      <c r="A69" s="280" t="s">
        <v>321</v>
      </c>
      <c r="B69" s="248" t="s">
        <v>322</v>
      </c>
      <c r="C69" s="281">
        <f>SUMPRODUCT('[1]表二（录入表）'!C$6:C$1121*(LEFT('[1]表二（录入表）'!$A$6:$A$1121,LEN($A69))=$A69))</f>
        <v>0</v>
      </c>
      <c r="D69" s="281">
        <f>SUMPRODUCT('[1]表二（录入表）'!D$6:D$1121*(LEFT('[1]表二（录入表）'!$A$6:$A$1121,LEN($A69))=$A69))</f>
        <v>0</v>
      </c>
      <c r="E69" s="281">
        <f>SUMPRODUCT('[1]表二（录入表）'!E$6:E$1121*(LEFT('[1]表二（录入表）'!$A$6:$A$1121,LEN($A69))=$A69))</f>
        <v>0</v>
      </c>
      <c r="F69" s="246" t="str">
        <f t="shared" si="0"/>
        <v/>
      </c>
      <c r="G69" s="246" t="str">
        <f t="shared" si="1"/>
        <v/>
      </c>
      <c r="H69" s="221"/>
    </row>
    <row r="70" ht="25" customHeight="1" spans="1:8">
      <c r="A70" s="280" t="s">
        <v>323</v>
      </c>
      <c r="B70" s="248" t="s">
        <v>324</v>
      </c>
      <c r="C70" s="281">
        <f>SUMPRODUCT('[1]表二（录入表）'!C$6:C$1121*(LEFT('[1]表二（录入表）'!$A$6:$A$1121,LEN($A70))=$A70))</f>
        <v>0</v>
      </c>
      <c r="D70" s="281">
        <f>SUMPRODUCT('[1]表二（录入表）'!D$6:D$1121*(LEFT('[1]表二（录入表）'!$A$6:$A$1121,LEN($A70))=$A70))</f>
        <v>0</v>
      </c>
      <c r="E70" s="281">
        <f>SUMPRODUCT('[1]表二（录入表）'!E$6:E$1121*(LEFT('[1]表二（录入表）'!$A$6:$A$1121,LEN($A70))=$A70))</f>
        <v>0</v>
      </c>
      <c r="F70" s="246" t="str">
        <f t="shared" ref="F70:F133" si="2">IFERROR($E70/C70,"")</f>
        <v/>
      </c>
      <c r="G70" s="246" t="str">
        <f t="shared" ref="G70:G133" si="3">IFERROR($E70/D70,"")</f>
        <v/>
      </c>
      <c r="H70" s="221"/>
    </row>
    <row r="71" ht="25" customHeight="1" spans="1:8">
      <c r="A71" s="280" t="s">
        <v>325</v>
      </c>
      <c r="B71" s="248" t="s">
        <v>326</v>
      </c>
      <c r="C71" s="281">
        <f>SUMPRODUCT('[1]表二（录入表）'!C$6:C$1121*(LEFT('[1]表二（录入表）'!$A$6:$A$1121,LEN($A71))=$A71))</f>
        <v>115</v>
      </c>
      <c r="D71" s="281">
        <f>SUMPRODUCT('[1]表二（录入表）'!D$6:D$1121*(LEFT('[1]表二（录入表）'!$A$6:$A$1121,LEN($A71))=$A71))</f>
        <v>247</v>
      </c>
      <c r="E71" s="281">
        <f>SUMPRODUCT('[1]表二（录入表）'!E$6:E$1121*(LEFT('[1]表二（录入表）'!$A$6:$A$1121,LEN($A71))=$A71))</f>
        <v>254</v>
      </c>
      <c r="F71" s="246">
        <f t="shared" si="2"/>
        <v>2.20869565217391</v>
      </c>
      <c r="G71" s="246">
        <f t="shared" si="3"/>
        <v>1.02834008097166</v>
      </c>
      <c r="H71" s="221"/>
    </row>
    <row r="72" ht="25" customHeight="1" spans="1:8">
      <c r="A72" s="280" t="s">
        <v>327</v>
      </c>
      <c r="B72" s="248" t="s">
        <v>328</v>
      </c>
      <c r="C72" s="281">
        <f>SUMPRODUCT('[1]表二（录入表）'!C$6:C$1121*(LEFT('[1]表二（录入表）'!$A$6:$A$1121,LEN($A72))=$A72))</f>
        <v>654</v>
      </c>
      <c r="D72" s="281">
        <f>SUMPRODUCT('[1]表二（录入表）'!D$6:D$1121*(LEFT('[1]表二（录入表）'!$A$6:$A$1121,LEN($A72))=$A72))</f>
        <v>440</v>
      </c>
      <c r="E72" s="281">
        <f>SUMPRODUCT('[1]表二（录入表）'!E$6:E$1121*(LEFT('[1]表二（录入表）'!$A$6:$A$1121,LEN($A72))=$A72))</f>
        <v>475</v>
      </c>
      <c r="F72" s="246">
        <f t="shared" si="2"/>
        <v>0.726299694189602</v>
      </c>
      <c r="G72" s="246">
        <f t="shared" si="3"/>
        <v>1.07954545454545</v>
      </c>
      <c r="H72" s="221"/>
    </row>
    <row r="73" ht="25" customHeight="1" spans="1:8">
      <c r="A73" s="280" t="s">
        <v>329</v>
      </c>
      <c r="B73" s="248" t="s">
        <v>330</v>
      </c>
      <c r="C73" s="281">
        <f>SUMPRODUCT('[1]表二（录入表）'!C$6:C$1121*(LEFT('[1]表二（录入表）'!$A$6:$A$1121,LEN($A73))=$A73))</f>
        <v>0</v>
      </c>
      <c r="D73" s="281">
        <f>SUMPRODUCT('[1]表二（录入表）'!D$6:D$1121*(LEFT('[1]表二（录入表）'!$A$6:$A$1121,LEN($A73))=$A73))</f>
        <v>188</v>
      </c>
      <c r="E73" s="281">
        <f>SUMPRODUCT('[1]表二（录入表）'!E$6:E$1121*(LEFT('[1]表二（录入表）'!$A$6:$A$1121,LEN($A73))=$A73))</f>
        <v>560</v>
      </c>
      <c r="F73" s="246" t="str">
        <f t="shared" si="2"/>
        <v/>
      </c>
      <c r="G73" s="246">
        <f t="shared" si="3"/>
        <v>2.97872340425532</v>
      </c>
      <c r="H73" s="221"/>
    </row>
    <row r="74" ht="25" customHeight="1" spans="1:8">
      <c r="A74" s="280" t="s">
        <v>331</v>
      </c>
      <c r="B74" s="248" t="s">
        <v>332</v>
      </c>
      <c r="C74" s="281">
        <f>SUMPRODUCT('[1]表二（录入表）'!C$6:C$1121*(LEFT('[1]表二（录入表）'!$A$6:$A$1121,LEN($A74))=$A74))</f>
        <v>402</v>
      </c>
      <c r="D74" s="281">
        <f>SUMPRODUCT('[1]表二（录入表）'!D$6:D$1121*(LEFT('[1]表二（录入表）'!$A$6:$A$1121,LEN($A74))=$A74))</f>
        <v>501</v>
      </c>
      <c r="E74" s="281">
        <f>SUMPRODUCT('[1]表二（录入表）'!E$6:E$1121*(LEFT('[1]表二（录入表）'!$A$6:$A$1121,LEN($A74))=$A74))</f>
        <v>781</v>
      </c>
      <c r="F74" s="246">
        <f t="shared" si="2"/>
        <v>1.94278606965174</v>
      </c>
      <c r="G74" s="246">
        <f t="shared" si="3"/>
        <v>1.55888223552894</v>
      </c>
      <c r="H74" s="221"/>
    </row>
    <row r="75" ht="25" customHeight="1" spans="1:8">
      <c r="A75" s="280" t="s">
        <v>333</v>
      </c>
      <c r="B75" s="248" t="s">
        <v>334</v>
      </c>
      <c r="C75" s="281">
        <f>SUMPRODUCT('[1]表二（录入表）'!C$6:C$1121*(LEFT('[1]表二（录入表）'!$A$6:$A$1121,LEN($A75))=$A75))</f>
        <v>1154</v>
      </c>
      <c r="D75" s="281">
        <f>SUMPRODUCT('[1]表二（录入表）'!D$6:D$1121*(LEFT('[1]表二（录入表）'!$A$6:$A$1121,LEN($A75))=$A75))</f>
        <v>6644</v>
      </c>
      <c r="E75" s="281">
        <f>SUMPRODUCT('[1]表二（录入表）'!E$6:E$1121*(LEFT('[1]表二（录入表）'!$A$6:$A$1121,LEN($A75))=$A75))</f>
        <v>1030</v>
      </c>
      <c r="F75" s="246">
        <f t="shared" si="2"/>
        <v>0.892547660311958</v>
      </c>
      <c r="G75" s="246">
        <f t="shared" si="3"/>
        <v>0.155027092113185</v>
      </c>
      <c r="H75" s="221"/>
    </row>
    <row r="76" ht="25" customHeight="1" spans="1:8">
      <c r="A76" s="280" t="s">
        <v>335</v>
      </c>
      <c r="B76" s="248" t="s">
        <v>336</v>
      </c>
      <c r="C76" s="281">
        <f>SUMPRODUCT('[1]表二（录入表）'!C$6:C$1121*(LEFT('[1]表二（录入表）'!$A$6:$A$1121,LEN($A76))=$A76))</f>
        <v>75</v>
      </c>
      <c r="D76" s="281">
        <f>SUMPRODUCT('[1]表二（录入表）'!D$6:D$1121*(LEFT('[1]表二（录入表）'!$A$6:$A$1121,LEN($A76))=$A76))</f>
        <v>271</v>
      </c>
      <c r="E76" s="281">
        <f>SUMPRODUCT('[1]表二（录入表）'!E$6:E$1121*(LEFT('[1]表二（录入表）'!$A$6:$A$1121,LEN($A76))=$A76))</f>
        <v>87</v>
      </c>
      <c r="F76" s="246">
        <f t="shared" si="2"/>
        <v>1.16</v>
      </c>
      <c r="G76" s="246">
        <f t="shared" si="3"/>
        <v>0.321033210332103</v>
      </c>
      <c r="H76" s="221"/>
    </row>
    <row r="77" ht="25" customHeight="1" spans="1:8">
      <c r="A77" s="280" t="s">
        <v>337</v>
      </c>
      <c r="B77" s="248" t="s">
        <v>338</v>
      </c>
      <c r="C77" s="281">
        <f>SUMPRODUCT('[1]表二（录入表）'!C$6:C$1121*(LEFT('[1]表二（录入表）'!$A$6:$A$1121,LEN($A77))=$A77))</f>
        <v>0</v>
      </c>
      <c r="D77" s="281">
        <f>SUMPRODUCT('[1]表二（录入表）'!D$6:D$1121*(LEFT('[1]表二（录入表）'!$A$6:$A$1121,LEN($A77))=$A77))</f>
        <v>0</v>
      </c>
      <c r="E77" s="281">
        <f>SUMPRODUCT('[1]表二（录入表）'!E$6:E$1121*(LEFT('[1]表二（录入表）'!$A$6:$A$1121,LEN($A77))=$A77))</f>
        <v>0</v>
      </c>
      <c r="F77" s="246" t="str">
        <f t="shared" si="2"/>
        <v/>
      </c>
      <c r="G77" s="246" t="str">
        <f t="shared" si="3"/>
        <v/>
      </c>
      <c r="H77" s="221"/>
    </row>
    <row r="78" ht="25" customHeight="1" spans="1:8">
      <c r="A78" s="280" t="s">
        <v>339</v>
      </c>
      <c r="B78" s="248" t="s">
        <v>340</v>
      </c>
      <c r="C78" s="281">
        <f>SUMPRODUCT('[1]表二（录入表）'!C$6:C$1121*(LEFT('[1]表二（录入表）'!$A$6:$A$1121,LEN($A78))=$A78))</f>
        <v>0</v>
      </c>
      <c r="D78" s="281">
        <f>SUMPRODUCT('[1]表二（录入表）'!D$6:D$1121*(LEFT('[1]表二（录入表）'!$A$6:$A$1121,LEN($A78))=$A78))</f>
        <v>0</v>
      </c>
      <c r="E78" s="281">
        <f>SUMPRODUCT('[1]表二（录入表）'!E$6:E$1121*(LEFT('[1]表二（录入表）'!$A$6:$A$1121,LEN($A78))=$A78))</f>
        <v>0</v>
      </c>
      <c r="F78" s="246" t="str">
        <f t="shared" si="2"/>
        <v/>
      </c>
      <c r="G78" s="246" t="str">
        <f t="shared" si="3"/>
        <v/>
      </c>
      <c r="H78" s="221"/>
    </row>
    <row r="79" ht="25" customHeight="1" spans="1:8">
      <c r="A79" s="280" t="s">
        <v>341</v>
      </c>
      <c r="B79" s="248" t="s">
        <v>342</v>
      </c>
      <c r="C79" s="281">
        <f>SUMPRODUCT('[1]表二（录入表）'!C$6:C$1121*(LEFT('[1]表二（录入表）'!$A$6:$A$1121,LEN($A79))=$A79))</f>
        <v>200</v>
      </c>
      <c r="D79" s="281">
        <f>SUMPRODUCT('[1]表二（录入表）'!D$6:D$1121*(LEFT('[1]表二（录入表）'!$A$6:$A$1121,LEN($A79))=$A79))</f>
        <v>4719</v>
      </c>
      <c r="E79" s="281">
        <f>SUMPRODUCT('[1]表二（录入表）'!E$6:E$1121*(LEFT('[1]表二（录入表）'!$A$6:$A$1121,LEN($A79))=$A79))</f>
        <v>810</v>
      </c>
      <c r="F79" s="246">
        <f t="shared" si="2"/>
        <v>4.05</v>
      </c>
      <c r="G79" s="246">
        <f t="shared" si="3"/>
        <v>0.171646535282899</v>
      </c>
      <c r="H79" s="221"/>
    </row>
    <row r="80" ht="25" customHeight="1" spans="1:8">
      <c r="A80" s="280" t="s">
        <v>343</v>
      </c>
      <c r="B80" s="248" t="s">
        <v>344</v>
      </c>
      <c r="C80" s="281">
        <f>SUMPRODUCT('[1]表二（录入表）'!C$6:C$1121*(LEFT('[1]表二（录入表）'!$A$6:$A$1121,LEN($A80))=$A80))</f>
        <v>0</v>
      </c>
      <c r="D80" s="281">
        <f>SUMPRODUCT('[1]表二（录入表）'!D$6:D$1121*(LEFT('[1]表二（录入表）'!$A$6:$A$1121,LEN($A80))=$A80))</f>
        <v>70</v>
      </c>
      <c r="E80" s="281">
        <f>SUMPRODUCT('[1]表二（录入表）'!E$6:E$1121*(LEFT('[1]表二（录入表）'!$A$6:$A$1121,LEN($A80))=$A80))</f>
        <v>70</v>
      </c>
      <c r="F80" s="246" t="str">
        <f t="shared" si="2"/>
        <v/>
      </c>
      <c r="G80" s="246">
        <f t="shared" si="3"/>
        <v>1</v>
      </c>
      <c r="H80" s="221"/>
    </row>
    <row r="81" ht="25" customHeight="1" spans="1:8">
      <c r="A81" s="280" t="s">
        <v>345</v>
      </c>
      <c r="B81" s="248" t="s">
        <v>346</v>
      </c>
      <c r="C81" s="281">
        <f>SUMPRODUCT('[1]表二（录入表）'!C$6:C$1121*(LEFT('[1]表二（录入表）'!$A$6:$A$1121,LEN($A81))=$A81))</f>
        <v>0</v>
      </c>
      <c r="D81" s="281">
        <f>SUMPRODUCT('[1]表二（录入表）'!D$6:D$1121*(LEFT('[1]表二（录入表）'!$A$6:$A$1121,LEN($A81))=$A81))</f>
        <v>0</v>
      </c>
      <c r="E81" s="281">
        <f>SUMPRODUCT('[1]表二（录入表）'!E$6:E$1121*(LEFT('[1]表二（录入表）'!$A$6:$A$1121,LEN($A81))=$A81))</f>
        <v>0</v>
      </c>
      <c r="F81" s="246" t="str">
        <f t="shared" si="2"/>
        <v/>
      </c>
      <c r="G81" s="246" t="str">
        <f t="shared" si="3"/>
        <v/>
      </c>
      <c r="H81" s="221"/>
    </row>
    <row r="82" ht="25" customHeight="1" spans="1:8">
      <c r="A82" s="280" t="s">
        <v>347</v>
      </c>
      <c r="B82" s="248" t="s">
        <v>348</v>
      </c>
      <c r="C82" s="281">
        <f>SUMPRODUCT('[1]表二（录入表）'!C$6:C$1121*(LEFT('[1]表二（录入表）'!$A$6:$A$1121,LEN($A82))=$A82))</f>
        <v>0</v>
      </c>
      <c r="D82" s="281">
        <f>SUMPRODUCT('[1]表二（录入表）'!D$6:D$1121*(LEFT('[1]表二（录入表）'!$A$6:$A$1121,LEN($A82))=$A82))</f>
        <v>1126</v>
      </c>
      <c r="E82" s="281">
        <f>SUMPRODUCT('[1]表二（录入表）'!E$6:E$1121*(LEFT('[1]表二（录入表）'!$A$6:$A$1121,LEN($A82))=$A82))</f>
        <v>16</v>
      </c>
      <c r="F82" s="246" t="str">
        <f t="shared" si="2"/>
        <v/>
      </c>
      <c r="G82" s="246">
        <f t="shared" si="3"/>
        <v>0.0142095914742451</v>
      </c>
      <c r="H82" s="221"/>
    </row>
    <row r="83" ht="25" customHeight="1" spans="1:8">
      <c r="A83" s="280" t="s">
        <v>349</v>
      </c>
      <c r="B83" s="248" t="s">
        <v>350</v>
      </c>
      <c r="C83" s="281">
        <f>SUMPRODUCT('[1]表二（录入表）'!C$6:C$1121*(LEFT('[1]表二（录入表）'!$A$6:$A$1121,LEN($A83))=$A83))</f>
        <v>0</v>
      </c>
      <c r="D83" s="281">
        <f>SUMPRODUCT('[1]表二（录入表）'!D$6:D$1121*(LEFT('[1]表二（录入表）'!$A$6:$A$1121,LEN($A83))=$A83))</f>
        <v>0</v>
      </c>
      <c r="E83" s="281">
        <f>SUMPRODUCT('[1]表二（录入表）'!E$6:E$1121*(LEFT('[1]表二（录入表）'!$A$6:$A$1121,LEN($A83))=$A83))</f>
        <v>0</v>
      </c>
      <c r="F83" s="246" t="str">
        <f t="shared" si="2"/>
        <v/>
      </c>
      <c r="G83" s="246" t="str">
        <f t="shared" si="3"/>
        <v/>
      </c>
      <c r="H83" s="221"/>
    </row>
    <row r="84" ht="25" customHeight="1" spans="1:8">
      <c r="A84" s="280" t="s">
        <v>351</v>
      </c>
      <c r="B84" s="248" t="s">
        <v>352</v>
      </c>
      <c r="C84" s="281">
        <f>SUMPRODUCT('[1]表二（录入表）'!C$6:C$1121*(LEFT('[1]表二（录入表）'!$A$6:$A$1121,LEN($A84))=$A84))</f>
        <v>0</v>
      </c>
      <c r="D84" s="281">
        <f>SUMPRODUCT('[1]表二（录入表）'!D$6:D$1121*(LEFT('[1]表二（录入表）'!$A$6:$A$1121,LEN($A84))=$A84))</f>
        <v>0</v>
      </c>
      <c r="E84" s="281">
        <f>SUMPRODUCT('[1]表二（录入表）'!E$6:E$1121*(LEFT('[1]表二（录入表）'!$A$6:$A$1121,LEN($A84))=$A84))</f>
        <v>0</v>
      </c>
      <c r="F84" s="246" t="str">
        <f t="shared" si="2"/>
        <v/>
      </c>
      <c r="G84" s="246" t="str">
        <f t="shared" si="3"/>
        <v/>
      </c>
      <c r="H84" s="221"/>
    </row>
    <row r="85" ht="25" customHeight="1" spans="1:8">
      <c r="A85" s="280" t="s">
        <v>353</v>
      </c>
      <c r="B85" s="248" t="s">
        <v>354</v>
      </c>
      <c r="C85" s="281">
        <f>SUMPRODUCT('[1]表二（录入表）'!C$6:C$1121*(LEFT('[1]表二（录入表）'!$A$6:$A$1121,LEN($A85))=$A85))</f>
        <v>879</v>
      </c>
      <c r="D85" s="281">
        <f>SUMPRODUCT('[1]表二（录入表）'!D$6:D$1121*(LEFT('[1]表二（录入表）'!$A$6:$A$1121,LEN($A85))=$A85))</f>
        <v>458</v>
      </c>
      <c r="E85" s="281">
        <f>SUMPRODUCT('[1]表二（录入表）'!E$6:E$1121*(LEFT('[1]表二（录入表）'!$A$6:$A$1121,LEN($A85))=$A85))</f>
        <v>47</v>
      </c>
      <c r="F85" s="246">
        <f t="shared" si="2"/>
        <v>0.0534698521046644</v>
      </c>
      <c r="G85" s="246">
        <f t="shared" si="3"/>
        <v>0.102620087336245</v>
      </c>
      <c r="H85" s="221"/>
    </row>
    <row r="86" ht="25" customHeight="1" spans="1:8">
      <c r="A86" s="280" t="s">
        <v>355</v>
      </c>
      <c r="B86" s="248" t="s">
        <v>356</v>
      </c>
      <c r="C86" s="281">
        <f>SUMPRODUCT('[1]表二（录入表）'!C$6:C$1121*(LEFT('[1]表二（录入表）'!$A$6:$A$1121,LEN($A86))=$A86))</f>
        <v>4622</v>
      </c>
      <c r="D86" s="281">
        <f>SUMPRODUCT('[1]表二（录入表）'!D$6:D$1121*(LEFT('[1]表二（录入表）'!$A$6:$A$1121,LEN($A86))=$A86))</f>
        <v>4891</v>
      </c>
      <c r="E86" s="281">
        <f>SUMPRODUCT('[1]表二（录入表）'!E$6:E$1121*(LEFT('[1]表二（录入表）'!$A$6:$A$1121,LEN($A86))=$A86))</f>
        <v>3701</v>
      </c>
      <c r="F86" s="246">
        <f t="shared" si="2"/>
        <v>0.800735612289052</v>
      </c>
      <c r="G86" s="246">
        <f t="shared" si="3"/>
        <v>0.756695972193825</v>
      </c>
      <c r="H86" s="221"/>
    </row>
    <row r="87" ht="25" customHeight="1" spans="1:8">
      <c r="A87" s="280" t="s">
        <v>357</v>
      </c>
      <c r="B87" s="248" t="s">
        <v>358</v>
      </c>
      <c r="C87" s="281">
        <f>SUMPRODUCT('[1]表二（录入表）'!C$6:C$1121*(LEFT('[1]表二（录入表）'!$A$6:$A$1121,LEN($A87))=$A87))</f>
        <v>3671</v>
      </c>
      <c r="D87" s="281">
        <f>SUMPRODUCT('[1]表二（录入表）'!D$6:D$1121*(LEFT('[1]表二（录入表）'!$A$6:$A$1121,LEN($A87))=$A87))</f>
        <v>3198</v>
      </c>
      <c r="E87" s="281">
        <f>SUMPRODUCT('[1]表二（录入表）'!E$6:E$1121*(LEFT('[1]表二（录入表）'!$A$6:$A$1121,LEN($A87))=$A87))</f>
        <v>2593</v>
      </c>
      <c r="F87" s="246">
        <f t="shared" si="2"/>
        <v>0.70634704440207</v>
      </c>
      <c r="G87" s="246">
        <f t="shared" si="3"/>
        <v>0.810819262038774</v>
      </c>
      <c r="H87" s="221"/>
    </row>
    <row r="88" ht="25" customHeight="1" spans="1:8">
      <c r="A88" s="280" t="s">
        <v>359</v>
      </c>
      <c r="B88" s="248" t="s">
        <v>360</v>
      </c>
      <c r="C88" s="281">
        <f>SUMPRODUCT('[1]表二（录入表）'!C$6:C$1121*(LEFT('[1]表二（录入表）'!$A$6:$A$1121,LEN($A88))=$A88))</f>
        <v>47</v>
      </c>
      <c r="D88" s="281">
        <f>SUMPRODUCT('[1]表二（录入表）'!D$6:D$1121*(LEFT('[1]表二（录入表）'!$A$6:$A$1121,LEN($A88))=$A88))</f>
        <v>172</v>
      </c>
      <c r="E88" s="281">
        <f>SUMPRODUCT('[1]表二（录入表）'!E$6:E$1121*(LEFT('[1]表二（录入表）'!$A$6:$A$1121,LEN($A88))=$A88))</f>
        <v>204</v>
      </c>
      <c r="F88" s="246">
        <f t="shared" si="2"/>
        <v>4.34042553191489</v>
      </c>
      <c r="G88" s="246">
        <f t="shared" si="3"/>
        <v>1.18604651162791</v>
      </c>
      <c r="H88" s="221"/>
    </row>
    <row r="89" ht="25" customHeight="1" spans="1:8">
      <c r="A89" s="280" t="s">
        <v>361</v>
      </c>
      <c r="B89" s="248" t="s">
        <v>362</v>
      </c>
      <c r="C89" s="281">
        <f>SUMPRODUCT('[1]表二（录入表）'!C$6:C$1121*(LEFT('[1]表二（录入表）'!$A$6:$A$1121,LEN($A89))=$A89))</f>
        <v>78</v>
      </c>
      <c r="D89" s="281">
        <f>SUMPRODUCT('[1]表二（录入表）'!D$6:D$1121*(LEFT('[1]表二（录入表）'!$A$6:$A$1121,LEN($A89))=$A89))</f>
        <v>216</v>
      </c>
      <c r="E89" s="281">
        <f>SUMPRODUCT('[1]表二（录入表）'!E$6:E$1121*(LEFT('[1]表二（录入表）'!$A$6:$A$1121,LEN($A89))=$A89))</f>
        <v>61</v>
      </c>
      <c r="F89" s="246">
        <f t="shared" si="2"/>
        <v>0.782051282051282</v>
      </c>
      <c r="G89" s="246">
        <f t="shared" si="3"/>
        <v>0.282407407407407</v>
      </c>
      <c r="H89" s="221"/>
    </row>
    <row r="90" ht="25" customHeight="1" spans="1:8">
      <c r="A90" s="280" t="s">
        <v>363</v>
      </c>
      <c r="B90" s="248" t="s">
        <v>364</v>
      </c>
      <c r="C90" s="281">
        <f>SUMPRODUCT('[1]表二（录入表）'!C$6:C$1121*(LEFT('[1]表二（录入表）'!$A$6:$A$1121,LEN($A90))=$A90))</f>
        <v>5</v>
      </c>
      <c r="D90" s="281">
        <f>SUMPRODUCT('[1]表二（录入表）'!D$6:D$1121*(LEFT('[1]表二（录入表）'!$A$6:$A$1121,LEN($A90))=$A90))</f>
        <v>14</v>
      </c>
      <c r="E90" s="281">
        <f>SUMPRODUCT('[1]表二（录入表）'!E$6:E$1121*(LEFT('[1]表二（录入表）'!$A$6:$A$1121,LEN($A90))=$A90))</f>
        <v>0</v>
      </c>
      <c r="F90" s="246">
        <f t="shared" si="2"/>
        <v>0</v>
      </c>
      <c r="G90" s="246">
        <f t="shared" si="3"/>
        <v>0</v>
      </c>
      <c r="H90" s="221"/>
    </row>
    <row r="91" ht="25" customHeight="1" spans="1:8">
      <c r="A91" s="280" t="s">
        <v>365</v>
      </c>
      <c r="B91" s="248" t="s">
        <v>366</v>
      </c>
      <c r="C91" s="281">
        <f>SUMPRODUCT('[1]表二（录入表）'!C$6:C$1121*(LEFT('[1]表二（录入表）'!$A$6:$A$1121,LEN($A91))=$A91))</f>
        <v>821</v>
      </c>
      <c r="D91" s="281">
        <f>SUMPRODUCT('[1]表二（录入表）'!D$6:D$1121*(LEFT('[1]表二（录入表）'!$A$6:$A$1121,LEN($A91))=$A91))</f>
        <v>824</v>
      </c>
      <c r="E91" s="281">
        <f>SUMPRODUCT('[1]表二（录入表）'!E$6:E$1121*(LEFT('[1]表二（录入表）'!$A$6:$A$1121,LEN($A91))=$A91))</f>
        <v>843</v>
      </c>
      <c r="F91" s="246">
        <f t="shared" si="2"/>
        <v>1.02679658952497</v>
      </c>
      <c r="G91" s="246">
        <f t="shared" si="3"/>
        <v>1.02305825242718</v>
      </c>
      <c r="H91" s="221"/>
    </row>
    <row r="92" ht="25" customHeight="1" spans="1:8">
      <c r="A92" s="280" t="s">
        <v>367</v>
      </c>
      <c r="B92" s="248" t="s">
        <v>368</v>
      </c>
      <c r="C92" s="281">
        <f>SUMPRODUCT('[1]表二（录入表）'!C$6:C$1121*(LEFT('[1]表二（录入表）'!$A$6:$A$1121,LEN($A92))=$A92))</f>
        <v>0</v>
      </c>
      <c r="D92" s="281">
        <f>SUMPRODUCT('[1]表二（录入表）'!D$6:D$1121*(LEFT('[1]表二（录入表）'!$A$6:$A$1121,LEN($A92))=$A92))</f>
        <v>467</v>
      </c>
      <c r="E92" s="281">
        <f>SUMPRODUCT('[1]表二（录入表）'!E$6:E$1121*(LEFT('[1]表二（录入表）'!$A$6:$A$1121,LEN($A92))=$A92))</f>
        <v>0</v>
      </c>
      <c r="F92" s="246" t="str">
        <f t="shared" si="2"/>
        <v/>
      </c>
      <c r="G92" s="246">
        <f t="shared" si="3"/>
        <v>0</v>
      </c>
      <c r="H92" s="221"/>
    </row>
    <row r="93" s="271" customFormat="1" ht="25" customHeight="1" spans="1:8">
      <c r="A93" s="282" t="s">
        <v>369</v>
      </c>
      <c r="B93" s="283" t="s">
        <v>370</v>
      </c>
      <c r="C93" s="284">
        <f>SUMPRODUCT('[1]表二（录入表）'!C$6:C$1121*(LEFT('[1]表二（录入表）'!$A$6:$A$1121,LEN($A93))=$A93))</f>
        <v>34421</v>
      </c>
      <c r="D93" s="284">
        <v>51705</v>
      </c>
      <c r="E93" s="284">
        <f>SUMPRODUCT('[1]表二（录入表）'!E$6:E$1121*(LEFT('[1]表二（录入表）'!$A$6:$A$1121,LEN($A93))=$A93))</f>
        <v>45790</v>
      </c>
      <c r="F93" s="285">
        <f t="shared" si="2"/>
        <v>1.33029255396415</v>
      </c>
      <c r="G93" s="285">
        <f t="shared" si="3"/>
        <v>0.885601005705444</v>
      </c>
      <c r="H93" s="286"/>
    </row>
    <row r="94" ht="25" customHeight="1" spans="1:8">
      <c r="A94" s="280" t="s">
        <v>371</v>
      </c>
      <c r="B94" s="248" t="s">
        <v>372</v>
      </c>
      <c r="C94" s="281">
        <f>SUMPRODUCT('[1]表二（录入表）'!C$6:C$1121*(LEFT('[1]表二（录入表）'!$A$6:$A$1121,LEN($A94))=$A94))</f>
        <v>1739</v>
      </c>
      <c r="D94" s="281">
        <f>SUMPRODUCT('[1]表二（录入表）'!D$6:D$1121*(LEFT('[1]表二（录入表）'!$A$6:$A$1121,LEN($A94))=$A94))</f>
        <v>2999</v>
      </c>
      <c r="E94" s="281">
        <f>SUMPRODUCT('[1]表二（录入表）'!E$6:E$1121*(LEFT('[1]表二（录入表）'!$A$6:$A$1121,LEN($A94))=$A94))</f>
        <v>2405</v>
      </c>
      <c r="F94" s="246">
        <f t="shared" si="2"/>
        <v>1.38297872340426</v>
      </c>
      <c r="G94" s="246">
        <f t="shared" si="3"/>
        <v>0.801933977992664</v>
      </c>
      <c r="H94" s="221"/>
    </row>
    <row r="95" ht="25" customHeight="1" spans="1:8">
      <c r="A95" s="280" t="s">
        <v>373</v>
      </c>
      <c r="B95" s="248" t="s">
        <v>374</v>
      </c>
      <c r="C95" s="281">
        <f>SUMPRODUCT('[1]表二（录入表）'!C$6:C$1121*(LEFT('[1]表二（录入表）'!$A$6:$A$1121,LEN($A95))=$A95))</f>
        <v>372</v>
      </c>
      <c r="D95" s="281">
        <v>587</v>
      </c>
      <c r="E95" s="281">
        <f>SUMPRODUCT('[1]表二（录入表）'!E$6:E$1121*(LEFT('[1]表二（录入表）'!$A$6:$A$1121,LEN($A95))=$A95))</f>
        <v>487</v>
      </c>
      <c r="F95" s="246">
        <f t="shared" si="2"/>
        <v>1.30913978494624</v>
      </c>
      <c r="G95" s="246">
        <f t="shared" si="3"/>
        <v>0.829642248722317</v>
      </c>
      <c r="H95" s="221"/>
    </row>
    <row r="96" ht="25" customHeight="1" spans="1:8">
      <c r="A96" s="280" t="s">
        <v>375</v>
      </c>
      <c r="B96" s="248" t="s">
        <v>376</v>
      </c>
      <c r="C96" s="281">
        <f>SUMPRODUCT('[1]表二（录入表）'!C$6:C$1121*(LEFT('[1]表二（录入表）'!$A$6:$A$1121,LEN($A96))=$A96))</f>
        <v>13531</v>
      </c>
      <c r="D96" s="281">
        <f>SUMPRODUCT('[1]表二（录入表）'!D$6:D$1121*(LEFT('[1]表二（录入表）'!$A$6:$A$1121,LEN($A96))=$A96))</f>
        <v>22418</v>
      </c>
      <c r="E96" s="281">
        <f>SUMPRODUCT('[1]表二（录入表）'!E$6:E$1121*(LEFT('[1]表二（录入表）'!$A$6:$A$1121,LEN($A96))=$A96))</f>
        <v>22837</v>
      </c>
      <c r="F96" s="246">
        <f t="shared" si="2"/>
        <v>1.68775404626413</v>
      </c>
      <c r="G96" s="246">
        <f t="shared" si="3"/>
        <v>1.01869033812115</v>
      </c>
      <c r="H96" s="221"/>
    </row>
    <row r="97" ht="25" customHeight="1" spans="1:8">
      <c r="A97" s="280" t="s">
        <v>377</v>
      </c>
      <c r="B97" s="248" t="s">
        <v>378</v>
      </c>
      <c r="C97" s="281">
        <f>SUMPRODUCT('[1]表二（录入表）'!C$6:C$1121*(LEFT('[1]表二（录入表）'!$A$6:$A$1121,LEN($A97))=$A97))</f>
        <v>0</v>
      </c>
      <c r="D97" s="281">
        <f>SUMPRODUCT('[1]表二（录入表）'!D$6:D$1121*(LEFT('[1]表二（录入表）'!$A$6:$A$1121,LEN($A97))=$A97))</f>
        <v>0</v>
      </c>
      <c r="E97" s="281">
        <f>SUMPRODUCT('[1]表二（录入表）'!E$6:E$1121*(LEFT('[1]表二（录入表）'!$A$6:$A$1121,LEN($A97))=$A97))</f>
        <v>0</v>
      </c>
      <c r="F97" s="246" t="str">
        <f t="shared" si="2"/>
        <v/>
      </c>
      <c r="G97" s="246" t="str">
        <f t="shared" si="3"/>
        <v/>
      </c>
      <c r="H97" s="221"/>
    </row>
    <row r="98" ht="25" customHeight="1" spans="1:8">
      <c r="A98" s="280" t="s">
        <v>379</v>
      </c>
      <c r="B98" s="248" t="s">
        <v>380</v>
      </c>
      <c r="C98" s="281">
        <f>SUMPRODUCT('[1]表二（录入表）'!C$6:C$1121*(LEFT('[1]表二（录入表）'!$A$6:$A$1121,LEN($A98))=$A98))</f>
        <v>2000</v>
      </c>
      <c r="D98" s="281">
        <f>SUMPRODUCT('[1]表二（录入表）'!D$6:D$1121*(LEFT('[1]表二（录入表）'!$A$6:$A$1121,LEN($A98))=$A98))</f>
        <v>2097</v>
      </c>
      <c r="E98" s="281">
        <f>SUMPRODUCT('[1]表二（录入表）'!E$6:E$1121*(LEFT('[1]表二（录入表）'!$A$6:$A$1121,LEN($A98))=$A98))</f>
        <v>2127</v>
      </c>
      <c r="F98" s="246">
        <f t="shared" si="2"/>
        <v>1.0635</v>
      </c>
      <c r="G98" s="246">
        <f t="shared" si="3"/>
        <v>1.01430615164521</v>
      </c>
      <c r="H98" s="221"/>
    </row>
    <row r="99" ht="25" customHeight="1" spans="1:8">
      <c r="A99" s="280" t="s">
        <v>381</v>
      </c>
      <c r="B99" s="248" t="s">
        <v>382</v>
      </c>
      <c r="C99" s="281">
        <f>SUMPRODUCT('[1]表二（录入表）'!C$6:C$1121*(LEFT('[1]表二（录入表）'!$A$6:$A$1121,LEN($A99))=$A99))</f>
        <v>1484</v>
      </c>
      <c r="D99" s="281">
        <f>SUMPRODUCT('[1]表二（录入表）'!D$6:D$1121*(LEFT('[1]表二（录入表）'!$A$6:$A$1121,LEN($A99))=$A99))</f>
        <v>2780</v>
      </c>
      <c r="E99" s="281">
        <f>SUMPRODUCT('[1]表二（录入表）'!E$6:E$1121*(LEFT('[1]表二（录入表）'!$A$6:$A$1121,LEN($A99))=$A99))</f>
        <v>2579</v>
      </c>
      <c r="F99" s="246">
        <f t="shared" si="2"/>
        <v>1.73787061994609</v>
      </c>
      <c r="G99" s="246">
        <f t="shared" si="3"/>
        <v>0.927697841726619</v>
      </c>
      <c r="H99" s="221"/>
    </row>
    <row r="100" ht="25" customHeight="1" spans="1:8">
      <c r="A100" s="280" t="s">
        <v>383</v>
      </c>
      <c r="B100" s="248" t="s">
        <v>384</v>
      </c>
      <c r="C100" s="281">
        <f>SUMPRODUCT('[1]表二（录入表）'!C$6:C$1121*(LEFT('[1]表二（录入表）'!$A$6:$A$1121,LEN($A100))=$A100))</f>
        <v>214</v>
      </c>
      <c r="D100" s="281">
        <f>SUMPRODUCT('[1]表二（录入表）'!D$6:D$1121*(LEFT('[1]表二（录入表）'!$A$6:$A$1121,LEN($A100))=$A100))</f>
        <v>253</v>
      </c>
      <c r="E100" s="281">
        <f>SUMPRODUCT('[1]表二（录入表）'!E$6:E$1121*(LEFT('[1]表二（录入表）'!$A$6:$A$1121,LEN($A100))=$A100))</f>
        <v>206</v>
      </c>
      <c r="F100" s="246">
        <f t="shared" si="2"/>
        <v>0.962616822429907</v>
      </c>
      <c r="G100" s="246">
        <f t="shared" si="3"/>
        <v>0.814229249011858</v>
      </c>
      <c r="H100" s="221"/>
    </row>
    <row r="101" ht="25" customHeight="1" spans="1:8">
      <c r="A101" s="280" t="s">
        <v>385</v>
      </c>
      <c r="B101" s="248" t="s">
        <v>386</v>
      </c>
      <c r="C101" s="281">
        <f>SUMPRODUCT('[1]表二（录入表）'!C$6:C$1121*(LEFT('[1]表二（录入表）'!$A$6:$A$1121,LEN($A101))=$A101))</f>
        <v>391</v>
      </c>
      <c r="D101" s="281">
        <f>SUMPRODUCT('[1]表二（录入表）'!D$6:D$1121*(LEFT('[1]表二（录入表）'!$A$6:$A$1121,LEN($A101))=$A101))</f>
        <v>401</v>
      </c>
      <c r="E101" s="281">
        <f>SUMPRODUCT('[1]表二（录入表）'!E$6:E$1121*(LEFT('[1]表二（录入表）'!$A$6:$A$1121,LEN($A101))=$A101))</f>
        <v>380</v>
      </c>
      <c r="F101" s="246">
        <f t="shared" si="2"/>
        <v>0.971867007672634</v>
      </c>
      <c r="G101" s="246">
        <f t="shared" si="3"/>
        <v>0.947630922693267</v>
      </c>
      <c r="H101" s="221"/>
    </row>
    <row r="102" ht="25" customHeight="1" spans="1:8">
      <c r="A102" s="280" t="s">
        <v>387</v>
      </c>
      <c r="B102" s="248" t="s">
        <v>388</v>
      </c>
      <c r="C102" s="281">
        <f>SUMPRODUCT('[1]表二（录入表）'!C$6:C$1121*(LEFT('[1]表二（录入表）'!$A$6:$A$1121,LEN($A102))=$A102))</f>
        <v>231</v>
      </c>
      <c r="D102" s="281">
        <f>SUMPRODUCT('[1]表二（录入表）'!D$6:D$1121*(LEFT('[1]表二（录入表）'!$A$6:$A$1121,LEN($A102))=$A102))</f>
        <v>1291</v>
      </c>
      <c r="E102" s="281">
        <f>SUMPRODUCT('[1]表二（录入表）'!E$6:E$1121*(LEFT('[1]表二（录入表）'!$A$6:$A$1121,LEN($A102))=$A102))</f>
        <v>998</v>
      </c>
      <c r="F102" s="246">
        <f t="shared" si="2"/>
        <v>4.32034632034632</v>
      </c>
      <c r="G102" s="246">
        <f t="shared" si="3"/>
        <v>0.773044151820294</v>
      </c>
      <c r="H102" s="221"/>
    </row>
    <row r="103" ht="25" customHeight="1" spans="1:8">
      <c r="A103" s="280" t="s">
        <v>389</v>
      </c>
      <c r="B103" s="248" t="s">
        <v>390</v>
      </c>
      <c r="C103" s="281">
        <f>SUMPRODUCT('[1]表二（录入表）'!C$6:C$1121*(LEFT('[1]表二（录入表）'!$A$6:$A$1121,LEN($A103))=$A103))</f>
        <v>0</v>
      </c>
      <c r="D103" s="281">
        <f>SUMPRODUCT('[1]表二（录入表）'!D$6:D$1121*(LEFT('[1]表二（录入表）'!$A$6:$A$1121,LEN($A103))=$A103))</f>
        <v>2</v>
      </c>
      <c r="E103" s="281">
        <f>SUMPRODUCT('[1]表二（录入表）'!E$6:E$1121*(LEFT('[1]表二（录入表）'!$A$6:$A$1121,LEN($A103))=$A103))</f>
        <v>0</v>
      </c>
      <c r="F103" s="246" t="str">
        <f t="shared" si="2"/>
        <v/>
      </c>
      <c r="G103" s="246">
        <f t="shared" si="3"/>
        <v>0</v>
      </c>
      <c r="H103" s="221"/>
    </row>
    <row r="104" ht="25" customHeight="1" spans="1:8">
      <c r="A104" s="280" t="s">
        <v>391</v>
      </c>
      <c r="B104" s="248" t="s">
        <v>392</v>
      </c>
      <c r="C104" s="281">
        <f>SUMPRODUCT('[1]表二（录入表）'!C$6:C$1121*(LEFT('[1]表二（录入表）'!$A$6:$A$1121,LEN($A104))=$A104))</f>
        <v>3008</v>
      </c>
      <c r="D104" s="281">
        <f>SUMPRODUCT('[1]表二（录入表）'!D$6:D$1121*(LEFT('[1]表二（录入表）'!$A$6:$A$1121,LEN($A104))=$A104))</f>
        <v>5042</v>
      </c>
      <c r="E104" s="281">
        <f>SUMPRODUCT('[1]表二（录入表）'!E$6:E$1121*(LEFT('[1]表二（录入表）'!$A$6:$A$1121,LEN($A104))=$A104))</f>
        <v>4792</v>
      </c>
      <c r="F104" s="246">
        <f t="shared" si="2"/>
        <v>1.59308510638298</v>
      </c>
      <c r="G104" s="246">
        <f t="shared" si="3"/>
        <v>0.950416501388338</v>
      </c>
      <c r="H104" s="221"/>
    </row>
    <row r="105" ht="25" customHeight="1" spans="1:8">
      <c r="A105" s="280" t="s">
        <v>393</v>
      </c>
      <c r="B105" s="248" t="s">
        <v>394</v>
      </c>
      <c r="C105" s="281">
        <f>SUMPRODUCT('[1]表二（录入表）'!C$6:C$1121*(LEFT('[1]表二（录入表）'!$A$6:$A$1121,LEN($A105))=$A105))</f>
        <v>1000</v>
      </c>
      <c r="D105" s="281">
        <f>SUMPRODUCT('[1]表二（录入表）'!D$6:D$1121*(LEFT('[1]表二（录入表）'!$A$6:$A$1121,LEN($A105))=$A105))</f>
        <v>1097</v>
      </c>
      <c r="E105" s="281">
        <f>SUMPRODUCT('[1]表二（录入表）'!E$6:E$1121*(LEFT('[1]表二（录入表）'!$A$6:$A$1121,LEN($A105))=$A105))</f>
        <v>890</v>
      </c>
      <c r="F105" s="246">
        <f t="shared" si="2"/>
        <v>0.89</v>
      </c>
      <c r="G105" s="246">
        <f t="shared" si="3"/>
        <v>0.81130355515041</v>
      </c>
      <c r="H105" s="221"/>
    </row>
    <row r="106" ht="25" customHeight="1" spans="1:8">
      <c r="A106" s="280" t="s">
        <v>395</v>
      </c>
      <c r="B106" s="248" t="s">
        <v>396</v>
      </c>
      <c r="C106" s="281">
        <f>SUMPRODUCT('[1]表二（录入表）'!C$6:C$1121*(LEFT('[1]表二（录入表）'!$A$6:$A$1121,LEN($A106))=$A106))</f>
        <v>0</v>
      </c>
      <c r="D106" s="281">
        <f>SUMPRODUCT('[1]表二（录入表）'!D$6:D$1121*(LEFT('[1]表二（录入表）'!$A$6:$A$1121,LEN($A106))=$A106))</f>
        <v>20</v>
      </c>
      <c r="E106" s="281">
        <f>SUMPRODUCT('[1]表二（录入表）'!E$6:E$1121*(LEFT('[1]表二（录入表）'!$A$6:$A$1121,LEN($A106))=$A106))</f>
        <v>10</v>
      </c>
      <c r="F106" s="246" t="str">
        <f t="shared" si="2"/>
        <v/>
      </c>
      <c r="G106" s="246">
        <f t="shared" si="3"/>
        <v>0.5</v>
      </c>
      <c r="H106" s="221"/>
    </row>
    <row r="107" ht="25" customHeight="1" spans="1:8">
      <c r="A107" s="280" t="s">
        <v>397</v>
      </c>
      <c r="B107" s="248" t="s">
        <v>398</v>
      </c>
      <c r="C107" s="281">
        <f>SUMPRODUCT('[1]表二（录入表）'!C$6:C$1121*(LEFT('[1]表二（录入表）'!$A$6:$A$1121,LEN($A107))=$A107))</f>
        <v>0</v>
      </c>
      <c r="D107" s="281">
        <f>SUMPRODUCT('[1]表二（录入表）'!D$6:D$1121*(LEFT('[1]表二（录入表）'!$A$6:$A$1121,LEN($A107))=$A107))</f>
        <v>5</v>
      </c>
      <c r="E107" s="281">
        <f>SUMPRODUCT('[1]表二（录入表）'!E$6:E$1121*(LEFT('[1]表二（录入表）'!$A$6:$A$1121,LEN($A107))=$A107))</f>
        <v>0</v>
      </c>
      <c r="F107" s="246" t="str">
        <f t="shared" si="2"/>
        <v/>
      </c>
      <c r="G107" s="246">
        <f t="shared" si="3"/>
        <v>0</v>
      </c>
      <c r="H107" s="221"/>
    </row>
    <row r="108" ht="25" customHeight="1" spans="1:8">
      <c r="A108" s="280" t="s">
        <v>399</v>
      </c>
      <c r="B108" s="248" t="s">
        <v>400</v>
      </c>
      <c r="C108" s="281">
        <f>SUMPRODUCT('[1]表二（录入表）'!C$6:C$1121*(LEFT('[1]表二（录入表）'!$A$6:$A$1121,LEN($A108))=$A108))</f>
        <v>0</v>
      </c>
      <c r="D108" s="281">
        <f>SUMPRODUCT('[1]表二（录入表）'!D$6:D$1121*(LEFT('[1]表二（录入表）'!$A$6:$A$1121,LEN($A108))=$A108))</f>
        <v>285</v>
      </c>
      <c r="E108" s="281">
        <f>SUMPRODUCT('[1]表二（录入表）'!E$6:E$1121*(LEFT('[1]表二（录入表）'!$A$6:$A$1121,LEN($A108))=$A108))</f>
        <v>281</v>
      </c>
      <c r="F108" s="246" t="str">
        <f t="shared" si="2"/>
        <v/>
      </c>
      <c r="G108" s="246">
        <f t="shared" si="3"/>
        <v>0.985964912280702</v>
      </c>
      <c r="H108" s="221"/>
    </row>
    <row r="109" ht="25" customHeight="1" spans="1:8">
      <c r="A109" s="280" t="s">
        <v>401</v>
      </c>
      <c r="B109" s="248" t="s">
        <v>402</v>
      </c>
      <c r="C109" s="281">
        <f>SUMPRODUCT('[1]表二（录入表）'!C$6:C$1121*(LEFT('[1]表二（录入表）'!$A$6:$A$1121,LEN($A109))=$A109))</f>
        <v>8280</v>
      </c>
      <c r="D109" s="281">
        <f>SUMPRODUCT('[1]表二（录入表）'!D$6:D$1121*(LEFT('[1]表二（录入表）'!$A$6:$A$1121,LEN($A109))=$A109))</f>
        <v>9765</v>
      </c>
      <c r="E109" s="281">
        <f>SUMPRODUCT('[1]表二（录入表）'!E$6:E$1121*(LEFT('[1]表二（录入表）'!$A$6:$A$1121,LEN($A109))=$A109))</f>
        <v>6676</v>
      </c>
      <c r="F109" s="246">
        <f t="shared" si="2"/>
        <v>0.806280193236715</v>
      </c>
      <c r="G109" s="246">
        <f t="shared" si="3"/>
        <v>0.683666154633897</v>
      </c>
      <c r="H109" s="221"/>
    </row>
    <row r="110" ht="25" customHeight="1" spans="1:8">
      <c r="A110" s="280" t="s">
        <v>403</v>
      </c>
      <c r="B110" s="248" t="s">
        <v>404</v>
      </c>
      <c r="C110" s="281">
        <f>SUMPRODUCT('[1]表二（录入表）'!C$6:C$1121*(LEFT('[1]表二（录入表）'!$A$6:$A$1121,LEN($A110))=$A110))</f>
        <v>527</v>
      </c>
      <c r="D110" s="281">
        <f>SUMPRODUCT('[1]表二（录入表）'!D$6:D$1121*(LEFT('[1]表二（录入表）'!$A$6:$A$1121,LEN($A110))=$A110))</f>
        <v>491</v>
      </c>
      <c r="E110" s="281">
        <f>SUMPRODUCT('[1]表二（录入表）'!E$6:E$1121*(LEFT('[1]表二（录入表）'!$A$6:$A$1121,LEN($A110))=$A110))</f>
        <v>503</v>
      </c>
      <c r="F110" s="246">
        <f t="shared" si="2"/>
        <v>0.954459203036053</v>
      </c>
      <c r="G110" s="246">
        <f t="shared" si="3"/>
        <v>1.0244399185336</v>
      </c>
      <c r="H110" s="221"/>
    </row>
    <row r="111" ht="25" customHeight="1" spans="1:8">
      <c r="A111" s="280" t="s">
        <v>405</v>
      </c>
      <c r="B111" s="248" t="s">
        <v>406</v>
      </c>
      <c r="C111" s="281">
        <f>SUMPRODUCT('[1]表二（录入表）'!C$6:C$1121*(LEFT('[1]表二（录入表）'!$A$6:$A$1121,LEN($A111))=$A111))</f>
        <v>644</v>
      </c>
      <c r="D111" s="281">
        <f>SUMPRODUCT('[1]表二（录入表）'!D$6:D$1121*(LEFT('[1]表二（录入表）'!$A$6:$A$1121,LEN($A111))=$A111))</f>
        <v>1113</v>
      </c>
      <c r="E111" s="281">
        <f>SUMPRODUCT('[1]表二（录入表）'!E$6:E$1121*(LEFT('[1]表二（录入表）'!$A$6:$A$1121,LEN($A111))=$A111))</f>
        <v>619</v>
      </c>
      <c r="F111" s="246">
        <f t="shared" si="2"/>
        <v>0.961180124223602</v>
      </c>
      <c r="G111" s="246">
        <f t="shared" si="3"/>
        <v>0.556154537286613</v>
      </c>
      <c r="H111" s="221"/>
    </row>
    <row r="112" ht="25" customHeight="1" spans="1:8">
      <c r="A112" s="280" t="s">
        <v>407</v>
      </c>
      <c r="B112" s="248" t="s">
        <v>408</v>
      </c>
      <c r="C112" s="281">
        <f>SUMPRODUCT('[1]表二（录入表）'!C$6:C$1121*(LEFT('[1]表二（录入表）'!$A$6:$A$1121,LEN($A112))=$A112))</f>
        <v>0</v>
      </c>
      <c r="D112" s="281">
        <f>SUMPRODUCT('[1]表二（录入表）'!D$6:D$1121*(LEFT('[1]表二（录入表）'!$A$6:$A$1121,LEN($A112))=$A112))</f>
        <v>0</v>
      </c>
      <c r="E112" s="281">
        <f>SUMPRODUCT('[1]表二（录入表）'!E$6:E$1121*(LEFT('[1]表二（录入表）'!$A$6:$A$1121,LEN($A112))=$A112))</f>
        <v>0</v>
      </c>
      <c r="F112" s="246" t="str">
        <f t="shared" si="2"/>
        <v/>
      </c>
      <c r="G112" s="246" t="str">
        <f t="shared" si="3"/>
        <v/>
      </c>
      <c r="H112" s="221"/>
    </row>
    <row r="113" ht="25" customHeight="1" spans="1:8">
      <c r="A113" s="280" t="s">
        <v>409</v>
      </c>
      <c r="B113" s="248" t="s">
        <v>410</v>
      </c>
      <c r="C113" s="281">
        <f>SUMPRODUCT('[1]表二（录入表）'!C$6:C$1121*(LEFT('[1]表二（录入表）'!$A$6:$A$1121,LEN($A113))=$A113))</f>
        <v>1000</v>
      </c>
      <c r="D113" s="281">
        <f>SUMPRODUCT('[1]表二（录入表）'!D$6:D$1121*(LEFT('[1]表二（录入表）'!$A$6:$A$1121,LEN($A113))=$A113))</f>
        <v>1059</v>
      </c>
      <c r="E113" s="281">
        <f>SUMPRODUCT('[1]表二（录入表）'!E$6:E$1121*(LEFT('[1]表二（录入表）'!$A$6:$A$1121,LEN($A113))=$A113))</f>
        <v>0</v>
      </c>
      <c r="F113" s="246">
        <f t="shared" si="2"/>
        <v>0</v>
      </c>
      <c r="G113" s="246">
        <f t="shared" si="3"/>
        <v>0</v>
      </c>
      <c r="H113" s="221"/>
    </row>
    <row r="114" ht="25" customHeight="1" spans="1:8">
      <c r="A114" s="280" t="s">
        <v>411</v>
      </c>
      <c r="B114" s="248" t="s">
        <v>412</v>
      </c>
      <c r="C114" s="281">
        <f>SUMPRODUCT('[1]表二（录入表）'!C$6:C$1121*(LEFT('[1]表二（录入表）'!$A$6:$A$1121,LEN($A114))=$A114))</f>
        <v>19578</v>
      </c>
      <c r="D114" s="281">
        <f>SUMPRODUCT('[1]表二（录入表）'!D$6:D$1121*(LEFT('[1]表二（录入表）'!$A$6:$A$1121,LEN($A114))=$A114))</f>
        <v>19023</v>
      </c>
      <c r="E114" s="281">
        <f>SUMPRODUCT('[1]表二（录入表）'!E$6:E$1121*(LEFT('[1]表二（录入表）'!$A$6:$A$1121,LEN($A114))=$A114))</f>
        <v>18987</v>
      </c>
      <c r="F114" s="246">
        <f t="shared" si="2"/>
        <v>0.969813055470426</v>
      </c>
      <c r="G114" s="246">
        <f t="shared" si="3"/>
        <v>0.998107554013563</v>
      </c>
      <c r="H114" s="221"/>
    </row>
    <row r="115" ht="25" customHeight="1" spans="1:8">
      <c r="A115" s="280" t="s">
        <v>413</v>
      </c>
      <c r="B115" s="248" t="s">
        <v>414</v>
      </c>
      <c r="C115" s="281">
        <f>SUMPRODUCT('[1]表二（录入表）'!C$6:C$1121*(LEFT('[1]表二（录入表）'!$A$6:$A$1121,LEN($A115))=$A115))</f>
        <v>676</v>
      </c>
      <c r="D115" s="281">
        <f>SUMPRODUCT('[1]表二（录入表）'!D$6:D$1121*(LEFT('[1]表二（录入表）'!$A$6:$A$1121,LEN($A115))=$A115))</f>
        <v>1113</v>
      </c>
      <c r="E115" s="281">
        <f>SUMPRODUCT('[1]表二（录入表）'!E$6:E$1121*(LEFT('[1]表二（录入表）'!$A$6:$A$1121,LEN($A115))=$A115))</f>
        <v>1077</v>
      </c>
      <c r="F115" s="246">
        <f t="shared" si="2"/>
        <v>1.59319526627219</v>
      </c>
      <c r="G115" s="246">
        <f t="shared" si="3"/>
        <v>0.967654986522911</v>
      </c>
      <c r="H115" s="221"/>
    </row>
    <row r="116" ht="25" customHeight="1" spans="1:8">
      <c r="A116" s="280" t="s">
        <v>415</v>
      </c>
      <c r="B116" s="248" t="s">
        <v>416</v>
      </c>
      <c r="C116" s="281">
        <f>SUMPRODUCT('[1]表二（录入表）'!C$6:C$1121*(LEFT('[1]表二（录入表）'!$A$6:$A$1121,LEN($A116))=$A116))</f>
        <v>1600</v>
      </c>
      <c r="D116" s="281">
        <f>SUMPRODUCT('[1]表二（录入表）'!D$6:D$1121*(LEFT('[1]表二（录入表）'!$A$6:$A$1121,LEN($A116))=$A116))</f>
        <v>1790</v>
      </c>
      <c r="E116" s="281">
        <f>SUMPRODUCT('[1]表二（录入表）'!E$6:E$1121*(LEFT('[1]表二（录入表）'!$A$6:$A$1121,LEN($A116))=$A116))</f>
        <v>1730</v>
      </c>
      <c r="F116" s="246">
        <f t="shared" si="2"/>
        <v>1.08125</v>
      </c>
      <c r="G116" s="246">
        <f t="shared" si="3"/>
        <v>0.966480446927374</v>
      </c>
      <c r="H116" s="221"/>
    </row>
    <row r="117" ht="25" customHeight="1" spans="1:8">
      <c r="A117" s="280" t="s">
        <v>417</v>
      </c>
      <c r="B117" s="248" t="s">
        <v>418</v>
      </c>
      <c r="C117" s="281">
        <f>SUMPRODUCT('[1]表二（录入表）'!C$6:C$1121*(LEFT('[1]表二（录入表）'!$A$6:$A$1121,LEN($A117))=$A117))</f>
        <v>2651</v>
      </c>
      <c r="D117" s="281">
        <f>SUMPRODUCT('[1]表二（录入表）'!D$6:D$1121*(LEFT('[1]表二（录入表）'!$A$6:$A$1121,LEN($A117))=$A117))</f>
        <v>3561</v>
      </c>
      <c r="E117" s="281">
        <f>SUMPRODUCT('[1]表二（录入表）'!E$6:E$1121*(LEFT('[1]表二（录入表）'!$A$6:$A$1121,LEN($A117))=$A117))</f>
        <v>5809</v>
      </c>
      <c r="F117" s="246">
        <f t="shared" si="2"/>
        <v>2.19124858543946</v>
      </c>
      <c r="G117" s="246">
        <f t="shared" si="3"/>
        <v>1.63128334737433</v>
      </c>
      <c r="H117" s="221"/>
    </row>
    <row r="118" ht="25" customHeight="1" spans="1:8">
      <c r="A118" s="280" t="s">
        <v>419</v>
      </c>
      <c r="B118" s="248" t="s">
        <v>420</v>
      </c>
      <c r="C118" s="281">
        <f>SUMPRODUCT('[1]表二（录入表）'!C$6:C$1121*(LEFT('[1]表二（录入表）'!$A$6:$A$1121,LEN($A118))=$A118))</f>
        <v>3664</v>
      </c>
      <c r="D118" s="281">
        <f>SUMPRODUCT('[1]表二（录入表）'!D$6:D$1121*(LEFT('[1]表二（录入表）'!$A$6:$A$1121,LEN($A118))=$A118))</f>
        <v>4248</v>
      </c>
      <c r="E118" s="281">
        <f>SUMPRODUCT('[1]表二（录入表）'!E$6:E$1121*(LEFT('[1]表二（录入表）'!$A$6:$A$1121,LEN($A118))=$A118))</f>
        <v>3308</v>
      </c>
      <c r="F118" s="246">
        <f t="shared" si="2"/>
        <v>0.902838427947598</v>
      </c>
      <c r="G118" s="246">
        <f t="shared" si="3"/>
        <v>0.778719397363465</v>
      </c>
      <c r="H118" s="221"/>
    </row>
    <row r="119" ht="25" customHeight="1" spans="1:8">
      <c r="A119" s="280" t="s">
        <v>421</v>
      </c>
      <c r="B119" s="248" t="s">
        <v>422</v>
      </c>
      <c r="C119" s="281">
        <f>SUMPRODUCT('[1]表二（录入表）'!C$6:C$1121*(LEFT('[1]表二（录入表）'!$A$6:$A$1121,LEN($A119))=$A119))</f>
        <v>299</v>
      </c>
      <c r="D119" s="281">
        <f>SUMPRODUCT('[1]表二（录入表）'!D$6:D$1121*(LEFT('[1]表二（录入表）'!$A$6:$A$1121,LEN($A119))=$A119))</f>
        <v>686</v>
      </c>
      <c r="E119" s="281">
        <f>SUMPRODUCT('[1]表二（录入表）'!E$6:E$1121*(LEFT('[1]表二（录入表）'!$A$6:$A$1121,LEN($A119))=$A119))</f>
        <v>600</v>
      </c>
      <c r="F119" s="246">
        <f t="shared" si="2"/>
        <v>2.0066889632107</v>
      </c>
      <c r="G119" s="246">
        <f t="shared" si="3"/>
        <v>0.87463556851312</v>
      </c>
      <c r="H119" s="221"/>
    </row>
    <row r="120" ht="25" customHeight="1" spans="1:8">
      <c r="A120" s="280" t="s">
        <v>423</v>
      </c>
      <c r="B120" s="248" t="s">
        <v>424</v>
      </c>
      <c r="C120" s="281">
        <f>SUMPRODUCT('[1]表二（录入表）'!C$6:C$1121*(LEFT('[1]表二（录入表）'!$A$6:$A$1121,LEN($A120))=$A120))</f>
        <v>5051</v>
      </c>
      <c r="D120" s="281">
        <f>SUMPRODUCT('[1]表二（录入表）'!D$6:D$1121*(LEFT('[1]表二（录入表）'!$A$6:$A$1121,LEN($A120))=$A120))</f>
        <v>4617</v>
      </c>
      <c r="E120" s="281">
        <f>SUMPRODUCT('[1]表二（录入表）'!E$6:E$1121*(LEFT('[1]表二（录入表）'!$A$6:$A$1121,LEN($A120))=$A120))</f>
        <v>4308</v>
      </c>
      <c r="F120" s="246">
        <f t="shared" si="2"/>
        <v>0.852900415759256</v>
      </c>
      <c r="G120" s="246">
        <f t="shared" si="3"/>
        <v>0.933073424301494</v>
      </c>
      <c r="H120" s="221"/>
    </row>
    <row r="121" ht="25" customHeight="1" spans="1:8">
      <c r="A121" s="280" t="s">
        <v>425</v>
      </c>
      <c r="B121" s="248" t="s">
        <v>426</v>
      </c>
      <c r="C121" s="281">
        <f>SUMPRODUCT('[1]表二（录入表）'!C$6:C$1121*(LEFT('[1]表二（录入表）'!$A$6:$A$1121,LEN($A121))=$A121))</f>
        <v>632</v>
      </c>
      <c r="D121" s="281">
        <f>SUMPRODUCT('[1]表二（录入表）'!D$6:D$1121*(LEFT('[1]表二（录入表）'!$A$6:$A$1121,LEN($A121))=$A121))</f>
        <v>1041</v>
      </c>
      <c r="E121" s="281">
        <f>SUMPRODUCT('[1]表二（录入表）'!E$6:E$1121*(LEFT('[1]表二（录入表）'!$A$6:$A$1121,LEN($A121))=$A121))</f>
        <v>531</v>
      </c>
      <c r="F121" s="246">
        <f t="shared" si="2"/>
        <v>0.840189873417722</v>
      </c>
      <c r="G121" s="246">
        <f t="shared" si="3"/>
        <v>0.510086455331412</v>
      </c>
      <c r="H121" s="221"/>
    </row>
    <row r="122" ht="25" customHeight="1" spans="1:8">
      <c r="A122" s="280" t="s">
        <v>427</v>
      </c>
      <c r="B122" s="248" t="s">
        <v>428</v>
      </c>
      <c r="C122" s="281">
        <f>SUMPRODUCT('[1]表二（录入表）'!C$6:C$1121*(LEFT('[1]表二（录入表）'!$A$6:$A$1121,LEN($A122))=$A122))</f>
        <v>1300</v>
      </c>
      <c r="D122" s="281">
        <f>SUMPRODUCT('[1]表二（录入表）'!D$6:D$1121*(LEFT('[1]表二（录入表）'!$A$6:$A$1121,LEN($A122))=$A122))</f>
        <v>1365</v>
      </c>
      <c r="E122" s="281">
        <f>SUMPRODUCT('[1]表二（录入表）'!E$6:E$1121*(LEFT('[1]表二（录入表）'!$A$6:$A$1121,LEN($A122))=$A122))</f>
        <v>1124</v>
      </c>
      <c r="F122" s="246">
        <f t="shared" si="2"/>
        <v>0.864615384615385</v>
      </c>
      <c r="G122" s="246">
        <f t="shared" si="3"/>
        <v>0.823443223443223</v>
      </c>
      <c r="H122" s="221"/>
    </row>
    <row r="123" ht="25" customHeight="1" spans="1:8">
      <c r="A123" s="280" t="s">
        <v>429</v>
      </c>
      <c r="B123" s="248" t="s">
        <v>430</v>
      </c>
      <c r="C123" s="281">
        <f>SUMPRODUCT('[1]表二（录入表）'!C$6:C$1121*(LEFT('[1]表二（录入表）'!$A$6:$A$1121,LEN($A123))=$A123))</f>
        <v>0</v>
      </c>
      <c r="D123" s="281">
        <f>SUMPRODUCT('[1]表二（录入表）'!D$6:D$1121*(LEFT('[1]表二（录入表）'!$A$6:$A$1121,LEN($A123))=$A123))</f>
        <v>48</v>
      </c>
      <c r="E123" s="281">
        <f>SUMPRODUCT('[1]表二（录入表）'!E$6:E$1121*(LEFT('[1]表二（录入表）'!$A$6:$A$1121,LEN($A123))=$A123))</f>
        <v>0</v>
      </c>
      <c r="F123" s="246" t="str">
        <f t="shared" si="2"/>
        <v/>
      </c>
      <c r="G123" s="246">
        <f t="shared" si="3"/>
        <v>0</v>
      </c>
      <c r="H123" s="221"/>
    </row>
    <row r="124" ht="25" customHeight="1" spans="1:8">
      <c r="A124" s="280" t="s">
        <v>431</v>
      </c>
      <c r="B124" s="248" t="s">
        <v>432</v>
      </c>
      <c r="C124" s="281">
        <f>SUMPRODUCT('[1]表二（录入表）'!C$6:C$1121*(LEFT('[1]表二（录入表）'!$A$6:$A$1121,LEN($A124))=$A124))</f>
        <v>395</v>
      </c>
      <c r="D124" s="281">
        <f>SUMPRODUCT('[1]表二（录入表）'!D$6:D$1121*(LEFT('[1]表二（录入表）'!$A$6:$A$1121,LEN($A124))=$A124))</f>
        <v>536</v>
      </c>
      <c r="E124" s="281">
        <f>SUMPRODUCT('[1]表二（录入表）'!E$6:E$1121*(LEFT('[1]表二（录入表）'!$A$6:$A$1121,LEN($A124))=$A124))</f>
        <v>426</v>
      </c>
      <c r="F124" s="246">
        <f t="shared" si="2"/>
        <v>1.07848101265823</v>
      </c>
      <c r="G124" s="246">
        <f t="shared" si="3"/>
        <v>0.794776119402985</v>
      </c>
      <c r="H124" s="221"/>
    </row>
    <row r="125" ht="25" customHeight="1" spans="1:8">
      <c r="A125" s="280" t="s">
        <v>433</v>
      </c>
      <c r="B125" s="248" t="s">
        <v>434</v>
      </c>
      <c r="C125" s="281">
        <f>SUMPRODUCT('[1]表二（录入表）'!C$6:C$1121*(LEFT('[1]表二（录入表）'!$A$6:$A$1121,LEN($A125))=$A125))</f>
        <v>0</v>
      </c>
      <c r="D125" s="281">
        <f>SUMPRODUCT('[1]表二（录入表）'!D$6:D$1121*(LEFT('[1]表二（录入表）'!$A$6:$A$1121,LEN($A125))=$A125))</f>
        <v>5</v>
      </c>
      <c r="E125" s="281">
        <f>SUMPRODUCT('[1]表二（录入表）'!E$6:E$1121*(LEFT('[1]表二（录入表）'!$A$6:$A$1121,LEN($A125))=$A125))</f>
        <v>74</v>
      </c>
      <c r="F125" s="246" t="str">
        <f t="shared" si="2"/>
        <v/>
      </c>
      <c r="G125" s="246">
        <f t="shared" si="3"/>
        <v>14.8</v>
      </c>
      <c r="H125" s="221"/>
    </row>
    <row r="126" ht="25" customHeight="1" spans="1:8">
      <c r="A126" s="280" t="s">
        <v>435</v>
      </c>
      <c r="B126" s="248" t="s">
        <v>436</v>
      </c>
      <c r="C126" s="281">
        <f>SUMPRODUCT('[1]表二（录入表）'!C$6:C$1121*(LEFT('[1]表二（录入表）'!$A$6:$A$1121,LEN($A126))=$A126))</f>
        <v>0</v>
      </c>
      <c r="D126" s="281">
        <f>SUMPRODUCT('[1]表二（录入表）'!D$6:D$1121*(LEFT('[1]表二（录入表）'!$A$6:$A$1121,LEN($A126))=$A126))</f>
        <v>0</v>
      </c>
      <c r="E126" s="281">
        <f>SUMPRODUCT('[1]表二（录入表）'!E$6:E$1121*(LEFT('[1]表二（录入表）'!$A$6:$A$1121,LEN($A126))=$A126))</f>
        <v>0</v>
      </c>
      <c r="F126" s="246" t="str">
        <f t="shared" si="2"/>
        <v/>
      </c>
      <c r="G126" s="246" t="str">
        <f t="shared" si="3"/>
        <v/>
      </c>
      <c r="H126" s="221"/>
    </row>
    <row r="127" ht="25" customHeight="1" spans="1:8">
      <c r="A127" s="280" t="s">
        <v>437</v>
      </c>
      <c r="B127" s="248" t="s">
        <v>438</v>
      </c>
      <c r="C127" s="281">
        <f>SUMPRODUCT('[1]表二（录入表）'!C$6:C$1121*(LEFT('[1]表二（录入表）'!$A$6:$A$1121,LEN($A127))=$A127))</f>
        <v>0</v>
      </c>
      <c r="D127" s="281">
        <f>SUMPRODUCT('[1]表二（录入表）'!D$6:D$1121*(LEFT('[1]表二（录入表）'!$A$6:$A$1121,LEN($A127))=$A127))</f>
        <v>0</v>
      </c>
      <c r="E127" s="281">
        <f>SUMPRODUCT('[1]表二（录入表）'!E$6:E$1121*(LEFT('[1]表二（录入表）'!$A$6:$A$1121,LEN($A127))=$A127))</f>
        <v>0</v>
      </c>
      <c r="F127" s="246" t="str">
        <f t="shared" si="2"/>
        <v/>
      </c>
      <c r="G127" s="246" t="str">
        <f t="shared" si="3"/>
        <v/>
      </c>
      <c r="H127" s="221"/>
    </row>
    <row r="128" ht="25" customHeight="1" spans="1:8">
      <c r="A128" s="280" t="s">
        <v>439</v>
      </c>
      <c r="B128" s="248" t="s">
        <v>440</v>
      </c>
      <c r="C128" s="281">
        <f>SUMPRODUCT('[1]表二（录入表）'!C$6:C$1121*(LEFT('[1]表二（录入表）'!$A$6:$A$1121,LEN($A128))=$A128))</f>
        <v>3310</v>
      </c>
      <c r="D128" s="281">
        <f>SUMPRODUCT('[1]表二（录入表）'!D$6:D$1121*(LEFT('[1]表二（录入表）'!$A$6:$A$1121,LEN($A128))=$A128))</f>
        <v>13</v>
      </c>
      <c r="E128" s="281">
        <f>SUMPRODUCT('[1]表二（录入表）'!E$6:E$1121*(LEFT('[1]表二（录入表）'!$A$6:$A$1121,LEN($A128))=$A128))</f>
        <v>0</v>
      </c>
      <c r="F128" s="246">
        <f t="shared" si="2"/>
        <v>0</v>
      </c>
      <c r="G128" s="246">
        <f t="shared" si="3"/>
        <v>0</v>
      </c>
      <c r="H128" s="221"/>
    </row>
    <row r="129" ht="25" customHeight="1" spans="1:8">
      <c r="A129" s="280" t="s">
        <v>441</v>
      </c>
      <c r="B129" s="248" t="s">
        <v>442</v>
      </c>
      <c r="C129" s="281">
        <f>SUMPRODUCT('[1]表二（录入表）'!C$6:C$1121*(LEFT('[1]表二（录入表）'!$A$6:$A$1121,LEN($A129))=$A129))</f>
        <v>9711</v>
      </c>
      <c r="D129" s="281">
        <f>SUMPRODUCT('[1]表二（录入表）'!D$6:D$1121*(LEFT('[1]表二（录入表）'!$A$6:$A$1121,LEN($A129))=$A129))</f>
        <v>14329</v>
      </c>
      <c r="E129" s="281">
        <f>SUMPRODUCT('[1]表二（录入表）'!E$6:E$1121*(LEFT('[1]表二（录入表）'!$A$6:$A$1121,LEN($A129))=$A129))</f>
        <v>11969</v>
      </c>
      <c r="F129" s="246">
        <f t="shared" si="2"/>
        <v>1.23251982288127</v>
      </c>
      <c r="G129" s="246">
        <f t="shared" si="3"/>
        <v>0.835299043896992</v>
      </c>
      <c r="H129" s="221"/>
    </row>
    <row r="130" ht="25" customHeight="1" spans="1:8">
      <c r="A130" s="280" t="s">
        <v>443</v>
      </c>
      <c r="B130" s="248" t="s">
        <v>444</v>
      </c>
      <c r="C130" s="281">
        <f>SUMPRODUCT('[1]表二（录入表）'!C$6:C$1121*(LEFT('[1]表二（录入表）'!$A$6:$A$1121,LEN($A130))=$A130))</f>
        <v>0</v>
      </c>
      <c r="D130" s="281">
        <f>SUMPRODUCT('[1]表二（录入表）'!D$6:D$1121*(LEFT('[1]表二（录入表）'!$A$6:$A$1121,LEN($A130))=$A130))</f>
        <v>153</v>
      </c>
      <c r="E130" s="281">
        <f>SUMPRODUCT('[1]表二（录入表）'!E$6:E$1121*(LEFT('[1]表二（录入表）'!$A$6:$A$1121,LEN($A130))=$A130))</f>
        <v>0</v>
      </c>
      <c r="F130" s="246" t="str">
        <f t="shared" si="2"/>
        <v/>
      </c>
      <c r="G130" s="246">
        <f t="shared" si="3"/>
        <v>0</v>
      </c>
      <c r="H130" s="221"/>
    </row>
    <row r="131" ht="25" customHeight="1" spans="1:8">
      <c r="A131" s="280" t="s">
        <v>445</v>
      </c>
      <c r="B131" s="248" t="s">
        <v>446</v>
      </c>
      <c r="C131" s="281">
        <f>SUMPRODUCT('[1]表二（录入表）'!C$6:C$1121*(LEFT('[1]表二（录入表）'!$A$6:$A$1121,LEN($A131))=$A131))</f>
        <v>0</v>
      </c>
      <c r="D131" s="281">
        <f>SUMPRODUCT('[1]表二（录入表）'!D$6:D$1121*(LEFT('[1]表二（录入表）'!$A$6:$A$1121,LEN($A131))=$A131))</f>
        <v>19</v>
      </c>
      <c r="E131" s="281">
        <f>SUMPRODUCT('[1]表二（录入表）'!E$6:E$1121*(LEFT('[1]表二（录入表）'!$A$6:$A$1121,LEN($A131))=$A131))</f>
        <v>88</v>
      </c>
      <c r="F131" s="246" t="str">
        <f t="shared" si="2"/>
        <v/>
      </c>
      <c r="G131" s="246">
        <f t="shared" si="3"/>
        <v>4.63157894736842</v>
      </c>
      <c r="H131" s="221"/>
    </row>
    <row r="132" ht="25" customHeight="1" spans="1:8">
      <c r="A132" s="280" t="s">
        <v>447</v>
      </c>
      <c r="B132" s="248" t="s">
        <v>448</v>
      </c>
      <c r="C132" s="281">
        <f>SUMPRODUCT('[1]表二（录入表）'!C$6:C$1121*(LEFT('[1]表二（录入表）'!$A$6:$A$1121,LEN($A132))=$A132))</f>
        <v>4011</v>
      </c>
      <c r="D132" s="281">
        <f>SUMPRODUCT('[1]表二（录入表）'!D$6:D$1121*(LEFT('[1]表二（录入表）'!$A$6:$A$1121,LEN($A132))=$A132))</f>
        <v>4225</v>
      </c>
      <c r="E132" s="281">
        <f>SUMPRODUCT('[1]表二（录入表）'!E$6:E$1121*(LEFT('[1]表二（录入表）'!$A$6:$A$1121,LEN($A132))=$A132))</f>
        <v>4715</v>
      </c>
      <c r="F132" s="246">
        <f t="shared" si="2"/>
        <v>1.17551732734979</v>
      </c>
      <c r="G132" s="246">
        <f t="shared" si="3"/>
        <v>1.11597633136095</v>
      </c>
      <c r="H132" s="221"/>
    </row>
    <row r="133" ht="25" customHeight="1" spans="1:8">
      <c r="A133" s="280" t="s">
        <v>449</v>
      </c>
      <c r="B133" s="248" t="s">
        <v>450</v>
      </c>
      <c r="C133" s="281">
        <f>SUMPRODUCT('[1]表二（录入表）'!C$6:C$1121*(LEFT('[1]表二（录入表）'!$A$6:$A$1121,LEN($A133))=$A133))</f>
        <v>4332</v>
      </c>
      <c r="D133" s="281">
        <f>SUMPRODUCT('[1]表二（录入表）'!D$6:D$1121*(LEFT('[1]表二（录入表）'!$A$6:$A$1121,LEN($A133))=$A133))</f>
        <v>4446</v>
      </c>
      <c r="E133" s="281">
        <f>SUMPRODUCT('[1]表二（录入表）'!E$6:E$1121*(LEFT('[1]表二（录入表）'!$A$6:$A$1121,LEN($A133))=$A133))</f>
        <v>3033</v>
      </c>
      <c r="F133" s="246">
        <f t="shared" si="2"/>
        <v>0.700138504155125</v>
      </c>
      <c r="G133" s="246">
        <f t="shared" si="3"/>
        <v>0.682186234817814</v>
      </c>
      <c r="H133" s="221"/>
    </row>
    <row r="134" ht="25" customHeight="1" spans="1:8">
      <c r="A134" s="280" t="s">
        <v>451</v>
      </c>
      <c r="B134" s="248" t="s">
        <v>452</v>
      </c>
      <c r="C134" s="281">
        <f>SUMPRODUCT('[1]表二（录入表）'!C$6:C$1121*(LEFT('[1]表二（录入表）'!$A$6:$A$1121,LEN($A134))=$A134))</f>
        <v>0</v>
      </c>
      <c r="D134" s="281">
        <f>SUMPRODUCT('[1]表二（录入表）'!D$6:D$1121*(LEFT('[1]表二（录入表）'!$A$6:$A$1121,LEN($A134))=$A134))</f>
        <v>519</v>
      </c>
      <c r="E134" s="281">
        <f>SUMPRODUCT('[1]表二（录入表）'!E$6:E$1121*(LEFT('[1]表二（录入表）'!$A$6:$A$1121,LEN($A134))=$A134))</f>
        <v>924</v>
      </c>
      <c r="F134" s="246" t="str">
        <f t="shared" ref="F134:F197" si="4">IFERROR($E134/C134,"")</f>
        <v/>
      </c>
      <c r="G134" s="246">
        <f t="shared" ref="G134:G197" si="5">IFERROR($E134/D134,"")</f>
        <v>1.78034682080925</v>
      </c>
      <c r="H134" s="221"/>
    </row>
    <row r="135" ht="25" customHeight="1" spans="1:8">
      <c r="A135" s="280" t="s">
        <v>453</v>
      </c>
      <c r="B135" s="248" t="s">
        <v>454</v>
      </c>
      <c r="C135" s="281">
        <f>SUMPRODUCT('[1]表二（录入表）'!C$6:C$1121*(LEFT('[1]表二（录入表）'!$A$6:$A$1121,LEN($A135))=$A135))</f>
        <v>0</v>
      </c>
      <c r="D135" s="281">
        <f>SUMPRODUCT('[1]表二（录入表）'!D$6:D$1121*(LEFT('[1]表二（录入表）'!$A$6:$A$1121,LEN($A135))=$A135))</f>
        <v>0</v>
      </c>
      <c r="E135" s="281">
        <f>SUMPRODUCT('[1]表二（录入表）'!E$6:E$1121*(LEFT('[1]表二（录入表）'!$A$6:$A$1121,LEN($A135))=$A135))</f>
        <v>0</v>
      </c>
      <c r="F135" s="246" t="str">
        <f t="shared" si="4"/>
        <v/>
      </c>
      <c r="G135" s="246" t="str">
        <f t="shared" si="5"/>
        <v/>
      </c>
      <c r="H135" s="221"/>
    </row>
    <row r="136" ht="25" customHeight="1" spans="1:8">
      <c r="A136" s="280" t="s">
        <v>455</v>
      </c>
      <c r="B136" s="248" t="s">
        <v>456</v>
      </c>
      <c r="C136" s="281">
        <f>SUMPRODUCT('[1]表二（录入表）'!C$6:C$1121*(LEFT('[1]表二（录入表）'!$A$6:$A$1121,LEN($A136))=$A136))</f>
        <v>0</v>
      </c>
      <c r="D136" s="281">
        <f>SUMPRODUCT('[1]表二（录入表）'!D$6:D$1121*(LEFT('[1]表二（录入表）'!$A$6:$A$1121,LEN($A136))=$A136))</f>
        <v>0</v>
      </c>
      <c r="E136" s="281">
        <f>SUMPRODUCT('[1]表二（录入表）'!E$6:E$1121*(LEFT('[1]表二（录入表）'!$A$6:$A$1121,LEN($A136))=$A136))</f>
        <v>0</v>
      </c>
      <c r="F136" s="246" t="str">
        <f t="shared" si="4"/>
        <v/>
      </c>
      <c r="G136" s="246" t="str">
        <f t="shared" si="5"/>
        <v/>
      </c>
      <c r="H136" s="221"/>
    </row>
    <row r="137" ht="25" customHeight="1" spans="1:8">
      <c r="A137" s="280" t="s">
        <v>457</v>
      </c>
      <c r="B137" s="248" t="s">
        <v>458</v>
      </c>
      <c r="C137" s="281">
        <f>SUMPRODUCT('[1]表二（录入表）'!C$6:C$1121*(LEFT('[1]表二（录入表）'!$A$6:$A$1121,LEN($A137))=$A137))</f>
        <v>0</v>
      </c>
      <c r="D137" s="281">
        <f>SUMPRODUCT('[1]表二（录入表）'!D$6:D$1121*(LEFT('[1]表二（录入表）'!$A$6:$A$1121,LEN($A137))=$A137))</f>
        <v>0</v>
      </c>
      <c r="E137" s="281">
        <f>SUMPRODUCT('[1]表二（录入表）'!E$6:E$1121*(LEFT('[1]表二（录入表）'!$A$6:$A$1121,LEN($A137))=$A137))</f>
        <v>0</v>
      </c>
      <c r="F137" s="246" t="str">
        <f t="shared" si="4"/>
        <v/>
      </c>
      <c r="G137" s="246" t="str">
        <f t="shared" si="5"/>
        <v/>
      </c>
      <c r="H137" s="221"/>
    </row>
    <row r="138" ht="25" customHeight="1" spans="1:8">
      <c r="A138" s="280" t="s">
        <v>459</v>
      </c>
      <c r="B138" s="248" t="s">
        <v>460</v>
      </c>
      <c r="C138" s="281">
        <f>SUMPRODUCT('[1]表二（录入表）'!C$6:C$1121*(LEFT('[1]表二（录入表）'!$A$6:$A$1121,LEN($A138))=$A138))</f>
        <v>0</v>
      </c>
      <c r="D138" s="281">
        <f>SUMPRODUCT('[1]表二（录入表）'!D$6:D$1121*(LEFT('[1]表二（录入表）'!$A$6:$A$1121,LEN($A138))=$A138))</f>
        <v>31</v>
      </c>
      <c r="E138" s="281">
        <f>SUMPRODUCT('[1]表二（录入表）'!E$6:E$1121*(LEFT('[1]表二（录入表）'!$A$6:$A$1121,LEN($A138))=$A138))</f>
        <v>0</v>
      </c>
      <c r="F138" s="246" t="str">
        <f t="shared" si="4"/>
        <v/>
      </c>
      <c r="G138" s="246">
        <f t="shared" si="5"/>
        <v>0</v>
      </c>
      <c r="H138" s="221"/>
    </row>
    <row r="139" ht="25" customHeight="1" spans="1:8">
      <c r="A139" s="280" t="s">
        <v>461</v>
      </c>
      <c r="B139" s="248" t="s">
        <v>462</v>
      </c>
      <c r="C139" s="281">
        <f>SUMPRODUCT('[1]表二（录入表）'!C$6:C$1121*(LEFT('[1]表二（录入表）'!$A$6:$A$1121,LEN($A139))=$A139))</f>
        <v>0</v>
      </c>
      <c r="D139" s="281">
        <f>SUMPRODUCT('[1]表二（录入表）'!D$6:D$1121*(LEFT('[1]表二（录入表）'!$A$6:$A$1121,LEN($A139))=$A139))</f>
        <v>0</v>
      </c>
      <c r="E139" s="281">
        <f>SUMPRODUCT('[1]表二（录入表）'!E$6:E$1121*(LEFT('[1]表二（录入表）'!$A$6:$A$1121,LEN($A139))=$A139))</f>
        <v>0</v>
      </c>
      <c r="F139" s="246" t="str">
        <f t="shared" si="4"/>
        <v/>
      </c>
      <c r="G139" s="246" t="str">
        <f t="shared" si="5"/>
        <v/>
      </c>
      <c r="H139" s="221"/>
    </row>
    <row r="140" ht="25" customHeight="1" spans="1:8">
      <c r="A140" s="280" t="s">
        <v>463</v>
      </c>
      <c r="B140" s="248" t="s">
        <v>464</v>
      </c>
      <c r="C140" s="281">
        <f>SUMPRODUCT('[1]表二（录入表）'!C$6:C$1121*(LEFT('[1]表二（录入表）'!$A$6:$A$1121,LEN($A140))=$A140))</f>
        <v>0</v>
      </c>
      <c r="D140" s="281">
        <f>SUMPRODUCT('[1]表二（录入表）'!D$6:D$1121*(LEFT('[1]表二（录入表）'!$A$6:$A$1121,LEN($A140))=$A140))</f>
        <v>100</v>
      </c>
      <c r="E140" s="281">
        <f>SUMPRODUCT('[1]表二（录入表）'!E$6:E$1121*(LEFT('[1]表二（录入表）'!$A$6:$A$1121,LEN($A140))=$A140))</f>
        <v>0</v>
      </c>
      <c r="F140" s="246" t="str">
        <f t="shared" si="4"/>
        <v/>
      </c>
      <c r="G140" s="246">
        <f t="shared" si="5"/>
        <v>0</v>
      </c>
      <c r="H140" s="221"/>
    </row>
    <row r="141" ht="25" customHeight="1" spans="1:8">
      <c r="A141" s="280" t="s">
        <v>465</v>
      </c>
      <c r="B141" s="248" t="s">
        <v>466</v>
      </c>
      <c r="C141" s="281">
        <f>SUMPRODUCT('[1]表二（录入表）'!C$6:C$1121*(LEFT('[1]表二（录入表）'!$A$6:$A$1121,LEN($A141))=$A141))</f>
        <v>0</v>
      </c>
      <c r="D141" s="281">
        <f>SUMPRODUCT('[1]表二（录入表）'!D$6:D$1121*(LEFT('[1]表二（录入表）'!$A$6:$A$1121,LEN($A141))=$A141))</f>
        <v>0</v>
      </c>
      <c r="E141" s="281">
        <f>SUMPRODUCT('[1]表二（录入表）'!E$6:E$1121*(LEFT('[1]表二（录入表）'!$A$6:$A$1121,LEN($A141))=$A141))</f>
        <v>0</v>
      </c>
      <c r="F141" s="246" t="str">
        <f t="shared" si="4"/>
        <v/>
      </c>
      <c r="G141" s="246" t="str">
        <f t="shared" si="5"/>
        <v/>
      </c>
      <c r="H141" s="221"/>
    </row>
    <row r="142" ht="25" customHeight="1" spans="1:8">
      <c r="A142" s="280" t="s">
        <v>467</v>
      </c>
      <c r="B142" s="248" t="s">
        <v>468</v>
      </c>
      <c r="C142" s="281">
        <f>SUMPRODUCT('[1]表二（录入表）'!C$6:C$1121*(LEFT('[1]表二（录入表）'!$A$6:$A$1121,LEN($A142))=$A142))</f>
        <v>0</v>
      </c>
      <c r="D142" s="281">
        <f>SUMPRODUCT('[1]表二（录入表）'!D$6:D$1121*(LEFT('[1]表二（录入表）'!$A$6:$A$1121,LEN($A142))=$A142))</f>
        <v>0</v>
      </c>
      <c r="E142" s="281">
        <f>SUMPRODUCT('[1]表二（录入表）'!E$6:E$1121*(LEFT('[1]表二（录入表）'!$A$6:$A$1121,LEN($A142))=$A142))</f>
        <v>0</v>
      </c>
      <c r="F142" s="246" t="str">
        <f t="shared" si="4"/>
        <v/>
      </c>
      <c r="G142" s="246" t="str">
        <f t="shared" si="5"/>
        <v/>
      </c>
      <c r="H142" s="221"/>
    </row>
    <row r="143" ht="25" customHeight="1" spans="1:8">
      <c r="A143" s="280" t="s">
        <v>469</v>
      </c>
      <c r="B143" s="248" t="s">
        <v>470</v>
      </c>
      <c r="C143" s="281">
        <f>SUMPRODUCT('[1]表二（录入表）'!C$6:C$1121*(LEFT('[1]表二（录入表）'!$A$6:$A$1121,LEN($A143))=$A143))</f>
        <v>1368</v>
      </c>
      <c r="D143" s="281">
        <f>SUMPRODUCT('[1]表二（录入表）'!D$6:D$1121*(LEFT('[1]表二（录入表）'!$A$6:$A$1121,LEN($A143))=$A143))</f>
        <v>4836</v>
      </c>
      <c r="E143" s="281">
        <f>SUMPRODUCT('[1]表二（录入表）'!E$6:E$1121*(LEFT('[1]表二（录入表）'!$A$6:$A$1121,LEN($A143))=$A143))</f>
        <v>3209</v>
      </c>
      <c r="F143" s="246">
        <f t="shared" si="4"/>
        <v>2.34576023391813</v>
      </c>
      <c r="G143" s="246">
        <f t="shared" si="5"/>
        <v>0.663564929693962</v>
      </c>
      <c r="H143" s="221"/>
    </row>
    <row r="144" ht="25" customHeight="1" spans="1:8">
      <c r="A144" s="280" t="s">
        <v>471</v>
      </c>
      <c r="B144" s="248" t="s">
        <v>472</v>
      </c>
      <c r="C144" s="281">
        <f>SUMPRODUCT('[1]表二（录入表）'!C$6:C$1121*(LEFT('[1]表二（录入表）'!$A$6:$A$1121,LEN($A144))=$A144))</f>
        <v>16401</v>
      </c>
      <c r="D144" s="281">
        <f>SUMPRODUCT('[1]表二（录入表）'!D$6:D$1121*(LEFT('[1]表二（录入表）'!$A$6:$A$1121,LEN($A144))=$A144))</f>
        <v>14448</v>
      </c>
      <c r="E144" s="281">
        <f>SUMPRODUCT('[1]表二（录入表）'!E$6:E$1121*(LEFT('[1]表二（录入表）'!$A$6:$A$1121,LEN($A144))=$A144))</f>
        <v>10578</v>
      </c>
      <c r="F144" s="246">
        <f t="shared" si="4"/>
        <v>0.644960673129687</v>
      </c>
      <c r="G144" s="246">
        <f t="shared" si="5"/>
        <v>0.732142857142857</v>
      </c>
      <c r="H144" s="221"/>
    </row>
    <row r="145" ht="25" customHeight="1" spans="1:8">
      <c r="A145" s="280" t="s">
        <v>473</v>
      </c>
      <c r="B145" s="248" t="s">
        <v>474</v>
      </c>
      <c r="C145" s="281">
        <f>SUMPRODUCT('[1]表二（录入表）'!C$6:C$1121*(LEFT('[1]表二（录入表）'!$A$6:$A$1121,LEN($A145))=$A145))</f>
        <v>2603</v>
      </c>
      <c r="D145" s="281">
        <f>SUMPRODUCT('[1]表二（录入表）'!D$6:D$1121*(LEFT('[1]表二（录入表）'!$A$6:$A$1121,LEN($A145))=$A145))</f>
        <v>3200</v>
      </c>
      <c r="E145" s="281">
        <f>SUMPRODUCT('[1]表二（录入表）'!E$6:E$1121*(LEFT('[1]表二（录入表）'!$A$6:$A$1121,LEN($A145))=$A145))</f>
        <v>2198</v>
      </c>
      <c r="F145" s="246">
        <f t="shared" si="4"/>
        <v>0.844410295812524</v>
      </c>
      <c r="G145" s="246">
        <f t="shared" si="5"/>
        <v>0.686875</v>
      </c>
      <c r="H145" s="221"/>
    </row>
    <row r="146" ht="25" customHeight="1" spans="1:8">
      <c r="A146" s="280" t="s">
        <v>475</v>
      </c>
      <c r="B146" s="248" t="s">
        <v>476</v>
      </c>
      <c r="C146" s="281">
        <f>SUMPRODUCT('[1]表二（录入表）'!C$6:C$1121*(LEFT('[1]表二（录入表）'!$A$6:$A$1121,LEN($A146))=$A146))</f>
        <v>265</v>
      </c>
      <c r="D146" s="281">
        <f>SUMPRODUCT('[1]表二（录入表）'!D$6:D$1121*(LEFT('[1]表二（录入表）'!$A$6:$A$1121,LEN($A146))=$A146))</f>
        <v>651</v>
      </c>
      <c r="E146" s="281">
        <f>SUMPRODUCT('[1]表二（录入表）'!E$6:E$1121*(LEFT('[1]表二（录入表）'!$A$6:$A$1121,LEN($A146))=$A146))</f>
        <v>410</v>
      </c>
      <c r="F146" s="246">
        <f t="shared" si="4"/>
        <v>1.54716981132075</v>
      </c>
      <c r="G146" s="246">
        <f t="shared" si="5"/>
        <v>0.629800307219662</v>
      </c>
      <c r="H146" s="221"/>
    </row>
    <row r="147" ht="25" customHeight="1" spans="1:8">
      <c r="A147" s="280" t="s">
        <v>477</v>
      </c>
      <c r="B147" s="248" t="s">
        <v>478</v>
      </c>
      <c r="C147" s="281">
        <f>SUMPRODUCT('[1]表二（录入表）'!C$6:C$1121*(LEFT('[1]表二（录入表）'!$A$6:$A$1121,LEN($A147))=$A147))</f>
        <v>6858</v>
      </c>
      <c r="D147" s="281">
        <f>SUMPRODUCT('[1]表二（录入表）'!D$6:D$1121*(LEFT('[1]表二（录入表）'!$A$6:$A$1121,LEN($A147))=$A147))</f>
        <v>6500</v>
      </c>
      <c r="E147" s="281">
        <f>SUMPRODUCT('[1]表二（录入表）'!E$6:E$1121*(LEFT('[1]表二（录入表）'!$A$6:$A$1121,LEN($A147))=$A147))</f>
        <v>5000</v>
      </c>
      <c r="F147" s="246">
        <f t="shared" si="4"/>
        <v>0.729075532225139</v>
      </c>
      <c r="G147" s="246">
        <f t="shared" si="5"/>
        <v>0.769230769230769</v>
      </c>
      <c r="H147" s="221"/>
    </row>
    <row r="148" ht="25" customHeight="1" spans="1:8">
      <c r="A148" s="280" t="s">
        <v>479</v>
      </c>
      <c r="B148" s="248" t="s">
        <v>480</v>
      </c>
      <c r="C148" s="281">
        <f>SUMPRODUCT('[1]表二（录入表）'!C$6:C$1121*(LEFT('[1]表二（录入表）'!$A$6:$A$1121,LEN($A148))=$A148))</f>
        <v>3441</v>
      </c>
      <c r="D148" s="281">
        <f>SUMPRODUCT('[1]表二（录入表）'!D$6:D$1121*(LEFT('[1]表二（录入表）'!$A$6:$A$1121,LEN($A148))=$A148))</f>
        <v>2636</v>
      </c>
      <c r="E148" s="281">
        <f>SUMPRODUCT('[1]表二（录入表）'!E$6:E$1121*(LEFT('[1]表二（录入表）'!$A$6:$A$1121,LEN($A148))=$A148))</f>
        <v>2248</v>
      </c>
      <c r="F148" s="246">
        <f t="shared" si="4"/>
        <v>0.653298459750073</v>
      </c>
      <c r="G148" s="246">
        <f t="shared" si="5"/>
        <v>0.852807283763278</v>
      </c>
      <c r="H148" s="221"/>
    </row>
    <row r="149" ht="25" customHeight="1" spans="1:8">
      <c r="A149" s="280" t="s">
        <v>481</v>
      </c>
      <c r="B149" s="248" t="s">
        <v>482</v>
      </c>
      <c r="C149" s="281">
        <f>SUMPRODUCT('[1]表二（录入表）'!C$6:C$1121*(LEFT('[1]表二（录入表）'!$A$6:$A$1121,LEN($A149))=$A149))</f>
        <v>0</v>
      </c>
      <c r="D149" s="281">
        <f>SUMPRODUCT('[1]表二（录入表）'!D$6:D$1121*(LEFT('[1]表二（录入表）'!$A$6:$A$1121,LEN($A149))=$A149))</f>
        <v>0</v>
      </c>
      <c r="E149" s="281">
        <f>SUMPRODUCT('[1]表二（录入表）'!E$6:E$1121*(LEFT('[1]表二（录入表）'!$A$6:$A$1121,LEN($A149))=$A149))</f>
        <v>0</v>
      </c>
      <c r="F149" s="246" t="str">
        <f t="shared" si="4"/>
        <v/>
      </c>
      <c r="G149" s="246" t="str">
        <f t="shared" si="5"/>
        <v/>
      </c>
      <c r="H149" s="221"/>
    </row>
    <row r="150" ht="25" customHeight="1" spans="1:8">
      <c r="A150" s="280" t="s">
        <v>483</v>
      </c>
      <c r="B150" s="248" t="s">
        <v>484</v>
      </c>
      <c r="C150" s="281">
        <f>SUMPRODUCT('[1]表二（录入表）'!C$6:C$1121*(LEFT('[1]表二（录入表）'!$A$6:$A$1121,LEN($A150))=$A150))</f>
        <v>3234</v>
      </c>
      <c r="D150" s="281">
        <f>SUMPRODUCT('[1]表二（录入表）'!D$6:D$1121*(LEFT('[1]表二（录入表）'!$A$6:$A$1121,LEN($A150))=$A150))</f>
        <v>1461</v>
      </c>
      <c r="E150" s="281">
        <f>SUMPRODUCT('[1]表二（录入表）'!E$6:E$1121*(LEFT('[1]表二（录入表）'!$A$6:$A$1121,LEN($A150))=$A150))</f>
        <v>722</v>
      </c>
      <c r="F150" s="246">
        <f t="shared" si="4"/>
        <v>0.223252937538652</v>
      </c>
      <c r="G150" s="246">
        <f t="shared" si="5"/>
        <v>0.494182067077344</v>
      </c>
      <c r="H150" s="221"/>
    </row>
    <row r="151" ht="25" customHeight="1" spans="1:8">
      <c r="A151" s="280" t="s">
        <v>485</v>
      </c>
      <c r="B151" s="248" t="s">
        <v>486</v>
      </c>
      <c r="C151" s="281">
        <f>SUMPRODUCT('[1]表二（录入表）'!C$6:C$1121*(LEFT('[1]表二（录入表）'!$A$6:$A$1121,LEN($A151))=$A151))</f>
        <v>77971</v>
      </c>
      <c r="D151" s="281">
        <f>SUMPRODUCT('[1]表二（录入表）'!D$6:D$1121*(LEFT('[1]表二（录入表）'!$A$6:$A$1121,LEN($A151))=$A151))</f>
        <v>59307</v>
      </c>
      <c r="E151" s="281">
        <f>SUMPRODUCT('[1]表二（录入表）'!E$6:E$1121*(LEFT('[1]表二（录入表）'!$A$6:$A$1121,LEN($A151))=$A151))</f>
        <v>52294</v>
      </c>
      <c r="F151" s="246">
        <f t="shared" si="4"/>
        <v>0.670685254774211</v>
      </c>
      <c r="G151" s="246">
        <f t="shared" si="5"/>
        <v>0.881750889439695</v>
      </c>
      <c r="H151" s="221"/>
    </row>
    <row r="152" ht="25" customHeight="1" spans="1:8">
      <c r="A152" s="280" t="s">
        <v>487</v>
      </c>
      <c r="B152" s="248" t="s">
        <v>488</v>
      </c>
      <c r="C152" s="281">
        <f>SUMPRODUCT('[1]表二（录入表）'!C$6:C$1121*(LEFT('[1]表二（录入表）'!$A$6:$A$1121,LEN($A152))=$A152))</f>
        <v>27135</v>
      </c>
      <c r="D152" s="281">
        <f>SUMPRODUCT('[1]表二（录入表）'!D$6:D$1121*(LEFT('[1]表二（录入表）'!$A$6:$A$1121,LEN($A152))=$A152))</f>
        <v>22832</v>
      </c>
      <c r="E152" s="281">
        <f>SUMPRODUCT('[1]表二（录入表）'!E$6:E$1121*(LEFT('[1]表二（录入表）'!$A$6:$A$1121,LEN($A152))=$A152))</f>
        <v>16325</v>
      </c>
      <c r="F152" s="246">
        <f t="shared" si="4"/>
        <v>0.601621522019532</v>
      </c>
      <c r="G152" s="246">
        <f t="shared" si="5"/>
        <v>0.71500525578136</v>
      </c>
      <c r="H152" s="221"/>
    </row>
    <row r="153" ht="25" customHeight="1" spans="1:8">
      <c r="A153" s="280" t="s">
        <v>489</v>
      </c>
      <c r="B153" s="248" t="s">
        <v>490</v>
      </c>
      <c r="C153" s="281">
        <f>SUMPRODUCT('[1]表二（录入表）'!C$6:C$1121*(LEFT('[1]表二（录入表）'!$A$6:$A$1121,LEN($A153))=$A153))</f>
        <v>6970</v>
      </c>
      <c r="D153" s="281">
        <f>SUMPRODUCT('[1]表二（录入表）'!D$6:D$1121*(LEFT('[1]表二（录入表）'!$A$6:$A$1121,LEN($A153))=$A153))</f>
        <v>10438</v>
      </c>
      <c r="E153" s="281">
        <f>SUMPRODUCT('[1]表二（录入表）'!E$6:E$1121*(LEFT('[1]表二（录入表）'!$A$6:$A$1121,LEN($A153))=$A153))</f>
        <v>9779</v>
      </c>
      <c r="F153" s="246">
        <f t="shared" si="4"/>
        <v>1.40301291248207</v>
      </c>
      <c r="G153" s="246">
        <f t="shared" si="5"/>
        <v>0.936865299865875</v>
      </c>
      <c r="H153" s="221"/>
    </row>
    <row r="154" ht="25" customHeight="1" spans="1:8">
      <c r="A154" s="280" t="s">
        <v>491</v>
      </c>
      <c r="B154" s="248" t="s">
        <v>492</v>
      </c>
      <c r="C154" s="281">
        <f>SUMPRODUCT('[1]表二（录入表）'!C$6:C$1121*(LEFT('[1]表二（录入表）'!$A$6:$A$1121,LEN($A154))=$A154))</f>
        <v>2000</v>
      </c>
      <c r="D154" s="281">
        <f>SUMPRODUCT('[1]表二（录入表）'!D$6:D$1121*(LEFT('[1]表二（录入表）'!$A$6:$A$1121,LEN($A154))=$A154))</f>
        <v>2914</v>
      </c>
      <c r="E154" s="281">
        <f>SUMPRODUCT('[1]表二（录入表）'!E$6:E$1121*(LEFT('[1]表二（录入表）'!$A$6:$A$1121,LEN($A154))=$A154))</f>
        <v>863</v>
      </c>
      <c r="F154" s="246">
        <f t="shared" si="4"/>
        <v>0.4315</v>
      </c>
      <c r="G154" s="246">
        <f t="shared" si="5"/>
        <v>0.296156485929993</v>
      </c>
      <c r="H154" s="221"/>
    </row>
    <row r="155" ht="25" customHeight="1" spans="1:8">
      <c r="A155" s="280" t="s">
        <v>493</v>
      </c>
      <c r="B155" s="248" t="s">
        <v>494</v>
      </c>
      <c r="C155" s="281">
        <f>SUMPRODUCT('[1]表二（录入表）'!C$6:C$1121*(LEFT('[1]表二（录入表）'!$A$6:$A$1121,LEN($A155))=$A155))</f>
        <v>26546</v>
      </c>
      <c r="D155" s="281">
        <f>SUMPRODUCT('[1]表二（录入表）'!D$6:D$1121*(LEFT('[1]表二（录入表）'!$A$6:$A$1121,LEN($A155))=$A155))</f>
        <v>14956</v>
      </c>
      <c r="E155" s="281">
        <f>SUMPRODUCT('[1]表二（录入表）'!E$6:E$1121*(LEFT('[1]表二（录入表）'!$A$6:$A$1121,LEN($A155))=$A155))</f>
        <v>16063</v>
      </c>
      <c r="F155" s="246">
        <f t="shared" si="4"/>
        <v>0.605100580125066</v>
      </c>
      <c r="G155" s="246">
        <f t="shared" si="5"/>
        <v>1.07401711687617</v>
      </c>
      <c r="H155" s="221"/>
    </row>
    <row r="156" ht="25" customHeight="1" spans="1:8">
      <c r="A156" s="280" t="s">
        <v>495</v>
      </c>
      <c r="B156" s="248" t="s">
        <v>496</v>
      </c>
      <c r="C156" s="281">
        <f>SUMPRODUCT('[1]表二（录入表）'!C$6:C$1121*(LEFT('[1]表二（录入表）'!$A$6:$A$1121,LEN($A156))=$A156))</f>
        <v>3793</v>
      </c>
      <c r="D156" s="281">
        <f>SUMPRODUCT('[1]表二（录入表）'!D$6:D$1121*(LEFT('[1]表二（录入表）'!$A$6:$A$1121,LEN($A156))=$A156))</f>
        <v>5400</v>
      </c>
      <c r="E156" s="281">
        <f>SUMPRODUCT('[1]表二（录入表）'!E$6:E$1121*(LEFT('[1]表二（录入表）'!$A$6:$A$1121,LEN($A156))=$A156))</f>
        <v>4833</v>
      </c>
      <c r="F156" s="246">
        <f t="shared" si="4"/>
        <v>1.27418929607171</v>
      </c>
      <c r="G156" s="246">
        <f t="shared" si="5"/>
        <v>0.895</v>
      </c>
      <c r="H156" s="221"/>
    </row>
    <row r="157" ht="25" customHeight="1" spans="1:8">
      <c r="A157" s="280" t="s">
        <v>497</v>
      </c>
      <c r="B157" s="248" t="s">
        <v>498</v>
      </c>
      <c r="C157" s="281">
        <f>SUMPRODUCT('[1]表二（录入表）'!C$6:C$1121*(LEFT('[1]表二（录入表）'!$A$6:$A$1121,LEN($A157))=$A157))</f>
        <v>300</v>
      </c>
      <c r="D157" s="281">
        <f>SUMPRODUCT('[1]表二（录入表）'!D$6:D$1121*(LEFT('[1]表二（录入表）'!$A$6:$A$1121,LEN($A157))=$A157))</f>
        <v>452</v>
      </c>
      <c r="E157" s="281">
        <f>SUMPRODUCT('[1]表二（录入表）'!E$6:E$1121*(LEFT('[1]表二（录入表）'!$A$6:$A$1121,LEN($A157))=$A157))</f>
        <v>1372</v>
      </c>
      <c r="F157" s="246">
        <f t="shared" si="4"/>
        <v>4.57333333333333</v>
      </c>
      <c r="G157" s="246">
        <f t="shared" si="5"/>
        <v>3.0353982300885</v>
      </c>
      <c r="H157" s="221"/>
    </row>
    <row r="158" ht="25" customHeight="1" spans="1:8">
      <c r="A158" s="280" t="s">
        <v>499</v>
      </c>
      <c r="B158" s="248" t="s">
        <v>500</v>
      </c>
      <c r="C158" s="281">
        <f>SUMPRODUCT('[1]表二（录入表）'!C$6:C$1121*(LEFT('[1]表二（录入表）'!$A$6:$A$1121,LEN($A158))=$A158))</f>
        <v>0</v>
      </c>
      <c r="D158" s="281">
        <f>SUMPRODUCT('[1]表二（录入表）'!D$6:D$1121*(LEFT('[1]表二（录入表）'!$A$6:$A$1121,LEN($A158))=$A158))</f>
        <v>482</v>
      </c>
      <c r="E158" s="281">
        <f>SUMPRODUCT('[1]表二（录入表）'!E$6:E$1121*(LEFT('[1]表二（录入表）'!$A$6:$A$1121,LEN($A158))=$A158))</f>
        <v>447</v>
      </c>
      <c r="F158" s="246" t="str">
        <f t="shared" si="4"/>
        <v/>
      </c>
      <c r="G158" s="246">
        <f t="shared" si="5"/>
        <v>0.927385892116183</v>
      </c>
      <c r="H158" s="221"/>
    </row>
    <row r="159" ht="25" customHeight="1" spans="1:8">
      <c r="A159" s="280" t="s">
        <v>501</v>
      </c>
      <c r="B159" s="248" t="s">
        <v>502</v>
      </c>
      <c r="C159" s="281">
        <f>SUMPRODUCT('[1]表二（录入表）'!C$6:C$1121*(LEFT('[1]表二（录入表）'!$A$6:$A$1121,LEN($A159))=$A159))</f>
        <v>11227</v>
      </c>
      <c r="D159" s="281">
        <f>SUMPRODUCT('[1]表二（录入表）'!D$6:D$1121*(LEFT('[1]表二（录入表）'!$A$6:$A$1121,LEN($A159))=$A159))</f>
        <v>1833</v>
      </c>
      <c r="E159" s="281">
        <f>SUMPRODUCT('[1]表二（录入表）'!E$6:E$1121*(LEFT('[1]表二（录入表）'!$A$6:$A$1121,LEN($A159))=$A159))</f>
        <v>2612</v>
      </c>
      <c r="F159" s="246">
        <f t="shared" si="4"/>
        <v>0.232653424779549</v>
      </c>
      <c r="G159" s="246">
        <f t="shared" si="5"/>
        <v>1.42498636115657</v>
      </c>
      <c r="H159" s="221"/>
    </row>
    <row r="160" ht="25" customHeight="1" spans="1:8">
      <c r="A160" s="280" t="s">
        <v>503</v>
      </c>
      <c r="B160" s="248" t="s">
        <v>504</v>
      </c>
      <c r="C160" s="281">
        <f>SUMPRODUCT('[1]表二（录入表）'!C$6:C$1121*(LEFT('[1]表二（录入表）'!$A$6:$A$1121,LEN($A160))=$A160))</f>
        <v>12133</v>
      </c>
      <c r="D160" s="281">
        <f>SUMPRODUCT('[1]表二（录入表）'!D$6:D$1121*(LEFT('[1]表二（录入表）'!$A$6:$A$1121,LEN($A160))=$A160))</f>
        <v>8157</v>
      </c>
      <c r="E160" s="281">
        <f>SUMPRODUCT('[1]表二（录入表）'!E$6:E$1121*(LEFT('[1]表二（录入表）'!$A$6:$A$1121,LEN($A160))=$A160))</f>
        <v>12164</v>
      </c>
      <c r="F160" s="246">
        <f t="shared" si="4"/>
        <v>1.00255501524767</v>
      </c>
      <c r="G160" s="246">
        <f t="shared" si="5"/>
        <v>1.49123452249602</v>
      </c>
      <c r="H160" s="221"/>
    </row>
    <row r="161" ht="25" customHeight="1" spans="1:8">
      <c r="A161" s="280" t="s">
        <v>505</v>
      </c>
      <c r="B161" s="248" t="s">
        <v>506</v>
      </c>
      <c r="C161" s="281">
        <f>SUMPRODUCT('[1]表二（录入表）'!C$6:C$1121*(LEFT('[1]表二（录入表）'!$A$6:$A$1121,LEN($A161))=$A161))</f>
        <v>5556</v>
      </c>
      <c r="D161" s="281">
        <f>SUMPRODUCT('[1]表二（录入表）'!D$6:D$1121*(LEFT('[1]表二（录入表）'!$A$6:$A$1121,LEN($A161))=$A161))</f>
        <v>6578</v>
      </c>
      <c r="E161" s="281">
        <f>SUMPRODUCT('[1]表二（录入表）'!E$6:E$1121*(LEFT('[1]表二（录入表）'!$A$6:$A$1121,LEN($A161))=$A161))</f>
        <v>6077</v>
      </c>
      <c r="F161" s="246">
        <f t="shared" si="4"/>
        <v>1.09377249820014</v>
      </c>
      <c r="G161" s="246">
        <f t="shared" si="5"/>
        <v>0.923837032532685</v>
      </c>
      <c r="H161" s="221"/>
    </row>
    <row r="162" ht="25" customHeight="1" spans="1:8">
      <c r="A162" s="280" t="s">
        <v>507</v>
      </c>
      <c r="B162" s="248" t="s">
        <v>508</v>
      </c>
      <c r="C162" s="281">
        <f>SUMPRODUCT('[1]表二（录入表）'!C$6:C$1121*(LEFT('[1]表二（录入表）'!$A$6:$A$1121,LEN($A162))=$A162))</f>
        <v>0</v>
      </c>
      <c r="D162" s="281">
        <f>SUMPRODUCT('[1]表二（录入表）'!D$6:D$1121*(LEFT('[1]表二（录入表）'!$A$6:$A$1121,LEN($A162))=$A162))</f>
        <v>1</v>
      </c>
      <c r="E162" s="281">
        <f>SUMPRODUCT('[1]表二（录入表）'!E$6:E$1121*(LEFT('[1]表二（录入表）'!$A$6:$A$1121,LEN($A162))=$A162))</f>
        <v>0</v>
      </c>
      <c r="F162" s="246" t="str">
        <f t="shared" si="4"/>
        <v/>
      </c>
      <c r="G162" s="246">
        <f t="shared" si="5"/>
        <v>0</v>
      </c>
      <c r="H162" s="221"/>
    </row>
    <row r="163" ht="25" customHeight="1" spans="1:8">
      <c r="A163" s="280" t="s">
        <v>509</v>
      </c>
      <c r="B163" s="248" t="s">
        <v>510</v>
      </c>
      <c r="C163" s="281">
        <f>SUMPRODUCT('[1]表二（录入表）'!C$6:C$1121*(LEFT('[1]表二（录入表）'!$A$6:$A$1121,LEN($A163))=$A163))</f>
        <v>0</v>
      </c>
      <c r="D163" s="281">
        <f>SUMPRODUCT('[1]表二（录入表）'!D$6:D$1121*(LEFT('[1]表二（录入表）'!$A$6:$A$1121,LEN($A163))=$A163))</f>
        <v>0</v>
      </c>
      <c r="E163" s="281">
        <f>SUMPRODUCT('[1]表二（录入表）'!E$6:E$1121*(LEFT('[1]表二（录入表）'!$A$6:$A$1121,LEN($A163))=$A163))</f>
        <v>0</v>
      </c>
      <c r="F163" s="246" t="str">
        <f t="shared" si="4"/>
        <v/>
      </c>
      <c r="G163" s="246" t="str">
        <f t="shared" si="5"/>
        <v/>
      </c>
      <c r="H163" s="221"/>
    </row>
    <row r="164" ht="25" customHeight="1" spans="1:8">
      <c r="A164" s="280" t="s">
        <v>511</v>
      </c>
      <c r="B164" s="248" t="s">
        <v>512</v>
      </c>
      <c r="C164" s="281">
        <f>SUMPRODUCT('[1]表二（录入表）'!C$6:C$1121*(LEFT('[1]表二（录入表）'!$A$6:$A$1121,LEN($A164))=$A164))</f>
        <v>0</v>
      </c>
      <c r="D164" s="281">
        <f>SUMPRODUCT('[1]表二（录入表）'!D$6:D$1121*(LEFT('[1]表二（录入表）'!$A$6:$A$1121,LEN($A164))=$A164))</f>
        <v>0</v>
      </c>
      <c r="E164" s="281">
        <f>SUMPRODUCT('[1]表二（录入表）'!E$6:E$1121*(LEFT('[1]表二（录入表）'!$A$6:$A$1121,LEN($A164))=$A164))</f>
        <v>0</v>
      </c>
      <c r="F164" s="246" t="str">
        <f t="shared" si="4"/>
        <v/>
      </c>
      <c r="G164" s="246" t="str">
        <f t="shared" si="5"/>
        <v/>
      </c>
      <c r="H164" s="221"/>
    </row>
    <row r="165" ht="25" customHeight="1" spans="1:8">
      <c r="A165" s="280" t="s">
        <v>513</v>
      </c>
      <c r="B165" s="248" t="s">
        <v>514</v>
      </c>
      <c r="C165" s="281">
        <f>SUMPRODUCT('[1]表二（录入表）'!C$6:C$1121*(LEFT('[1]表二（录入表）'!$A$6:$A$1121,LEN($A165))=$A165))</f>
        <v>6577</v>
      </c>
      <c r="D165" s="281">
        <f>SUMPRODUCT('[1]表二（录入表）'!D$6:D$1121*(LEFT('[1]表二（录入表）'!$A$6:$A$1121,LEN($A165))=$A165))</f>
        <v>1578</v>
      </c>
      <c r="E165" s="281">
        <f>SUMPRODUCT('[1]表二（录入表）'!E$6:E$1121*(LEFT('[1]表二（录入表）'!$A$6:$A$1121,LEN($A165))=$A165))</f>
        <v>6087</v>
      </c>
      <c r="F165" s="246">
        <f t="shared" si="4"/>
        <v>0.925497947392428</v>
      </c>
      <c r="G165" s="246">
        <f t="shared" si="5"/>
        <v>3.8574144486692</v>
      </c>
      <c r="H165" s="221"/>
    </row>
    <row r="166" ht="25" customHeight="1" spans="1:8">
      <c r="A166" s="280" t="s">
        <v>515</v>
      </c>
      <c r="B166" s="248" t="s">
        <v>516</v>
      </c>
      <c r="C166" s="281">
        <f>SUMPRODUCT('[1]表二（录入表）'!C$6:C$1121*(LEFT('[1]表二（录入表）'!$A$6:$A$1121,LEN($A166))=$A166))</f>
        <v>730</v>
      </c>
      <c r="D166" s="281">
        <f>SUMPRODUCT('[1]表二（录入表）'!D$6:D$1121*(LEFT('[1]表二（录入表）'!$A$6:$A$1121,LEN($A166))=$A166))</f>
        <v>314</v>
      </c>
      <c r="E166" s="281">
        <f>SUMPRODUCT('[1]表二（录入表）'!E$6:E$1121*(LEFT('[1]表二（录入表）'!$A$6:$A$1121,LEN($A166))=$A166))</f>
        <v>428</v>
      </c>
      <c r="F166" s="246">
        <f t="shared" si="4"/>
        <v>0.586301369863014</v>
      </c>
      <c r="G166" s="246">
        <f t="shared" si="5"/>
        <v>1.36305732484076</v>
      </c>
      <c r="H166" s="221"/>
    </row>
    <row r="167" ht="25" customHeight="1" spans="1:8">
      <c r="A167" s="280" t="s">
        <v>517</v>
      </c>
      <c r="B167" s="248" t="s">
        <v>518</v>
      </c>
      <c r="C167" s="281">
        <f>SUMPRODUCT('[1]表二（录入表）'!C$6:C$1121*(LEFT('[1]表二（录入表）'!$A$6:$A$1121,LEN($A167))=$A167))</f>
        <v>62</v>
      </c>
      <c r="D167" s="281">
        <f>SUMPRODUCT('[1]表二（录入表）'!D$6:D$1121*(LEFT('[1]表二（录入表）'!$A$6:$A$1121,LEN($A167))=$A167))</f>
        <v>65</v>
      </c>
      <c r="E167" s="281">
        <f>SUMPRODUCT('[1]表二（录入表）'!E$6:E$1121*(LEFT('[1]表二（录入表）'!$A$6:$A$1121,LEN($A167))=$A167))</f>
        <v>66</v>
      </c>
      <c r="F167" s="246">
        <f t="shared" si="4"/>
        <v>1.06451612903226</v>
      </c>
      <c r="G167" s="246">
        <f t="shared" si="5"/>
        <v>1.01538461538462</v>
      </c>
      <c r="H167" s="221"/>
    </row>
    <row r="168" ht="25" customHeight="1" spans="1:8">
      <c r="A168" s="280" t="s">
        <v>519</v>
      </c>
      <c r="B168" s="248" t="s">
        <v>520</v>
      </c>
      <c r="C168" s="281">
        <f>SUMPRODUCT('[1]表二（录入表）'!C$6:C$1121*(LEFT('[1]表二（录入表）'!$A$6:$A$1121,LEN($A168))=$A168))</f>
        <v>0</v>
      </c>
      <c r="D168" s="281">
        <f>SUMPRODUCT('[1]表二（录入表）'!D$6:D$1121*(LEFT('[1]表二（录入表）'!$A$6:$A$1121,LEN($A168))=$A168))</f>
        <v>60</v>
      </c>
      <c r="E168" s="281">
        <f>SUMPRODUCT('[1]表二（录入表）'!E$6:E$1121*(LEFT('[1]表二（录入表）'!$A$6:$A$1121,LEN($A168))=$A168))</f>
        <v>0</v>
      </c>
      <c r="F168" s="246" t="str">
        <f t="shared" si="4"/>
        <v/>
      </c>
      <c r="G168" s="246">
        <f t="shared" si="5"/>
        <v>0</v>
      </c>
      <c r="H168" s="221"/>
    </row>
    <row r="169" ht="25" customHeight="1" spans="1:8">
      <c r="A169" s="280" t="s">
        <v>521</v>
      </c>
      <c r="B169" s="248" t="s">
        <v>522</v>
      </c>
      <c r="C169" s="281">
        <f>SUMPRODUCT('[1]表二（录入表）'!C$6:C$1121*(LEFT('[1]表二（录入表）'!$A$6:$A$1121,LEN($A169))=$A169))</f>
        <v>0</v>
      </c>
      <c r="D169" s="281">
        <f>SUMPRODUCT('[1]表二（录入表）'!D$6:D$1121*(LEFT('[1]表二（录入表）'!$A$6:$A$1121,LEN($A169))=$A169))</f>
        <v>0</v>
      </c>
      <c r="E169" s="281">
        <f>SUMPRODUCT('[1]表二（录入表）'!E$6:E$1121*(LEFT('[1]表二（录入表）'!$A$6:$A$1121,LEN($A169))=$A169))</f>
        <v>0</v>
      </c>
      <c r="F169" s="246" t="str">
        <f t="shared" si="4"/>
        <v/>
      </c>
      <c r="G169" s="246" t="str">
        <f t="shared" si="5"/>
        <v/>
      </c>
      <c r="H169" s="221"/>
    </row>
    <row r="170" ht="25" customHeight="1" spans="1:8">
      <c r="A170" s="280" t="s">
        <v>523</v>
      </c>
      <c r="B170" s="248" t="s">
        <v>524</v>
      </c>
      <c r="C170" s="281">
        <f>SUMPRODUCT('[1]表二（录入表）'!C$6:C$1121*(LEFT('[1]表二（录入表）'!$A$6:$A$1121,LEN($A170))=$A170))</f>
        <v>0</v>
      </c>
      <c r="D170" s="281">
        <f>SUMPRODUCT('[1]表二（录入表）'!D$6:D$1121*(LEFT('[1]表二（录入表）'!$A$6:$A$1121,LEN($A170))=$A170))</f>
        <v>21</v>
      </c>
      <c r="E170" s="281">
        <f>SUMPRODUCT('[1]表二（录入表）'!E$6:E$1121*(LEFT('[1]表二（录入表）'!$A$6:$A$1121,LEN($A170))=$A170))</f>
        <v>0</v>
      </c>
      <c r="F170" s="246" t="str">
        <f t="shared" si="4"/>
        <v/>
      </c>
      <c r="G170" s="246">
        <f t="shared" si="5"/>
        <v>0</v>
      </c>
      <c r="H170" s="221"/>
    </row>
    <row r="171" ht="25" customHeight="1" spans="1:8">
      <c r="A171" s="280" t="s">
        <v>525</v>
      </c>
      <c r="B171" s="248" t="s">
        <v>526</v>
      </c>
      <c r="C171" s="281">
        <f>SUMPRODUCT('[1]表二（录入表）'!C$6:C$1121*(LEFT('[1]表二（录入表）'!$A$6:$A$1121,LEN($A171))=$A171))</f>
        <v>0</v>
      </c>
      <c r="D171" s="281">
        <f>SUMPRODUCT('[1]表二（录入表）'!D$6:D$1121*(LEFT('[1]表二（录入表）'!$A$6:$A$1121,LEN($A171))=$A171))</f>
        <v>0</v>
      </c>
      <c r="E171" s="281">
        <f>SUMPRODUCT('[1]表二（录入表）'!E$6:E$1121*(LEFT('[1]表二（录入表）'!$A$6:$A$1121,LEN($A171))=$A171))</f>
        <v>0</v>
      </c>
      <c r="F171" s="246" t="str">
        <f t="shared" si="4"/>
        <v/>
      </c>
      <c r="G171" s="246" t="str">
        <f t="shared" si="5"/>
        <v/>
      </c>
      <c r="H171" s="221"/>
    </row>
    <row r="172" ht="25" customHeight="1" spans="1:8">
      <c r="A172" s="280" t="s">
        <v>527</v>
      </c>
      <c r="B172" s="248" t="s">
        <v>528</v>
      </c>
      <c r="C172" s="281">
        <f>SUMPRODUCT('[1]表二（录入表）'!C$6:C$1121*(LEFT('[1]表二（录入表）'!$A$6:$A$1121,LEN($A172))=$A172))</f>
        <v>0</v>
      </c>
      <c r="D172" s="281">
        <f>SUMPRODUCT('[1]表二（录入表）'!D$6:D$1121*(LEFT('[1]表二（录入表）'!$A$6:$A$1121,LEN($A172))=$A172))</f>
        <v>53</v>
      </c>
      <c r="E172" s="281">
        <f>SUMPRODUCT('[1]表二（录入表）'!E$6:E$1121*(LEFT('[1]表二（录入表）'!$A$6:$A$1121,LEN($A172))=$A172))</f>
        <v>38</v>
      </c>
      <c r="F172" s="246" t="str">
        <f t="shared" si="4"/>
        <v/>
      </c>
      <c r="G172" s="246">
        <f t="shared" si="5"/>
        <v>0.716981132075472</v>
      </c>
      <c r="H172" s="221"/>
    </row>
    <row r="173" ht="25" customHeight="1" spans="1:8">
      <c r="A173" s="280" t="s">
        <v>529</v>
      </c>
      <c r="B173" s="248" t="s">
        <v>530</v>
      </c>
      <c r="C173" s="281">
        <f>SUMPRODUCT('[1]表二（录入表）'!C$6:C$1121*(LEFT('[1]表二（录入表）'!$A$6:$A$1121,LEN($A173))=$A173))</f>
        <v>668</v>
      </c>
      <c r="D173" s="281">
        <f>SUMPRODUCT('[1]表二（录入表）'!D$6:D$1121*(LEFT('[1]表二（录入表）'!$A$6:$A$1121,LEN($A173))=$A173))</f>
        <v>115</v>
      </c>
      <c r="E173" s="281">
        <f>SUMPRODUCT('[1]表二（录入表）'!E$6:E$1121*(LEFT('[1]表二（录入表）'!$A$6:$A$1121,LEN($A173))=$A173))</f>
        <v>324</v>
      </c>
      <c r="F173" s="246">
        <f t="shared" si="4"/>
        <v>0.48502994011976</v>
      </c>
      <c r="G173" s="246">
        <f t="shared" si="5"/>
        <v>2.81739130434783</v>
      </c>
      <c r="H173" s="221"/>
    </row>
    <row r="174" ht="25" customHeight="1" spans="1:8">
      <c r="A174" s="280" t="s">
        <v>531</v>
      </c>
      <c r="B174" s="248" t="s">
        <v>532</v>
      </c>
      <c r="C174" s="281">
        <f>SUMPRODUCT('[1]表二（录入表）'!C$6:C$1121*(LEFT('[1]表二（录入表）'!$A$6:$A$1121,LEN($A174))=$A174))</f>
        <v>709</v>
      </c>
      <c r="D174" s="281">
        <f>SUMPRODUCT('[1]表二（录入表）'!D$6:D$1121*(LEFT('[1]表二（录入表）'!$A$6:$A$1121,LEN($A174))=$A174))</f>
        <v>921</v>
      </c>
      <c r="E174" s="281">
        <f>SUMPRODUCT('[1]表二（录入表）'!E$6:E$1121*(LEFT('[1]表二（录入表）'!$A$6:$A$1121,LEN($A174))=$A174))</f>
        <v>796</v>
      </c>
      <c r="F174" s="246">
        <f t="shared" si="4"/>
        <v>1.12270803949224</v>
      </c>
      <c r="G174" s="246">
        <f t="shared" si="5"/>
        <v>0.8642779587405</v>
      </c>
      <c r="H174" s="221"/>
    </row>
    <row r="175" ht="25" customHeight="1" spans="1:8">
      <c r="A175" s="280" t="s">
        <v>533</v>
      </c>
      <c r="B175" s="248" t="s">
        <v>534</v>
      </c>
      <c r="C175" s="281">
        <f>SUMPRODUCT('[1]表二（录入表）'!C$6:C$1121*(LEFT('[1]表二（录入表）'!$A$6:$A$1121,LEN($A175))=$A175))</f>
        <v>674</v>
      </c>
      <c r="D175" s="281">
        <f>SUMPRODUCT('[1]表二（录入表）'!D$6:D$1121*(LEFT('[1]表二（录入表）'!$A$6:$A$1121,LEN($A175))=$A175))</f>
        <v>896</v>
      </c>
      <c r="E175" s="281">
        <f>SUMPRODUCT('[1]表二（录入表）'!E$6:E$1121*(LEFT('[1]表二（录入表）'!$A$6:$A$1121,LEN($A175))=$A175))</f>
        <v>785</v>
      </c>
      <c r="F175" s="246">
        <f t="shared" si="4"/>
        <v>1.1646884272997</v>
      </c>
      <c r="G175" s="246">
        <f t="shared" si="5"/>
        <v>0.876116071428571</v>
      </c>
      <c r="H175" s="221"/>
    </row>
    <row r="176" ht="25" customHeight="1" spans="1:8">
      <c r="A176" s="280" t="s">
        <v>535</v>
      </c>
      <c r="B176" s="248" t="s">
        <v>536</v>
      </c>
      <c r="C176" s="281">
        <f>SUMPRODUCT('[1]表二（录入表）'!C$6:C$1121*(LEFT('[1]表二（录入表）'!$A$6:$A$1121,LEN($A176))=$A176))</f>
        <v>0</v>
      </c>
      <c r="D176" s="281">
        <f>SUMPRODUCT('[1]表二（录入表）'!D$6:D$1121*(LEFT('[1]表二（录入表）'!$A$6:$A$1121,LEN($A176))=$A176))</f>
        <v>25</v>
      </c>
      <c r="E176" s="281">
        <f>SUMPRODUCT('[1]表二（录入表）'!E$6:E$1121*(LEFT('[1]表二（录入表）'!$A$6:$A$1121,LEN($A176))=$A176))</f>
        <v>11</v>
      </c>
      <c r="F176" s="246" t="str">
        <f t="shared" si="4"/>
        <v/>
      </c>
      <c r="G176" s="246">
        <f t="shared" si="5"/>
        <v>0.44</v>
      </c>
      <c r="H176" s="221"/>
    </row>
    <row r="177" ht="25" customHeight="1" spans="1:8">
      <c r="A177" s="280" t="s">
        <v>537</v>
      </c>
      <c r="B177" s="248" t="s">
        <v>538</v>
      </c>
      <c r="C177" s="281">
        <f>SUMPRODUCT('[1]表二（录入表）'!C$6:C$1121*(LEFT('[1]表二（录入表）'!$A$6:$A$1121,LEN($A177))=$A177))</f>
        <v>35</v>
      </c>
      <c r="D177" s="281">
        <f>SUMPRODUCT('[1]表二（录入表）'!D$6:D$1121*(LEFT('[1]表二（录入表）'!$A$6:$A$1121,LEN($A177))=$A177))</f>
        <v>0</v>
      </c>
      <c r="E177" s="281">
        <f>SUMPRODUCT('[1]表二（录入表）'!E$6:E$1121*(LEFT('[1]表二（录入表）'!$A$6:$A$1121,LEN($A177))=$A177))</f>
        <v>0</v>
      </c>
      <c r="F177" s="246">
        <f t="shared" si="4"/>
        <v>0</v>
      </c>
      <c r="G177" s="246" t="str">
        <f t="shared" si="5"/>
        <v/>
      </c>
      <c r="H177" s="221"/>
    </row>
    <row r="178" ht="25" customHeight="1" spans="1:8">
      <c r="A178" s="280" t="s">
        <v>539</v>
      </c>
      <c r="B178" s="248" t="s">
        <v>540</v>
      </c>
      <c r="C178" s="281">
        <f>SUMPRODUCT('[1]表二（录入表）'!C$6:C$1121*(LEFT('[1]表二（录入表）'!$A$6:$A$1121,LEN($A178))=$A178))</f>
        <v>39</v>
      </c>
      <c r="D178" s="281">
        <f>SUMPRODUCT('[1]表二（录入表）'!D$6:D$1121*(LEFT('[1]表二（录入表）'!$A$6:$A$1121,LEN($A178))=$A178))</f>
        <v>9</v>
      </c>
      <c r="E178" s="281">
        <f>SUMPRODUCT('[1]表二（录入表）'!E$6:E$1121*(LEFT('[1]表二（录入表）'!$A$6:$A$1121,LEN($A178))=$A178))</f>
        <v>0</v>
      </c>
      <c r="F178" s="246">
        <f t="shared" si="4"/>
        <v>0</v>
      </c>
      <c r="G178" s="246">
        <f t="shared" si="5"/>
        <v>0</v>
      </c>
      <c r="H178" s="221"/>
    </row>
    <row r="179" ht="25" customHeight="1" spans="1:8">
      <c r="A179" s="280" t="s">
        <v>541</v>
      </c>
      <c r="B179" s="248" t="s">
        <v>542</v>
      </c>
      <c r="C179" s="281">
        <f>SUMPRODUCT('[1]表二（录入表）'!C$6:C$1121*(LEFT('[1]表二（录入表）'!$A$6:$A$1121,LEN($A179))=$A179))</f>
        <v>0</v>
      </c>
      <c r="D179" s="281">
        <f>SUMPRODUCT('[1]表二（录入表）'!D$6:D$1121*(LEFT('[1]表二（录入表）'!$A$6:$A$1121,LEN($A179))=$A179))</f>
        <v>0</v>
      </c>
      <c r="E179" s="281">
        <f>SUMPRODUCT('[1]表二（录入表）'!E$6:E$1121*(LEFT('[1]表二（录入表）'!$A$6:$A$1121,LEN($A179))=$A179))</f>
        <v>0</v>
      </c>
      <c r="F179" s="246" t="str">
        <f t="shared" si="4"/>
        <v/>
      </c>
      <c r="G179" s="246" t="str">
        <f t="shared" si="5"/>
        <v/>
      </c>
      <c r="H179" s="221"/>
    </row>
    <row r="180" ht="25" customHeight="1" spans="1:8">
      <c r="A180" s="280" t="s">
        <v>543</v>
      </c>
      <c r="B180" s="248" t="s">
        <v>544</v>
      </c>
      <c r="C180" s="281">
        <f>SUMPRODUCT('[1]表二（录入表）'!C$6:C$1121*(LEFT('[1]表二（录入表）'!$A$6:$A$1121,LEN($A180))=$A180))</f>
        <v>0</v>
      </c>
      <c r="D180" s="281">
        <f>SUMPRODUCT('[1]表二（录入表）'!D$6:D$1121*(LEFT('[1]表二（录入表）'!$A$6:$A$1121,LEN($A180))=$A180))</f>
        <v>0</v>
      </c>
      <c r="E180" s="281">
        <f>SUMPRODUCT('[1]表二（录入表）'!E$6:E$1121*(LEFT('[1]表二（录入表）'!$A$6:$A$1121,LEN($A180))=$A180))</f>
        <v>0</v>
      </c>
      <c r="F180" s="246" t="str">
        <f t="shared" si="4"/>
        <v/>
      </c>
      <c r="G180" s="246" t="str">
        <f t="shared" si="5"/>
        <v/>
      </c>
      <c r="H180" s="221"/>
    </row>
    <row r="181" ht="25" customHeight="1" spans="1:8">
      <c r="A181" s="280" t="s">
        <v>545</v>
      </c>
      <c r="B181" s="248" t="s">
        <v>546</v>
      </c>
      <c r="C181" s="281">
        <f>SUMPRODUCT('[1]表二（录入表）'!C$6:C$1121*(LEFT('[1]表二（录入表）'!$A$6:$A$1121,LEN($A181))=$A181))</f>
        <v>0</v>
      </c>
      <c r="D181" s="281">
        <f>SUMPRODUCT('[1]表二（录入表）'!D$6:D$1121*(LEFT('[1]表二（录入表）'!$A$6:$A$1121,LEN($A181))=$A181))</f>
        <v>9</v>
      </c>
      <c r="E181" s="281">
        <f>SUMPRODUCT('[1]表二（录入表）'!E$6:E$1121*(LEFT('[1]表二（录入表）'!$A$6:$A$1121,LEN($A181))=$A181))</f>
        <v>0</v>
      </c>
      <c r="F181" s="246" t="str">
        <f t="shared" si="4"/>
        <v/>
      </c>
      <c r="G181" s="246">
        <f t="shared" si="5"/>
        <v>0</v>
      </c>
      <c r="H181" s="221"/>
    </row>
    <row r="182" ht="25" customHeight="1" spans="1:8">
      <c r="A182" s="280" t="s">
        <v>547</v>
      </c>
      <c r="B182" s="248" t="s">
        <v>548</v>
      </c>
      <c r="C182" s="281">
        <f>SUMPRODUCT('[1]表二（录入表）'!C$6:C$1121*(LEFT('[1]表二（录入表）'!$A$6:$A$1121,LEN($A182))=$A182))</f>
        <v>0</v>
      </c>
      <c r="D182" s="281">
        <f>SUMPRODUCT('[1]表二（录入表）'!D$6:D$1121*(LEFT('[1]表二（录入表）'!$A$6:$A$1121,LEN($A182))=$A182))</f>
        <v>0</v>
      </c>
      <c r="E182" s="281">
        <f>SUMPRODUCT('[1]表二（录入表）'!E$6:E$1121*(LEFT('[1]表二（录入表）'!$A$6:$A$1121,LEN($A182))=$A182))</f>
        <v>0</v>
      </c>
      <c r="F182" s="246" t="str">
        <f t="shared" si="4"/>
        <v/>
      </c>
      <c r="G182" s="246" t="str">
        <f t="shared" si="5"/>
        <v/>
      </c>
      <c r="H182" s="221"/>
    </row>
    <row r="183" ht="25" customHeight="1" spans="1:8">
      <c r="A183" s="280" t="s">
        <v>549</v>
      </c>
      <c r="B183" s="248" t="s">
        <v>550</v>
      </c>
      <c r="C183" s="281">
        <f>SUMPRODUCT('[1]表二（录入表）'!C$6:C$1121*(LEFT('[1]表二（录入表）'!$A$6:$A$1121,LEN($A183))=$A183))</f>
        <v>39</v>
      </c>
      <c r="D183" s="281">
        <f>SUMPRODUCT('[1]表二（录入表）'!D$6:D$1121*(LEFT('[1]表二（录入表）'!$A$6:$A$1121,LEN($A183))=$A183))</f>
        <v>0</v>
      </c>
      <c r="E183" s="281">
        <f>SUMPRODUCT('[1]表二（录入表）'!E$6:E$1121*(LEFT('[1]表二（录入表）'!$A$6:$A$1121,LEN($A183))=$A183))</f>
        <v>0</v>
      </c>
      <c r="F183" s="246">
        <f t="shared" si="4"/>
        <v>0</v>
      </c>
      <c r="G183" s="246" t="str">
        <f t="shared" si="5"/>
        <v/>
      </c>
      <c r="H183" s="221"/>
    </row>
    <row r="184" ht="25" customHeight="1" spans="1:8">
      <c r="A184" s="280" t="s">
        <v>551</v>
      </c>
      <c r="B184" s="248" t="s">
        <v>552</v>
      </c>
      <c r="C184" s="281">
        <f>SUMPRODUCT('[1]表二（录入表）'!C$6:C$1121*(LEFT('[1]表二（录入表）'!$A$6:$A$1121,LEN($A184))=$A184))</f>
        <v>0</v>
      </c>
      <c r="D184" s="281">
        <f>SUMPRODUCT('[1]表二（录入表）'!D$6:D$1121*(LEFT('[1]表二（录入表）'!$A$6:$A$1121,LEN($A184))=$A184))</f>
        <v>0</v>
      </c>
      <c r="E184" s="281">
        <f>SUMPRODUCT('[1]表二（录入表）'!E$6:E$1121*(LEFT('[1]表二（录入表）'!$A$6:$A$1121,LEN($A184))=$A184))</f>
        <v>0</v>
      </c>
      <c r="F184" s="246" t="str">
        <f t="shared" si="4"/>
        <v/>
      </c>
      <c r="G184" s="246" t="str">
        <f t="shared" si="5"/>
        <v/>
      </c>
      <c r="H184" s="221"/>
    </row>
    <row r="185" ht="25" customHeight="1" spans="1:8">
      <c r="A185" s="280" t="s">
        <v>553</v>
      </c>
      <c r="B185" s="248" t="s">
        <v>554</v>
      </c>
      <c r="C185" s="281">
        <f>SUMPRODUCT('[1]表二（录入表）'!C$6:C$1121*(LEFT('[1]表二（录入表）'!$A$6:$A$1121,LEN($A185))=$A185))</f>
        <v>0</v>
      </c>
      <c r="D185" s="281">
        <f>SUMPRODUCT('[1]表二（录入表）'!D$6:D$1121*(LEFT('[1]表二（录入表）'!$A$6:$A$1121,LEN($A185))=$A185))</f>
        <v>0</v>
      </c>
      <c r="E185" s="281">
        <f>SUMPRODUCT('[1]表二（录入表）'!E$6:E$1121*(LEFT('[1]表二（录入表）'!$A$6:$A$1121,LEN($A185))=$A185))</f>
        <v>0</v>
      </c>
      <c r="F185" s="246" t="str">
        <f t="shared" si="4"/>
        <v/>
      </c>
      <c r="G185" s="246" t="str">
        <f t="shared" si="5"/>
        <v/>
      </c>
      <c r="H185" s="221"/>
    </row>
    <row r="186" ht="25" customHeight="1" spans="1:8">
      <c r="A186" s="280" t="s">
        <v>555</v>
      </c>
      <c r="B186" s="248" t="s">
        <v>556</v>
      </c>
      <c r="C186" s="281">
        <f>SUMPRODUCT('[1]表二（录入表）'!C$6:C$1121*(LEFT('[1]表二（录入表）'!$A$6:$A$1121,LEN($A186))=$A186))</f>
        <v>0</v>
      </c>
      <c r="D186" s="281">
        <f>SUMPRODUCT('[1]表二（录入表）'!D$6:D$1121*(LEFT('[1]表二（录入表）'!$A$6:$A$1121,LEN($A186))=$A186))</f>
        <v>0</v>
      </c>
      <c r="E186" s="281">
        <f>SUMPRODUCT('[1]表二（录入表）'!E$6:E$1121*(LEFT('[1]表二（录入表）'!$A$6:$A$1121,LEN($A186))=$A186))</f>
        <v>0</v>
      </c>
      <c r="F186" s="246" t="str">
        <f t="shared" si="4"/>
        <v/>
      </c>
      <c r="G186" s="246" t="str">
        <f t="shared" si="5"/>
        <v/>
      </c>
      <c r="H186" s="221"/>
    </row>
    <row r="187" ht="25" customHeight="1" spans="1:8">
      <c r="A187" s="280" t="s">
        <v>557</v>
      </c>
      <c r="B187" s="248" t="s">
        <v>558</v>
      </c>
      <c r="C187" s="281">
        <f>SUMPRODUCT('[1]表二（录入表）'!C$6:C$1121*(LEFT('[1]表二（录入表）'!$A$6:$A$1121,LEN($A187))=$A187))</f>
        <v>0</v>
      </c>
      <c r="D187" s="281">
        <f>SUMPRODUCT('[1]表二（录入表）'!D$6:D$1121*(LEFT('[1]表二（录入表）'!$A$6:$A$1121,LEN($A187))=$A187))</f>
        <v>0</v>
      </c>
      <c r="E187" s="281">
        <f>SUMPRODUCT('[1]表二（录入表）'!E$6:E$1121*(LEFT('[1]表二（录入表）'!$A$6:$A$1121,LEN($A187))=$A187))</f>
        <v>0</v>
      </c>
      <c r="F187" s="246" t="str">
        <f t="shared" si="4"/>
        <v/>
      </c>
      <c r="G187" s="246" t="str">
        <f t="shared" si="5"/>
        <v/>
      </c>
      <c r="H187" s="221"/>
    </row>
    <row r="188" ht="25" customHeight="1" spans="1:8">
      <c r="A188" s="280" t="s">
        <v>559</v>
      </c>
      <c r="B188" s="248" t="s">
        <v>560</v>
      </c>
      <c r="C188" s="281">
        <f>SUMPRODUCT('[1]表二（录入表）'!C$6:C$1121*(LEFT('[1]表二（录入表）'!$A$6:$A$1121,LEN($A188))=$A188))</f>
        <v>0</v>
      </c>
      <c r="D188" s="281">
        <f>SUMPRODUCT('[1]表二（录入表）'!D$6:D$1121*(LEFT('[1]表二（录入表）'!$A$6:$A$1121,LEN($A188))=$A188))</f>
        <v>0</v>
      </c>
      <c r="E188" s="281">
        <f>SUMPRODUCT('[1]表二（录入表）'!E$6:E$1121*(LEFT('[1]表二（录入表）'!$A$6:$A$1121,LEN($A188))=$A188))</f>
        <v>0</v>
      </c>
      <c r="F188" s="246" t="str">
        <f t="shared" si="4"/>
        <v/>
      </c>
      <c r="G188" s="246" t="str">
        <f t="shared" si="5"/>
        <v/>
      </c>
      <c r="H188" s="221"/>
    </row>
    <row r="189" ht="25" customHeight="1" spans="1:8">
      <c r="A189" s="280" t="s">
        <v>561</v>
      </c>
      <c r="B189" s="248" t="s">
        <v>562</v>
      </c>
      <c r="C189" s="281">
        <f>SUMPRODUCT('[1]表二（录入表）'!C$6:C$1121*(LEFT('[1]表二（录入表）'!$A$6:$A$1121,LEN($A189))=$A189))</f>
        <v>0</v>
      </c>
      <c r="D189" s="281">
        <f>SUMPRODUCT('[1]表二（录入表）'!D$6:D$1121*(LEFT('[1]表二（录入表）'!$A$6:$A$1121,LEN($A189))=$A189))</f>
        <v>0</v>
      </c>
      <c r="E189" s="281">
        <f>SUMPRODUCT('[1]表二（录入表）'!E$6:E$1121*(LEFT('[1]表二（录入表）'!$A$6:$A$1121,LEN($A189))=$A189))</f>
        <v>0</v>
      </c>
      <c r="F189" s="246" t="str">
        <f t="shared" si="4"/>
        <v/>
      </c>
      <c r="G189" s="246" t="str">
        <f t="shared" si="5"/>
        <v/>
      </c>
      <c r="H189" s="221"/>
    </row>
    <row r="190" ht="25" customHeight="1" spans="1:8">
      <c r="A190" s="280" t="s">
        <v>563</v>
      </c>
      <c r="B190" s="248" t="s">
        <v>488</v>
      </c>
      <c r="C190" s="281">
        <f>SUMPRODUCT('[1]表二（录入表）'!C$6:C$1121*(LEFT('[1]表二（录入表）'!$A$6:$A$1121,LEN($A190))=$A190))</f>
        <v>0</v>
      </c>
      <c r="D190" s="281">
        <f>SUMPRODUCT('[1]表二（录入表）'!D$6:D$1121*(LEFT('[1]表二（录入表）'!$A$6:$A$1121,LEN($A190))=$A190))</f>
        <v>0</v>
      </c>
      <c r="E190" s="281">
        <f>SUMPRODUCT('[1]表二（录入表）'!E$6:E$1121*(LEFT('[1]表二（录入表）'!$A$6:$A$1121,LEN($A190))=$A190))</f>
        <v>0</v>
      </c>
      <c r="F190" s="246" t="str">
        <f t="shared" si="4"/>
        <v/>
      </c>
      <c r="G190" s="246" t="str">
        <f t="shared" si="5"/>
        <v/>
      </c>
      <c r="H190" s="221"/>
    </row>
    <row r="191" ht="25" customHeight="1" spans="1:8">
      <c r="A191" s="280" t="s">
        <v>564</v>
      </c>
      <c r="B191" s="248" t="s">
        <v>565</v>
      </c>
      <c r="C191" s="281">
        <f>SUMPRODUCT('[1]表二（录入表）'!C$6:C$1121*(LEFT('[1]表二（录入表）'!$A$6:$A$1121,LEN($A191))=$A191))</f>
        <v>0</v>
      </c>
      <c r="D191" s="281">
        <f>SUMPRODUCT('[1]表二（录入表）'!D$6:D$1121*(LEFT('[1]表二（录入表）'!$A$6:$A$1121,LEN($A191))=$A191))</f>
        <v>0</v>
      </c>
      <c r="E191" s="281">
        <f>SUMPRODUCT('[1]表二（录入表）'!E$6:E$1121*(LEFT('[1]表二（录入表）'!$A$6:$A$1121,LEN($A191))=$A191))</f>
        <v>0</v>
      </c>
      <c r="F191" s="246" t="str">
        <f t="shared" si="4"/>
        <v/>
      </c>
      <c r="G191" s="246" t="str">
        <f t="shared" si="5"/>
        <v/>
      </c>
      <c r="H191" s="221"/>
    </row>
    <row r="192" ht="25" customHeight="1" spans="1:8">
      <c r="A192" s="280" t="s">
        <v>566</v>
      </c>
      <c r="B192" s="248" t="s">
        <v>567</v>
      </c>
      <c r="C192" s="281">
        <f>SUMPRODUCT('[1]表二（录入表）'!C$6:C$1121*(LEFT('[1]表二（录入表）'!$A$6:$A$1121,LEN($A192))=$A192))</f>
        <v>0</v>
      </c>
      <c r="D192" s="281">
        <f>SUMPRODUCT('[1]表二（录入表）'!D$6:D$1121*(LEFT('[1]表二（录入表）'!$A$6:$A$1121,LEN($A192))=$A192))</f>
        <v>0</v>
      </c>
      <c r="E192" s="281">
        <f>SUMPRODUCT('[1]表二（录入表）'!E$6:E$1121*(LEFT('[1]表二（录入表）'!$A$6:$A$1121,LEN($A192))=$A192))</f>
        <v>0</v>
      </c>
      <c r="F192" s="246" t="str">
        <f t="shared" si="4"/>
        <v/>
      </c>
      <c r="G192" s="246" t="str">
        <f t="shared" si="5"/>
        <v/>
      </c>
      <c r="H192" s="221"/>
    </row>
    <row r="193" ht="25" customHeight="1" spans="1:8">
      <c r="A193" s="280" t="s">
        <v>568</v>
      </c>
      <c r="B193" s="248" t="s">
        <v>569</v>
      </c>
      <c r="C193" s="281">
        <f>SUMPRODUCT('[1]表二（录入表）'!C$6:C$1121*(LEFT('[1]表二（录入表）'!$A$6:$A$1121,LEN($A193))=$A193))</f>
        <v>0</v>
      </c>
      <c r="D193" s="281">
        <f>SUMPRODUCT('[1]表二（录入表）'!D$6:D$1121*(LEFT('[1]表二（录入表）'!$A$6:$A$1121,LEN($A193))=$A193))</f>
        <v>0</v>
      </c>
      <c r="E193" s="281">
        <f>SUMPRODUCT('[1]表二（录入表）'!E$6:E$1121*(LEFT('[1]表二（录入表）'!$A$6:$A$1121,LEN($A193))=$A193))</f>
        <v>0</v>
      </c>
      <c r="F193" s="246" t="str">
        <f t="shared" si="4"/>
        <v/>
      </c>
      <c r="G193" s="246" t="str">
        <f t="shared" si="5"/>
        <v/>
      </c>
      <c r="H193" s="221"/>
    </row>
    <row r="194" ht="25" customHeight="1" spans="1:8">
      <c r="A194" s="280" t="s">
        <v>570</v>
      </c>
      <c r="B194" s="248" t="s">
        <v>571</v>
      </c>
      <c r="C194" s="281">
        <f>SUMPRODUCT('[1]表二（录入表）'!C$6:C$1121*(LEFT('[1]表二（录入表）'!$A$6:$A$1121,LEN($A194))=$A194))</f>
        <v>2363</v>
      </c>
      <c r="D194" s="281">
        <f>SUMPRODUCT('[1]表二（录入表）'!D$6:D$1121*(LEFT('[1]表二（录入表）'!$A$6:$A$1121,LEN($A194))=$A194))</f>
        <v>1926</v>
      </c>
      <c r="E194" s="281">
        <f>SUMPRODUCT('[1]表二（录入表）'!E$6:E$1121*(LEFT('[1]表二（录入表）'!$A$6:$A$1121,LEN($A194))=$A194))</f>
        <v>7037</v>
      </c>
      <c r="F194" s="246">
        <f t="shared" si="4"/>
        <v>2.97799407532797</v>
      </c>
      <c r="G194" s="246">
        <f t="shared" si="5"/>
        <v>3.65368639667705</v>
      </c>
      <c r="H194" s="221"/>
    </row>
    <row r="195" ht="25" customHeight="1" spans="1:8">
      <c r="A195" s="280" t="s">
        <v>572</v>
      </c>
      <c r="B195" s="248" t="s">
        <v>573</v>
      </c>
      <c r="C195" s="281">
        <f>SUMPRODUCT('[1]表二（录入表）'!C$6:C$1121*(LEFT('[1]表二（录入表）'!$A$6:$A$1121,LEN($A195))=$A195))</f>
        <v>1719</v>
      </c>
      <c r="D195" s="281">
        <f>SUMPRODUCT('[1]表二（录入表）'!D$6:D$1121*(LEFT('[1]表二（录入表）'!$A$6:$A$1121,LEN($A195))=$A195))</f>
        <v>1751</v>
      </c>
      <c r="E195" s="281">
        <f>SUMPRODUCT('[1]表二（录入表）'!E$6:E$1121*(LEFT('[1]表二（录入表）'!$A$6:$A$1121,LEN($A195))=$A195))</f>
        <v>6925</v>
      </c>
      <c r="F195" s="246">
        <f t="shared" si="4"/>
        <v>4.02850494473531</v>
      </c>
      <c r="G195" s="246">
        <f t="shared" si="5"/>
        <v>3.9548829240434</v>
      </c>
      <c r="H195" s="221"/>
    </row>
    <row r="196" ht="25" customHeight="1" spans="1:8">
      <c r="A196" s="280" t="s">
        <v>574</v>
      </c>
      <c r="B196" s="248" t="s">
        <v>575</v>
      </c>
      <c r="C196" s="281">
        <f>SUMPRODUCT('[1]表二（录入表）'!C$6:C$1121*(LEFT('[1]表二（录入表）'!$A$6:$A$1121,LEN($A196))=$A196))</f>
        <v>155</v>
      </c>
      <c r="D196" s="281">
        <f>SUMPRODUCT('[1]表二（录入表）'!D$6:D$1121*(LEFT('[1]表二（录入表）'!$A$6:$A$1121,LEN($A196))=$A196))</f>
        <v>175</v>
      </c>
      <c r="E196" s="281">
        <f>SUMPRODUCT('[1]表二（录入表）'!E$6:E$1121*(LEFT('[1]表二（录入表）'!$A$6:$A$1121,LEN($A196))=$A196))</f>
        <v>112</v>
      </c>
      <c r="F196" s="246">
        <f t="shared" si="4"/>
        <v>0.72258064516129</v>
      </c>
      <c r="G196" s="246">
        <f t="shared" si="5"/>
        <v>0.64</v>
      </c>
      <c r="H196" s="221"/>
    </row>
    <row r="197" ht="25" customHeight="1" spans="1:8">
      <c r="A197" s="280" t="s">
        <v>576</v>
      </c>
      <c r="B197" s="248" t="s">
        <v>577</v>
      </c>
      <c r="C197" s="281">
        <f>SUMPRODUCT('[1]表二（录入表）'!C$6:C$1121*(LEFT('[1]表二（录入表）'!$A$6:$A$1121,LEN($A197))=$A197))</f>
        <v>489</v>
      </c>
      <c r="D197" s="281">
        <f>SUMPRODUCT('[1]表二（录入表）'!D$6:D$1121*(LEFT('[1]表二（录入表）'!$A$6:$A$1121,LEN($A197))=$A197))</f>
        <v>0</v>
      </c>
      <c r="E197" s="281">
        <f>SUMPRODUCT('[1]表二（录入表）'!E$6:E$1121*(LEFT('[1]表二（录入表）'!$A$6:$A$1121,LEN($A197))=$A197))</f>
        <v>0</v>
      </c>
      <c r="F197" s="246">
        <f t="shared" si="4"/>
        <v>0</v>
      </c>
      <c r="G197" s="246" t="str">
        <f t="shared" si="5"/>
        <v/>
      </c>
      <c r="H197" s="221"/>
    </row>
    <row r="198" ht="25" customHeight="1" spans="1:8">
      <c r="A198" s="280" t="s">
        <v>578</v>
      </c>
      <c r="B198" s="248" t="s">
        <v>579</v>
      </c>
      <c r="C198" s="281">
        <f>SUMPRODUCT('[1]表二（录入表）'!C$6:C$1121*(LEFT('[1]表二（录入表）'!$A$6:$A$1121,LEN($A198))=$A198))</f>
        <v>13314</v>
      </c>
      <c r="D198" s="281">
        <f>SUMPRODUCT('[1]表二（录入表）'!D$6:D$1121*(LEFT('[1]表二（录入表）'!$A$6:$A$1121,LEN($A198))=$A198))</f>
        <v>9268</v>
      </c>
      <c r="E198" s="281">
        <f>SUMPRODUCT('[1]表二（录入表）'!E$6:E$1121*(LEFT('[1]表二（录入表）'!$A$6:$A$1121,LEN($A198))=$A198))</f>
        <v>7735</v>
      </c>
      <c r="F198" s="246">
        <f t="shared" ref="F198:F223" si="6">IFERROR($E198/C198,"")</f>
        <v>0.580967402733964</v>
      </c>
      <c r="G198" s="246">
        <f t="shared" ref="G198:G223" si="7">IFERROR($E198/D198,"")</f>
        <v>0.834592145015106</v>
      </c>
      <c r="H198" s="221"/>
    </row>
    <row r="199" ht="25" customHeight="1" spans="1:8">
      <c r="A199" s="280" t="s">
        <v>580</v>
      </c>
      <c r="B199" s="248" t="s">
        <v>581</v>
      </c>
      <c r="C199" s="281">
        <f>SUMPRODUCT('[1]表二（录入表）'!C$6:C$1121*(LEFT('[1]表二（录入表）'!$A$6:$A$1121,LEN($A199))=$A199))</f>
        <v>104</v>
      </c>
      <c r="D199" s="281">
        <f>SUMPRODUCT('[1]表二（录入表）'!D$6:D$1121*(LEFT('[1]表二（录入表）'!$A$6:$A$1121,LEN($A199))=$A199))</f>
        <v>4770</v>
      </c>
      <c r="E199" s="281">
        <f>SUMPRODUCT('[1]表二（录入表）'!E$6:E$1121*(LEFT('[1]表二（录入表）'!$A$6:$A$1121,LEN($A199))=$A199))</f>
        <v>4499</v>
      </c>
      <c r="F199" s="246">
        <f t="shared" si="6"/>
        <v>43.2596153846154</v>
      </c>
      <c r="G199" s="246">
        <f t="shared" si="7"/>
        <v>0.943186582809224</v>
      </c>
      <c r="H199" s="221"/>
    </row>
    <row r="200" ht="25" customHeight="1" spans="1:8">
      <c r="A200" s="280" t="s">
        <v>582</v>
      </c>
      <c r="B200" s="248" t="s">
        <v>583</v>
      </c>
      <c r="C200" s="281">
        <f>SUMPRODUCT('[1]表二（录入表）'!C$6:C$1121*(LEFT('[1]表二（录入表）'!$A$6:$A$1121,LEN($A200))=$A200))</f>
        <v>3588</v>
      </c>
      <c r="D200" s="281">
        <f>SUMPRODUCT('[1]表二（录入表）'!D$6:D$1121*(LEFT('[1]表二（录入表）'!$A$6:$A$1121,LEN($A200))=$A200))</f>
        <v>3535</v>
      </c>
      <c r="E200" s="281">
        <f>SUMPRODUCT('[1]表二（录入表）'!E$6:E$1121*(LEFT('[1]表二（录入表）'!$A$6:$A$1121,LEN($A200))=$A200))</f>
        <v>3045</v>
      </c>
      <c r="F200" s="246">
        <f t="shared" si="6"/>
        <v>0.84866220735786</v>
      </c>
      <c r="G200" s="246">
        <f t="shared" si="7"/>
        <v>0.861386138613861</v>
      </c>
      <c r="H200" s="221"/>
    </row>
    <row r="201" ht="25" customHeight="1" spans="1:8">
      <c r="A201" s="280" t="s">
        <v>584</v>
      </c>
      <c r="B201" s="248" t="s">
        <v>585</v>
      </c>
      <c r="C201" s="281">
        <f>SUMPRODUCT('[1]表二（录入表）'!C$6:C$1121*(LEFT('[1]表二（录入表）'!$A$6:$A$1121,LEN($A201))=$A201))</f>
        <v>9622</v>
      </c>
      <c r="D201" s="281">
        <f>SUMPRODUCT('[1]表二（录入表）'!D$6:D$1121*(LEFT('[1]表二（录入表）'!$A$6:$A$1121,LEN($A201))=$A201))</f>
        <v>963</v>
      </c>
      <c r="E201" s="281">
        <f>SUMPRODUCT('[1]表二（录入表）'!E$6:E$1121*(LEFT('[1]表二（录入表）'!$A$6:$A$1121,LEN($A201))=$A201))</f>
        <v>191</v>
      </c>
      <c r="F201" s="246">
        <f t="shared" si="6"/>
        <v>0.0198503429640407</v>
      </c>
      <c r="G201" s="246">
        <f t="shared" si="7"/>
        <v>0.198338525441329</v>
      </c>
      <c r="H201" s="221"/>
    </row>
    <row r="202" ht="25" customHeight="1" spans="1:8">
      <c r="A202" s="280" t="s">
        <v>586</v>
      </c>
      <c r="B202" s="248" t="s">
        <v>587</v>
      </c>
      <c r="C202" s="281">
        <f>SUMPRODUCT('[1]表二（录入表）'!C$6:C$1121*(LEFT('[1]表二（录入表）'!$A$6:$A$1121,LEN($A202))=$A202))</f>
        <v>771</v>
      </c>
      <c r="D202" s="281">
        <f>SUMPRODUCT('[1]表二（录入表）'!D$6:D$1121*(LEFT('[1]表二（录入表）'!$A$6:$A$1121,LEN($A202))=$A202))</f>
        <v>130</v>
      </c>
      <c r="E202" s="281">
        <f>SUMPRODUCT('[1]表二（录入表）'!E$6:E$1121*(LEFT('[1]表二（录入表）'!$A$6:$A$1121,LEN($A202))=$A202))</f>
        <v>812</v>
      </c>
      <c r="F202" s="246">
        <f t="shared" si="6"/>
        <v>1.05317769130999</v>
      </c>
      <c r="G202" s="246">
        <f t="shared" si="7"/>
        <v>6.24615384615385</v>
      </c>
      <c r="H202" s="221"/>
    </row>
    <row r="203" ht="25" customHeight="1" spans="1:8">
      <c r="A203" s="280" t="s">
        <v>588</v>
      </c>
      <c r="B203" s="248" t="s">
        <v>589</v>
      </c>
      <c r="C203" s="281">
        <f>SUMPRODUCT('[1]表二（录入表）'!C$6:C$1121*(LEFT('[1]表二（录入表）'!$A$6:$A$1121,LEN($A203))=$A203))</f>
        <v>771</v>
      </c>
      <c r="D203" s="281">
        <f>SUMPRODUCT('[1]表二（录入表）'!D$6:D$1121*(LEFT('[1]表二（录入表）'!$A$6:$A$1121,LEN($A203))=$A203))</f>
        <v>130</v>
      </c>
      <c r="E203" s="281">
        <f>SUMPRODUCT('[1]表二（录入表）'!E$6:E$1121*(LEFT('[1]表二（录入表）'!$A$6:$A$1121,LEN($A203))=$A203))</f>
        <v>632</v>
      </c>
      <c r="F203" s="246">
        <f t="shared" si="6"/>
        <v>0.819714656290532</v>
      </c>
      <c r="G203" s="246">
        <f t="shared" si="7"/>
        <v>4.86153846153846</v>
      </c>
      <c r="H203" s="221"/>
    </row>
    <row r="204" ht="25" customHeight="1" spans="1:8">
      <c r="A204" s="280" t="s">
        <v>590</v>
      </c>
      <c r="B204" s="248" t="s">
        <v>591</v>
      </c>
      <c r="C204" s="281">
        <f>SUMPRODUCT('[1]表二（录入表）'!C$6:C$1121*(LEFT('[1]表二（录入表）'!$A$6:$A$1121,LEN($A204))=$A204))</f>
        <v>0</v>
      </c>
      <c r="D204" s="281">
        <f>SUMPRODUCT('[1]表二（录入表）'!D$6:D$1121*(LEFT('[1]表二（录入表）'!$A$6:$A$1121,LEN($A204))=$A204))</f>
        <v>0</v>
      </c>
      <c r="E204" s="281">
        <f>SUMPRODUCT('[1]表二（录入表）'!E$6:E$1121*(LEFT('[1]表二（录入表）'!$A$6:$A$1121,LEN($A204))=$A204))</f>
        <v>0</v>
      </c>
      <c r="F204" s="246" t="str">
        <f t="shared" si="6"/>
        <v/>
      </c>
      <c r="G204" s="246" t="str">
        <f t="shared" si="7"/>
        <v/>
      </c>
      <c r="H204" s="221"/>
    </row>
    <row r="205" ht="25" customHeight="1" spans="1:8">
      <c r="A205" s="280" t="s">
        <v>592</v>
      </c>
      <c r="B205" s="248" t="s">
        <v>593</v>
      </c>
      <c r="C205" s="281">
        <f>SUMPRODUCT('[1]表二（录入表）'!C$6:C$1121*(LEFT('[1]表二（录入表）'!$A$6:$A$1121,LEN($A205))=$A205))</f>
        <v>0</v>
      </c>
      <c r="D205" s="281">
        <f>SUMPRODUCT('[1]表二（录入表）'!D$6:D$1121*(LEFT('[1]表二（录入表）'!$A$6:$A$1121,LEN($A205))=$A205))</f>
        <v>0</v>
      </c>
      <c r="E205" s="281">
        <f>SUMPRODUCT('[1]表二（录入表）'!E$6:E$1121*(LEFT('[1]表二（录入表）'!$A$6:$A$1121,LEN($A205))=$A205))</f>
        <v>180</v>
      </c>
      <c r="F205" s="246" t="str">
        <f t="shared" si="6"/>
        <v/>
      </c>
      <c r="G205" s="246" t="str">
        <f t="shared" si="7"/>
        <v/>
      </c>
      <c r="H205" s="221"/>
    </row>
    <row r="206" ht="25" customHeight="1" spans="1:8">
      <c r="A206" s="280" t="s">
        <v>594</v>
      </c>
      <c r="B206" s="248" t="s">
        <v>595</v>
      </c>
      <c r="C206" s="281">
        <f>SUMPRODUCT('[1]表二（录入表）'!C$6:C$1121*(LEFT('[1]表二（录入表）'!$A$6:$A$1121,LEN($A206))=$A206))</f>
        <v>0</v>
      </c>
      <c r="D206" s="281">
        <f>SUMPRODUCT('[1]表二（录入表）'!D$6:D$1121*(LEFT('[1]表二（录入表）'!$A$6:$A$1121,LEN($A206))=$A206))</f>
        <v>0</v>
      </c>
      <c r="E206" s="281">
        <f>SUMPRODUCT('[1]表二（录入表）'!E$6:E$1121*(LEFT('[1]表二（录入表）'!$A$6:$A$1121,LEN($A206))=$A206))</f>
        <v>0</v>
      </c>
      <c r="F206" s="246" t="str">
        <f t="shared" si="6"/>
        <v/>
      </c>
      <c r="G206" s="246" t="str">
        <f t="shared" si="7"/>
        <v/>
      </c>
      <c r="H206" s="221"/>
    </row>
    <row r="207" ht="25" customHeight="1" spans="1:8">
      <c r="A207" s="280" t="s">
        <v>596</v>
      </c>
      <c r="B207" s="248" t="s">
        <v>597</v>
      </c>
      <c r="C207" s="281">
        <f>SUMPRODUCT('[1]表二（录入表）'!C$6:C$1121*(LEFT('[1]表二（录入表）'!$A$6:$A$1121,LEN($A207))=$A207))</f>
        <v>3701</v>
      </c>
      <c r="D207" s="281">
        <f>SUMPRODUCT('[1]表二（录入表）'!D$6:D$1121*(LEFT('[1]表二（录入表）'!$A$6:$A$1121,LEN($A207))=$A207))</f>
        <v>2443</v>
      </c>
      <c r="E207" s="281">
        <f>SUMPRODUCT('[1]表二（录入表）'!E$6:E$1121*(LEFT('[1]表二（录入表）'!$A$6:$A$1121,LEN($A207))=$A207))</f>
        <v>2116</v>
      </c>
      <c r="F207" s="246">
        <f t="shared" si="6"/>
        <v>0.571737368278844</v>
      </c>
      <c r="G207" s="246">
        <f t="shared" si="7"/>
        <v>0.866148178469095</v>
      </c>
      <c r="H207" s="221"/>
    </row>
    <row r="208" ht="25" customHeight="1" spans="1:8">
      <c r="A208" s="280" t="s">
        <v>598</v>
      </c>
      <c r="B208" s="248" t="s">
        <v>599</v>
      </c>
      <c r="C208" s="281">
        <f>SUMPRODUCT('[1]表二（录入表）'!C$6:C$1121*(LEFT('[1]表二（录入表）'!$A$6:$A$1121,LEN($A208))=$A208))</f>
        <v>420</v>
      </c>
      <c r="D208" s="281">
        <f>SUMPRODUCT('[1]表二（录入表）'!D$6:D$1121*(LEFT('[1]表二（录入表）'!$A$6:$A$1121,LEN($A208))=$A208))</f>
        <v>969</v>
      </c>
      <c r="E208" s="281">
        <f>SUMPRODUCT('[1]表二（录入表）'!E$6:E$1121*(LEFT('[1]表二（录入表）'!$A$6:$A$1121,LEN($A208))=$A208))</f>
        <v>755</v>
      </c>
      <c r="F208" s="246">
        <f t="shared" si="6"/>
        <v>1.79761904761905</v>
      </c>
      <c r="G208" s="246">
        <f t="shared" si="7"/>
        <v>0.779153766769866</v>
      </c>
      <c r="H208" s="221"/>
    </row>
    <row r="209" ht="25" customHeight="1" spans="1:8">
      <c r="A209" s="280" t="s">
        <v>600</v>
      </c>
      <c r="B209" s="248" t="s">
        <v>601</v>
      </c>
      <c r="C209" s="281">
        <f>SUMPRODUCT('[1]表二（录入表）'!C$6:C$1121*(LEFT('[1]表二（录入表）'!$A$6:$A$1121,LEN($A209))=$A209))</f>
        <v>801</v>
      </c>
      <c r="D209" s="281">
        <f>SUMPRODUCT('[1]表二（录入表）'!D$6:D$1121*(LEFT('[1]表二（录入表）'!$A$6:$A$1121,LEN($A209))=$A209))</f>
        <v>1035</v>
      </c>
      <c r="E209" s="281">
        <f>SUMPRODUCT('[1]表二（录入表）'!E$6:E$1121*(LEFT('[1]表二（录入表）'!$A$6:$A$1121,LEN($A209))=$A209))</f>
        <v>880</v>
      </c>
      <c r="F209" s="246">
        <f t="shared" si="6"/>
        <v>1.09862671660424</v>
      </c>
      <c r="G209" s="246">
        <f t="shared" si="7"/>
        <v>0.85024154589372</v>
      </c>
      <c r="H209" s="221"/>
    </row>
    <row r="210" ht="25" customHeight="1" spans="1:8">
      <c r="A210" s="280" t="s">
        <v>602</v>
      </c>
      <c r="B210" s="248" t="s">
        <v>603</v>
      </c>
      <c r="C210" s="281">
        <f>SUMPRODUCT('[1]表二（录入表）'!C$6:C$1121*(LEFT('[1]表二（录入表）'!$A$6:$A$1121,LEN($A210))=$A210))</f>
        <v>0</v>
      </c>
      <c r="D210" s="281">
        <f>SUMPRODUCT('[1]表二（录入表）'!D$6:D$1121*(LEFT('[1]表二（录入表）'!$A$6:$A$1121,LEN($A210))=$A210))</f>
        <v>0</v>
      </c>
      <c r="E210" s="281">
        <f>SUMPRODUCT('[1]表二（录入表）'!E$6:E$1121*(LEFT('[1]表二（录入表）'!$A$6:$A$1121,LEN($A210))=$A210))</f>
        <v>0</v>
      </c>
      <c r="F210" s="246" t="str">
        <f t="shared" si="6"/>
        <v/>
      </c>
      <c r="G210" s="246" t="str">
        <f t="shared" si="7"/>
        <v/>
      </c>
      <c r="H210" s="221"/>
    </row>
    <row r="211" ht="25" customHeight="1" spans="1:8">
      <c r="A211" s="280" t="s">
        <v>604</v>
      </c>
      <c r="B211" s="248" t="s">
        <v>605</v>
      </c>
      <c r="C211" s="281">
        <f>SUMPRODUCT('[1]表二（录入表）'!C$6:C$1121*(LEFT('[1]表二（录入表）'!$A$6:$A$1121,LEN($A211))=$A211))</f>
        <v>4</v>
      </c>
      <c r="D211" s="281">
        <f>SUMPRODUCT('[1]表二（录入表）'!D$6:D$1121*(LEFT('[1]表二（录入表）'!$A$6:$A$1121,LEN($A211))=$A211))</f>
        <v>6</v>
      </c>
      <c r="E211" s="281">
        <f>SUMPRODUCT('[1]表二（录入表）'!E$6:E$1121*(LEFT('[1]表二（录入表）'!$A$6:$A$1121,LEN($A211))=$A211))</f>
        <v>3</v>
      </c>
      <c r="F211" s="246">
        <f t="shared" si="6"/>
        <v>0.75</v>
      </c>
      <c r="G211" s="246">
        <f t="shared" si="7"/>
        <v>0.5</v>
      </c>
      <c r="H211" s="221"/>
    </row>
    <row r="212" ht="25" customHeight="1" spans="1:8">
      <c r="A212" s="280" t="s">
        <v>606</v>
      </c>
      <c r="B212" s="248" t="s">
        <v>607</v>
      </c>
      <c r="C212" s="281">
        <f>SUMPRODUCT('[1]表二（录入表）'!C$6:C$1121*(LEFT('[1]表二（录入表）'!$A$6:$A$1121,LEN($A212))=$A212))</f>
        <v>223</v>
      </c>
      <c r="D212" s="281">
        <f>SUMPRODUCT('[1]表二（录入表）'!D$6:D$1121*(LEFT('[1]表二（录入表）'!$A$6:$A$1121,LEN($A212))=$A212))</f>
        <v>116</v>
      </c>
      <c r="E212" s="281">
        <f>SUMPRODUCT('[1]表二（录入表）'!E$6:E$1121*(LEFT('[1]表二（录入表）'!$A$6:$A$1121,LEN($A212))=$A212))</f>
        <v>236</v>
      </c>
      <c r="F212" s="246">
        <f t="shared" si="6"/>
        <v>1.05829596412556</v>
      </c>
      <c r="G212" s="246">
        <f t="shared" si="7"/>
        <v>2.03448275862069</v>
      </c>
      <c r="H212" s="221"/>
    </row>
    <row r="213" ht="25" customHeight="1" spans="1:8">
      <c r="A213" s="280" t="s">
        <v>608</v>
      </c>
      <c r="B213" s="248" t="s">
        <v>609</v>
      </c>
      <c r="C213" s="281">
        <f>SUMPRODUCT('[1]表二（录入表）'!C$6:C$1121*(LEFT('[1]表二（录入表）'!$A$6:$A$1121,LEN($A213))=$A213))</f>
        <v>0</v>
      </c>
      <c r="D213" s="281">
        <f>SUMPRODUCT('[1]表二（录入表）'!D$6:D$1121*(LEFT('[1]表二（录入表）'!$A$6:$A$1121,LEN($A213))=$A213))</f>
        <v>312</v>
      </c>
      <c r="E213" s="281">
        <f>SUMPRODUCT('[1]表二（录入表）'!E$6:E$1121*(LEFT('[1]表二（录入表）'!$A$6:$A$1121,LEN($A213))=$A213))</f>
        <v>242</v>
      </c>
      <c r="F213" s="246" t="str">
        <f t="shared" si="6"/>
        <v/>
      </c>
      <c r="G213" s="246">
        <f t="shared" si="7"/>
        <v>0.775641025641026</v>
      </c>
      <c r="H213" s="221"/>
    </row>
    <row r="214" ht="25" customHeight="1" spans="1:8">
      <c r="A214" s="280" t="s">
        <v>610</v>
      </c>
      <c r="B214" s="248" t="s">
        <v>611</v>
      </c>
      <c r="C214" s="281">
        <f>SUMPRODUCT('[1]表二（录入表）'!C$6:C$1121*(LEFT('[1]表二（录入表）'!$A$6:$A$1121,LEN($A214))=$A214))</f>
        <v>2253</v>
      </c>
      <c r="D214" s="281">
        <f>SUMPRODUCT('[1]表二（录入表）'!D$6:D$1121*(LEFT('[1]表二（录入表）'!$A$6:$A$1121,LEN($A214))=$A214))</f>
        <v>5</v>
      </c>
      <c r="E214" s="281">
        <f>SUMPRODUCT('[1]表二（录入表）'!E$6:E$1121*(LEFT('[1]表二（录入表）'!$A$6:$A$1121,LEN($A214))=$A214))</f>
        <v>0</v>
      </c>
      <c r="F214" s="246">
        <f t="shared" si="6"/>
        <v>0</v>
      </c>
      <c r="G214" s="246">
        <f t="shared" si="7"/>
        <v>0</v>
      </c>
      <c r="H214" s="221"/>
    </row>
    <row r="215" ht="25" customHeight="1" spans="1:8">
      <c r="A215" s="280" t="s">
        <v>612</v>
      </c>
      <c r="B215" s="248" t="s">
        <v>613</v>
      </c>
      <c r="C215" s="281">
        <f>SUMPRODUCT('[1]表二（录入表）'!C$6:C$1121*(LEFT('[1]表二（录入表）'!$A$6:$A$1121,LEN($A215))=$A215))</f>
        <v>3000</v>
      </c>
      <c r="D215" s="281">
        <f>SUMPRODUCT('[1]表二（录入表）'!D$6:D$1121*(LEFT('[1]表二（录入表）'!$A$6:$A$1121,LEN($A215))=$A215))</f>
        <v>0</v>
      </c>
      <c r="E215" s="281">
        <f>SUMPRODUCT('[1]表二（录入表）'!E$6:E$1121*(LEFT('[1]表二（录入表）'!$A$6:$A$1121,LEN($A215))=$A215))</f>
        <v>3000</v>
      </c>
      <c r="F215" s="246">
        <f t="shared" si="6"/>
        <v>1</v>
      </c>
      <c r="G215" s="246" t="str">
        <f t="shared" si="7"/>
        <v/>
      </c>
      <c r="H215" s="221"/>
    </row>
    <row r="216" ht="25" customHeight="1" spans="1:8">
      <c r="A216" s="280" t="s">
        <v>614</v>
      </c>
      <c r="B216" s="248" t="s">
        <v>569</v>
      </c>
      <c r="C216" s="281">
        <f>SUMPRODUCT('[1]表二（录入表）'!C$6:C$1121*(LEFT('[1]表二（录入表）'!$A$6:$A$1121,LEN($A216))=$A216))</f>
        <v>5334</v>
      </c>
      <c r="D216" s="281">
        <f>SUMPRODUCT('[1]表二（录入表）'!D$6:D$1121*(LEFT('[1]表二（录入表）'!$A$6:$A$1121,LEN($A216))=$A216))</f>
        <v>486</v>
      </c>
      <c r="E216" s="281">
        <f>SUMPRODUCT('[1]表二（录入表）'!E$6:E$1121*(LEFT('[1]表二（录入表）'!$A$6:$A$1121,LEN($A216))=$A216))</f>
        <v>0</v>
      </c>
      <c r="F216" s="246">
        <f t="shared" si="6"/>
        <v>0</v>
      </c>
      <c r="G216" s="246">
        <f t="shared" si="7"/>
        <v>0</v>
      </c>
      <c r="H216" s="221"/>
    </row>
    <row r="217" ht="25" customHeight="1" spans="1:8">
      <c r="A217" s="280" t="s">
        <v>615</v>
      </c>
      <c r="B217" s="248" t="s">
        <v>616</v>
      </c>
      <c r="C217" s="281">
        <f>SUMPRODUCT('[1]表二（录入表）'!C$6:C$1121*(LEFT('[1]表二（录入表）'!$A$6:$A$1121,LEN($A217))=$A217))</f>
        <v>0</v>
      </c>
      <c r="D217" s="281">
        <f>SUMPRODUCT('[1]表二（录入表）'!D$6:D$1121*(LEFT('[1]表二（录入表）'!$A$6:$A$1121,LEN($A217))=$A217))</f>
        <v>0</v>
      </c>
      <c r="E217" s="281">
        <f>SUMPRODUCT('[1]表二（录入表）'!E$6:E$1121*(LEFT('[1]表二（录入表）'!$A$6:$A$1121,LEN($A217))=$A217))</f>
        <v>0</v>
      </c>
      <c r="F217" s="246" t="str">
        <f t="shared" si="6"/>
        <v/>
      </c>
      <c r="G217" s="246" t="str">
        <f t="shared" si="7"/>
        <v/>
      </c>
      <c r="H217" s="221"/>
    </row>
    <row r="218" ht="25" customHeight="1" spans="1:8">
      <c r="A218" s="280" t="s">
        <v>617</v>
      </c>
      <c r="B218" s="248" t="s">
        <v>569</v>
      </c>
      <c r="C218" s="281">
        <f>SUMPRODUCT('[1]表二（录入表）'!C$6:C$1121*(LEFT('[1]表二（录入表）'!$A$6:$A$1121,LEN($A218))=$A218))</f>
        <v>5334</v>
      </c>
      <c r="D218" s="281">
        <f>SUMPRODUCT('[1]表二（录入表）'!D$6:D$1121*(LEFT('[1]表二（录入表）'!$A$6:$A$1121,LEN($A218))=$A218))</f>
        <v>486</v>
      </c>
      <c r="E218" s="281">
        <f>SUMPRODUCT('[1]表二（录入表）'!E$6:E$1121*(LEFT('[1]表二（录入表）'!$A$6:$A$1121,LEN($A218))=$A218))</f>
        <v>0</v>
      </c>
      <c r="F218" s="246">
        <f t="shared" si="6"/>
        <v>0</v>
      </c>
      <c r="G218" s="246">
        <f t="shared" si="7"/>
        <v>0</v>
      </c>
      <c r="H218" s="221"/>
    </row>
    <row r="219" ht="25" customHeight="1" spans="1:8">
      <c r="A219" s="280" t="s">
        <v>618</v>
      </c>
      <c r="B219" s="248" t="s">
        <v>619</v>
      </c>
      <c r="C219" s="281">
        <f>SUMPRODUCT('[1]表二（录入表）'!C$6:C$1121*(LEFT('[1]表二（录入表）'!$A$6:$A$1121,LEN($A219))=$A219))</f>
        <v>6180</v>
      </c>
      <c r="D219" s="281">
        <f>SUMPRODUCT('[1]表二（录入表）'!D$6:D$1121*(LEFT('[1]表二（录入表）'!$A$6:$A$1121,LEN($A219))=$A219))</f>
        <v>6180</v>
      </c>
      <c r="E219" s="281">
        <f>SUMPRODUCT('[1]表二（录入表）'!E$6:E$1121*(LEFT('[1]表二（录入表）'!$A$6:$A$1121,LEN($A219))=$A219))</f>
        <v>6424</v>
      </c>
      <c r="F219" s="246">
        <f t="shared" si="6"/>
        <v>1.03948220064725</v>
      </c>
      <c r="G219" s="246">
        <f t="shared" si="7"/>
        <v>1.03948220064725</v>
      </c>
      <c r="H219" s="221"/>
    </row>
    <row r="220" ht="25" customHeight="1" spans="1:8">
      <c r="A220" s="280" t="s">
        <v>620</v>
      </c>
      <c r="B220" s="248" t="s">
        <v>621</v>
      </c>
      <c r="C220" s="281">
        <f>SUMPRODUCT('[1]表二（录入表）'!C$6:C$1121*(LEFT('[1]表二（录入表）'!$A$6:$A$1121,LEN($A220))=$A220))</f>
        <v>6180</v>
      </c>
      <c r="D220" s="281">
        <f>SUMPRODUCT('[1]表二（录入表）'!D$6:D$1121*(LEFT('[1]表二（录入表）'!$A$6:$A$1121,LEN($A220))=$A220))</f>
        <v>6180</v>
      </c>
      <c r="E220" s="281">
        <f>SUMPRODUCT('[1]表二（录入表）'!E$6:E$1121*(LEFT('[1]表二（录入表）'!$A$6:$A$1121,LEN($A220))=$A220))</f>
        <v>6424</v>
      </c>
      <c r="F220" s="246">
        <f t="shared" si="6"/>
        <v>1.03948220064725</v>
      </c>
      <c r="G220" s="246">
        <f t="shared" si="7"/>
        <v>1.03948220064725</v>
      </c>
      <c r="H220" s="221"/>
    </row>
    <row r="221" ht="25" customHeight="1" spans="1:8">
      <c r="A221" s="280" t="s">
        <v>622</v>
      </c>
      <c r="B221" s="248" t="s">
        <v>623</v>
      </c>
      <c r="C221" s="281">
        <f>SUMPRODUCT('[1]表二（录入表）'!C$6:C$1121*(LEFT('[1]表二（录入表）'!$A$6:$A$1121,LEN($A221))=$A221))</f>
        <v>0</v>
      </c>
      <c r="D221" s="281">
        <f>SUMPRODUCT('[1]表二（录入表）'!D$6:D$1121*(LEFT('[1]表二（录入表）'!$A$6:$A$1121,LEN($A221))=$A221))</f>
        <v>0</v>
      </c>
      <c r="E221" s="281">
        <f>SUMPRODUCT('[1]表二（录入表）'!E$6:E$1121*(LEFT('[1]表二（录入表）'!$A$6:$A$1121,LEN($A221))=$A221))</f>
        <v>0</v>
      </c>
      <c r="F221" s="246" t="str">
        <f t="shared" si="6"/>
        <v/>
      </c>
      <c r="G221" s="246" t="str">
        <f t="shared" si="7"/>
        <v/>
      </c>
      <c r="H221" s="221"/>
    </row>
    <row r="222" ht="25" customHeight="1" spans="1:8">
      <c r="A222" s="280" t="s">
        <v>624</v>
      </c>
      <c r="B222" s="248" t="s">
        <v>625</v>
      </c>
      <c r="C222" s="281">
        <f>SUMPRODUCT('[1]表二（录入表）'!C$6:C$1121*(LEFT('[1]表二（录入表）'!$A$6:$A$1121,LEN($A222))=$A222))</f>
        <v>0</v>
      </c>
      <c r="D222" s="281">
        <f>SUMPRODUCT('[1]表二（录入表）'!D$6:D$1121*(LEFT('[1]表二（录入表）'!$A$6:$A$1121,LEN($A222))=$A222))</f>
        <v>0</v>
      </c>
      <c r="E222" s="281">
        <f>SUMPRODUCT('[1]表二（录入表）'!E$6:E$1121*(LEFT('[1]表二（录入表）'!$A$6:$A$1121,LEN($A222))=$A222))</f>
        <v>0</v>
      </c>
      <c r="F222" s="246" t="str">
        <f t="shared" si="6"/>
        <v/>
      </c>
      <c r="G222" s="246" t="str">
        <f t="shared" si="7"/>
        <v/>
      </c>
      <c r="H222" s="221"/>
    </row>
    <row r="223" ht="19" customHeight="1" spans="1:8">
      <c r="A223" s="287"/>
      <c r="B223" s="287" t="s">
        <v>181</v>
      </c>
      <c r="C223" s="281">
        <f>C6+C36+C46+C52+C64+C75+C86+C93+C114+C129+C144+C151+C160+C166+C174+C178+C184+C194+C198+C202+C207+C215+C216+C219</f>
        <v>311442.5</v>
      </c>
      <c r="D223" s="281">
        <f>D6+D36+D46+D52+D64+D75+D86+D93+D114+D129+D144+D151+D160+D166+D174+D178+D184+D194+D198+D202+D207+D215+D216+D219</f>
        <v>305476</v>
      </c>
      <c r="E223" s="281">
        <f>E6+E36+E46+E52+E64+E75+E86+E93+E114+E129+E144+E151+E160+E166+E174+E178+E184+E194+E198+E202+E207+E215+E216+E219</f>
        <v>285832</v>
      </c>
      <c r="F223" s="246">
        <f t="shared" si="6"/>
        <v>0.917768127342928</v>
      </c>
      <c r="G223" s="246">
        <f t="shared" si="7"/>
        <v>0.935693802459113</v>
      </c>
      <c r="H223" s="221"/>
    </row>
  </sheetData>
  <autoFilter xmlns:etc="http://www.wps.cn/officeDocument/2017/etCustomData" ref="A1:H223" etc:filterBottomFollowUsedRange="0">
    <extLst/>
  </autoFilter>
  <mergeCells count="6">
    <mergeCell ref="A2:H2"/>
    <mergeCell ref="A4:B4"/>
    <mergeCell ref="E4:G4"/>
    <mergeCell ref="C4:C5"/>
    <mergeCell ref="D4:D5"/>
    <mergeCell ref="H4:H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70"/>
  <sheetViews>
    <sheetView workbookViewId="0">
      <pane ySplit="5" topLeftCell="A809" activePane="bottomLeft" state="frozen"/>
      <selection/>
      <selection pane="bottomLeft" activeCell="B820" sqref="B820"/>
    </sheetView>
  </sheetViews>
  <sheetFormatPr defaultColWidth="9" defaultRowHeight="14.25" outlineLevelCol="6"/>
  <cols>
    <col min="1" max="1" width="11.375" customWidth="1"/>
    <col min="2" max="2" width="37.5" customWidth="1"/>
    <col min="3" max="3" width="11.75" style="36" customWidth="1"/>
    <col min="4" max="4" width="11.375" style="36" customWidth="1"/>
    <col min="5" max="5" width="11.125" style="36" customWidth="1"/>
    <col min="6" max="6" width="11.5" style="36" customWidth="1"/>
    <col min="7" max="7" width="12.5" style="36" customWidth="1"/>
  </cols>
  <sheetData>
    <row r="1" spans="1:7">
      <c r="A1" s="227" t="s">
        <v>626</v>
      </c>
      <c r="B1" s="227"/>
      <c r="C1" s="227"/>
      <c r="D1" s="227"/>
      <c r="E1" s="227"/>
      <c r="F1" s="227"/>
      <c r="G1" s="227"/>
    </row>
    <row r="2" ht="23.25" spans="1:7">
      <c r="A2" s="228" t="s">
        <v>627</v>
      </c>
      <c r="B2" s="228"/>
      <c r="C2" s="228"/>
      <c r="D2" s="228"/>
      <c r="E2" s="228"/>
      <c r="F2" s="228"/>
      <c r="G2" s="228"/>
    </row>
    <row r="3" ht="15" spans="1:7">
      <c r="A3" s="229"/>
      <c r="B3" s="230"/>
      <c r="C3" s="231"/>
      <c r="D3" s="231"/>
      <c r="E3" s="231"/>
      <c r="F3" s="232" t="s">
        <v>186</v>
      </c>
      <c r="G3" s="232"/>
    </row>
    <row r="4" ht="28" customHeight="1" spans="1:7">
      <c r="A4" s="233" t="s">
        <v>73</v>
      </c>
      <c r="B4" s="234"/>
      <c r="C4" s="235" t="s">
        <v>187</v>
      </c>
      <c r="D4" s="235" t="s">
        <v>188</v>
      </c>
      <c r="E4" s="236" t="s">
        <v>189</v>
      </c>
      <c r="F4" s="236"/>
      <c r="G4" s="236"/>
    </row>
    <row r="5" ht="33" customHeight="1" spans="1:7">
      <c r="A5" s="236" t="s">
        <v>190</v>
      </c>
      <c r="B5" s="237" t="s">
        <v>191</v>
      </c>
      <c r="C5" s="238"/>
      <c r="D5" s="238"/>
      <c r="E5" s="236" t="s">
        <v>192</v>
      </c>
      <c r="F5" s="190" t="s">
        <v>193</v>
      </c>
      <c r="G5" s="190" t="s">
        <v>628</v>
      </c>
    </row>
    <row r="6" ht="33" customHeight="1" spans="1:7">
      <c r="A6" s="239">
        <v>201</v>
      </c>
      <c r="B6" s="240" t="s">
        <v>196</v>
      </c>
      <c r="C6" s="238">
        <f>SUM(C7:C224)</f>
        <v>33188</v>
      </c>
      <c r="D6" s="238">
        <f>SUM(D7:D224)</f>
        <v>34894</v>
      </c>
      <c r="E6" s="238">
        <f>SUM(E7:E224)</f>
        <v>33518</v>
      </c>
      <c r="F6" s="241">
        <f ca="1">SUM(F7:F224)</f>
        <v>95.3727528743942</v>
      </c>
      <c r="G6" s="241">
        <f ca="1">SUM(G7:G224)</f>
        <v>271.60457761356</v>
      </c>
    </row>
    <row r="7" ht="25" customHeight="1" spans="1:7">
      <c r="A7" s="242" t="s">
        <v>629</v>
      </c>
      <c r="B7" s="243" t="s">
        <v>630</v>
      </c>
      <c r="C7" s="244">
        <v>530</v>
      </c>
      <c r="D7" s="245">
        <v>664</v>
      </c>
      <c r="E7" s="245">
        <v>560</v>
      </c>
      <c r="F7" s="246">
        <f ca="1" t="shared" ref="F7:F63" si="0">IFERROR(OFFSET(F7,0,-1)/OFFSET(F7,0,-3),)</f>
        <v>1.05660377358491</v>
      </c>
      <c r="G7" s="246">
        <f ca="1" t="shared" ref="G7:G63" si="1">IFERROR(OFFSET(F7,0,-1)/OFFSET(F7,0,-2),)</f>
        <v>0.843373493975904</v>
      </c>
    </row>
    <row r="8" ht="25" customHeight="1" spans="1:7">
      <c r="A8" s="242" t="s">
        <v>631</v>
      </c>
      <c r="B8" s="243" t="s">
        <v>632</v>
      </c>
      <c r="C8" s="244"/>
      <c r="D8" s="245">
        <v>28</v>
      </c>
      <c r="E8" s="245">
        <v>202</v>
      </c>
      <c r="F8" s="246">
        <f ca="1" t="shared" si="0"/>
        <v>0</v>
      </c>
      <c r="G8" s="246">
        <f ca="1" t="shared" si="1"/>
        <v>7.21428571428571</v>
      </c>
    </row>
    <row r="9" ht="25" customHeight="1" spans="1:7">
      <c r="A9" s="242" t="s">
        <v>633</v>
      </c>
      <c r="B9" s="247" t="s">
        <v>634</v>
      </c>
      <c r="C9" s="244"/>
      <c r="D9" s="245"/>
      <c r="E9" s="245"/>
      <c r="F9" s="246">
        <f ca="1" t="shared" si="0"/>
        <v>0</v>
      </c>
      <c r="G9" s="246">
        <f ca="1" t="shared" si="1"/>
        <v>0</v>
      </c>
    </row>
    <row r="10" ht="25" customHeight="1" spans="1:7">
      <c r="A10" s="242" t="s">
        <v>635</v>
      </c>
      <c r="B10" s="247" t="s">
        <v>636</v>
      </c>
      <c r="C10" s="244">
        <v>106</v>
      </c>
      <c r="D10" s="245">
        <v>61</v>
      </c>
      <c r="E10" s="245">
        <v>60</v>
      </c>
      <c r="F10" s="246">
        <f ca="1" t="shared" si="0"/>
        <v>0.566037735849057</v>
      </c>
      <c r="G10" s="246">
        <f ca="1" t="shared" si="1"/>
        <v>0.983606557377049</v>
      </c>
    </row>
    <row r="11" ht="25" customHeight="1" spans="1:7">
      <c r="A11" s="242" t="s">
        <v>637</v>
      </c>
      <c r="B11" s="247" t="s">
        <v>638</v>
      </c>
      <c r="C11" s="244">
        <v>44</v>
      </c>
      <c r="D11" s="245">
        <v>15</v>
      </c>
      <c r="E11" s="245"/>
      <c r="F11" s="246">
        <f ca="1" t="shared" si="0"/>
        <v>0</v>
      </c>
      <c r="G11" s="246">
        <f ca="1" t="shared" si="1"/>
        <v>0</v>
      </c>
    </row>
    <row r="12" ht="25" customHeight="1" spans="1:7">
      <c r="A12" s="242" t="s">
        <v>639</v>
      </c>
      <c r="B12" s="248" t="s">
        <v>640</v>
      </c>
      <c r="C12" s="244">
        <v>41</v>
      </c>
      <c r="D12" s="245">
        <v>38</v>
      </c>
      <c r="E12" s="245"/>
      <c r="F12" s="246">
        <f ca="1" t="shared" si="0"/>
        <v>0</v>
      </c>
      <c r="G12" s="246">
        <f ca="1" t="shared" si="1"/>
        <v>0</v>
      </c>
    </row>
    <row r="13" ht="25" customHeight="1" spans="1:7">
      <c r="A13" s="242" t="s">
        <v>641</v>
      </c>
      <c r="B13" s="248" t="s">
        <v>642</v>
      </c>
      <c r="C13" s="244">
        <v>37</v>
      </c>
      <c r="D13" s="245">
        <v>37</v>
      </c>
      <c r="E13" s="245"/>
      <c r="F13" s="246">
        <f ca="1" t="shared" si="0"/>
        <v>0</v>
      </c>
      <c r="G13" s="246">
        <f ca="1" t="shared" si="1"/>
        <v>0</v>
      </c>
    </row>
    <row r="14" ht="25" customHeight="1" spans="1:7">
      <c r="A14" s="242" t="s">
        <v>643</v>
      </c>
      <c r="B14" s="248" t="s">
        <v>644</v>
      </c>
      <c r="C14" s="244">
        <v>62</v>
      </c>
      <c r="D14" s="245">
        <v>45</v>
      </c>
      <c r="E14" s="245">
        <v>17</v>
      </c>
      <c r="F14" s="246">
        <f ca="1" t="shared" si="0"/>
        <v>0.274193548387097</v>
      </c>
      <c r="G14" s="246">
        <f ca="1" t="shared" si="1"/>
        <v>0.377777777777778</v>
      </c>
    </row>
    <row r="15" ht="25" customHeight="1" spans="1:7">
      <c r="A15" s="242" t="s">
        <v>645</v>
      </c>
      <c r="B15" s="248" t="s">
        <v>646</v>
      </c>
      <c r="C15" s="244"/>
      <c r="D15" s="245"/>
      <c r="E15" s="245"/>
      <c r="F15" s="246">
        <f ca="1" t="shared" si="0"/>
        <v>0</v>
      </c>
      <c r="G15" s="246">
        <f ca="1" t="shared" si="1"/>
        <v>0</v>
      </c>
    </row>
    <row r="16" ht="25" customHeight="1" spans="1:7">
      <c r="A16" s="242" t="s">
        <v>647</v>
      </c>
      <c r="B16" s="248" t="s">
        <v>648</v>
      </c>
      <c r="C16" s="244">
        <v>13</v>
      </c>
      <c r="D16" s="245">
        <v>13</v>
      </c>
      <c r="E16" s="245">
        <v>27</v>
      </c>
      <c r="F16" s="246">
        <f ca="1" t="shared" si="0"/>
        <v>2.07692307692308</v>
      </c>
      <c r="G16" s="246">
        <f ca="1" t="shared" si="1"/>
        <v>2.07692307692308</v>
      </c>
    </row>
    <row r="17" ht="25" customHeight="1" spans="1:7">
      <c r="A17" s="242" t="s">
        <v>649</v>
      </c>
      <c r="B17" s="248" t="s">
        <v>650</v>
      </c>
      <c r="C17" s="244"/>
      <c r="D17" s="245">
        <v>10</v>
      </c>
      <c r="E17" s="245"/>
      <c r="F17" s="246">
        <f ca="1" t="shared" si="0"/>
        <v>0</v>
      </c>
      <c r="G17" s="246">
        <f ca="1" t="shared" si="1"/>
        <v>0</v>
      </c>
    </row>
    <row r="18" ht="25" customHeight="1" spans="1:7">
      <c r="A18" s="242" t="s">
        <v>651</v>
      </c>
      <c r="B18" s="243" t="s">
        <v>630</v>
      </c>
      <c r="C18" s="244">
        <v>422</v>
      </c>
      <c r="D18" s="245">
        <v>557</v>
      </c>
      <c r="E18" s="245">
        <v>363</v>
      </c>
      <c r="F18" s="246">
        <f ca="1" t="shared" si="0"/>
        <v>0.860189573459716</v>
      </c>
      <c r="G18" s="246">
        <f ca="1" t="shared" si="1"/>
        <v>0.651705565529623</v>
      </c>
    </row>
    <row r="19" ht="25" customHeight="1" spans="1:7">
      <c r="A19" s="242" t="s">
        <v>652</v>
      </c>
      <c r="B19" s="243" t="s">
        <v>632</v>
      </c>
      <c r="C19" s="244"/>
      <c r="D19" s="245"/>
      <c r="E19" s="245">
        <v>123</v>
      </c>
      <c r="F19" s="246">
        <f ca="1" t="shared" si="0"/>
        <v>0</v>
      </c>
      <c r="G19" s="246">
        <f ca="1" t="shared" si="1"/>
        <v>0</v>
      </c>
    </row>
    <row r="20" ht="25" customHeight="1" spans="1:7">
      <c r="A20" s="242" t="s">
        <v>653</v>
      </c>
      <c r="B20" s="249" t="s">
        <v>634</v>
      </c>
      <c r="C20" s="244"/>
      <c r="D20" s="245"/>
      <c r="E20" s="245"/>
      <c r="F20" s="246">
        <f ca="1" t="shared" si="0"/>
        <v>0</v>
      </c>
      <c r="G20" s="246">
        <f ca="1" t="shared" si="1"/>
        <v>0</v>
      </c>
    </row>
    <row r="21" ht="25" customHeight="1" spans="1:7">
      <c r="A21" s="242" t="s">
        <v>654</v>
      </c>
      <c r="B21" s="247" t="s">
        <v>655</v>
      </c>
      <c r="C21" s="244">
        <v>68</v>
      </c>
      <c r="D21" s="245">
        <v>55</v>
      </c>
      <c r="E21" s="245">
        <v>40</v>
      </c>
      <c r="F21" s="246">
        <f ca="1" t="shared" si="0"/>
        <v>0.588235294117647</v>
      </c>
      <c r="G21" s="246">
        <f ca="1" t="shared" si="1"/>
        <v>0.727272727272727</v>
      </c>
    </row>
    <row r="22" ht="25" customHeight="1" spans="1:7">
      <c r="A22" s="242" t="s">
        <v>656</v>
      </c>
      <c r="B22" s="247" t="s">
        <v>657</v>
      </c>
      <c r="C22" s="244">
        <v>9</v>
      </c>
      <c r="D22" s="245"/>
      <c r="E22" s="245"/>
      <c r="F22" s="246">
        <f ca="1" t="shared" si="0"/>
        <v>0</v>
      </c>
      <c r="G22" s="246">
        <f ca="1" t="shared" si="1"/>
        <v>0</v>
      </c>
    </row>
    <row r="23" ht="25" customHeight="1" spans="1:7">
      <c r="A23" s="242" t="s">
        <v>658</v>
      </c>
      <c r="B23" s="247" t="s">
        <v>659</v>
      </c>
      <c r="C23" s="244">
        <v>38</v>
      </c>
      <c r="D23" s="245"/>
      <c r="E23" s="245"/>
      <c r="F23" s="246">
        <f ca="1" t="shared" si="0"/>
        <v>0</v>
      </c>
      <c r="G23" s="246">
        <f ca="1" t="shared" si="1"/>
        <v>0</v>
      </c>
    </row>
    <row r="24" ht="25" customHeight="1" spans="1:7">
      <c r="A24" s="242" t="s">
        <v>660</v>
      </c>
      <c r="B24" s="247" t="s">
        <v>648</v>
      </c>
      <c r="C24" s="244">
        <v>21</v>
      </c>
      <c r="D24" s="245">
        <v>20</v>
      </c>
      <c r="E24" s="245">
        <v>25</v>
      </c>
      <c r="F24" s="246">
        <f ca="1" t="shared" si="0"/>
        <v>1.19047619047619</v>
      </c>
      <c r="G24" s="246">
        <f ca="1" t="shared" si="1"/>
        <v>1.25</v>
      </c>
    </row>
    <row r="25" ht="25" customHeight="1" spans="1:7">
      <c r="A25" s="242" t="s">
        <v>661</v>
      </c>
      <c r="B25" s="247" t="s">
        <v>662</v>
      </c>
      <c r="C25" s="244"/>
      <c r="D25" s="245"/>
      <c r="E25" s="245"/>
      <c r="F25" s="246">
        <f ca="1" t="shared" si="0"/>
        <v>0</v>
      </c>
      <c r="G25" s="246">
        <f ca="1" t="shared" si="1"/>
        <v>0</v>
      </c>
    </row>
    <row r="26" ht="25" customHeight="1" spans="1:7">
      <c r="A26" s="242" t="s">
        <v>663</v>
      </c>
      <c r="B26" s="243" t="s">
        <v>630</v>
      </c>
      <c r="C26" s="244">
        <v>8455</v>
      </c>
      <c r="D26" s="245">
        <v>9249</v>
      </c>
      <c r="E26" s="245">
        <v>8883</v>
      </c>
      <c r="F26" s="246">
        <f ca="1" t="shared" si="0"/>
        <v>1.05062093435837</v>
      </c>
      <c r="G26" s="246">
        <f ca="1" t="shared" si="1"/>
        <v>0.96042815439507</v>
      </c>
    </row>
    <row r="27" ht="25" customHeight="1" spans="1:7">
      <c r="A27" s="242" t="s">
        <v>664</v>
      </c>
      <c r="B27" s="243" t="s">
        <v>632</v>
      </c>
      <c r="C27" s="244"/>
      <c r="D27" s="245">
        <v>138</v>
      </c>
      <c r="E27" s="245">
        <v>305</v>
      </c>
      <c r="F27" s="246">
        <f ca="1" t="shared" si="0"/>
        <v>0</v>
      </c>
      <c r="G27" s="246">
        <f ca="1" t="shared" si="1"/>
        <v>2.21014492753623</v>
      </c>
    </row>
    <row r="28" ht="25" customHeight="1" spans="1:7">
      <c r="A28" s="242" t="s">
        <v>665</v>
      </c>
      <c r="B28" s="247" t="s">
        <v>634</v>
      </c>
      <c r="C28" s="244"/>
      <c r="D28" s="245"/>
      <c r="E28" s="245"/>
      <c r="F28" s="246">
        <f ca="1" t="shared" si="0"/>
        <v>0</v>
      </c>
      <c r="G28" s="246">
        <f ca="1" t="shared" si="1"/>
        <v>0</v>
      </c>
    </row>
    <row r="29" ht="25" customHeight="1" spans="1:7">
      <c r="A29" s="242" t="s">
        <v>666</v>
      </c>
      <c r="B29" s="247" t="s">
        <v>667</v>
      </c>
      <c r="C29" s="244"/>
      <c r="D29" s="245"/>
      <c r="E29" s="245"/>
      <c r="F29" s="246">
        <f ca="1" t="shared" si="0"/>
        <v>0</v>
      </c>
      <c r="G29" s="246">
        <f ca="1" t="shared" si="1"/>
        <v>0</v>
      </c>
    </row>
    <row r="30" ht="25" customHeight="1" spans="1:7">
      <c r="A30" s="242" t="s">
        <v>668</v>
      </c>
      <c r="B30" s="247" t="s">
        <v>669</v>
      </c>
      <c r="C30" s="244">
        <v>12</v>
      </c>
      <c r="D30" s="245">
        <v>9</v>
      </c>
      <c r="E30" s="245">
        <v>373</v>
      </c>
      <c r="F30" s="246">
        <f ca="1" t="shared" si="0"/>
        <v>31.0833333333333</v>
      </c>
      <c r="G30" s="246">
        <f ca="1" t="shared" si="1"/>
        <v>41.4444444444444</v>
      </c>
    </row>
    <row r="31" ht="25" customHeight="1" spans="1:7">
      <c r="A31" s="242" t="s">
        <v>670</v>
      </c>
      <c r="B31" s="243" t="s">
        <v>671</v>
      </c>
      <c r="C31" s="244">
        <v>32</v>
      </c>
      <c r="D31" s="245">
        <v>32</v>
      </c>
      <c r="E31" s="245"/>
      <c r="F31" s="246">
        <f ca="1" t="shared" si="0"/>
        <v>0</v>
      </c>
      <c r="G31" s="246">
        <f ca="1" t="shared" si="1"/>
        <v>0</v>
      </c>
    </row>
    <row r="32" ht="25" customHeight="1" spans="1:7">
      <c r="A32" s="242" t="s">
        <v>672</v>
      </c>
      <c r="B32" s="247" t="s">
        <v>673</v>
      </c>
      <c r="C32" s="244">
        <v>19</v>
      </c>
      <c r="D32" s="245">
        <v>19</v>
      </c>
      <c r="E32" s="245"/>
      <c r="F32" s="246">
        <f ca="1" t="shared" si="0"/>
        <v>0</v>
      </c>
      <c r="G32" s="246">
        <f ca="1" t="shared" si="1"/>
        <v>0</v>
      </c>
    </row>
    <row r="33" ht="25" customHeight="1" spans="1:7">
      <c r="A33" s="242" t="s">
        <v>674</v>
      </c>
      <c r="B33" s="247" t="s">
        <v>648</v>
      </c>
      <c r="C33" s="244">
        <v>365</v>
      </c>
      <c r="D33" s="245">
        <v>365</v>
      </c>
      <c r="E33" s="245">
        <v>765</v>
      </c>
      <c r="F33" s="246">
        <f ca="1" t="shared" si="0"/>
        <v>2.0958904109589</v>
      </c>
      <c r="G33" s="246">
        <f ca="1" t="shared" si="1"/>
        <v>2.0958904109589</v>
      </c>
    </row>
    <row r="34" ht="25" customHeight="1" spans="1:7">
      <c r="A34" s="242" t="s">
        <v>675</v>
      </c>
      <c r="B34" s="247" t="s">
        <v>676</v>
      </c>
      <c r="C34" s="244">
        <v>1846</v>
      </c>
      <c r="D34" s="245">
        <v>1490</v>
      </c>
      <c r="E34" s="245"/>
      <c r="F34" s="246">
        <f ca="1" t="shared" si="0"/>
        <v>0</v>
      </c>
      <c r="G34" s="246">
        <f ca="1" t="shared" si="1"/>
        <v>0</v>
      </c>
    </row>
    <row r="35" ht="25" customHeight="1" spans="1:7">
      <c r="A35" s="242" t="s">
        <v>677</v>
      </c>
      <c r="B35" s="243" t="s">
        <v>630</v>
      </c>
      <c r="C35" s="244">
        <v>907</v>
      </c>
      <c r="D35" s="245">
        <v>959</v>
      </c>
      <c r="E35" s="245">
        <v>580</v>
      </c>
      <c r="F35" s="246">
        <f ca="1" t="shared" si="0"/>
        <v>0.639470782800441</v>
      </c>
      <c r="G35" s="246">
        <f ca="1" t="shared" si="1"/>
        <v>0.604796663190824</v>
      </c>
    </row>
    <row r="36" ht="25" customHeight="1" spans="1:7">
      <c r="A36" s="242" t="s">
        <v>678</v>
      </c>
      <c r="B36" s="243" t="s">
        <v>632</v>
      </c>
      <c r="C36" s="244"/>
      <c r="D36" s="245"/>
      <c r="E36" s="245"/>
      <c r="F36" s="246">
        <f ca="1" t="shared" si="0"/>
        <v>0</v>
      </c>
      <c r="G36" s="246">
        <f ca="1" t="shared" si="1"/>
        <v>0</v>
      </c>
    </row>
    <row r="37" ht="25" customHeight="1" spans="1:7">
      <c r="A37" s="242" t="s">
        <v>679</v>
      </c>
      <c r="B37" s="247" t="s">
        <v>634</v>
      </c>
      <c r="C37" s="244"/>
      <c r="D37" s="245"/>
      <c r="E37" s="245">
        <v>60</v>
      </c>
      <c r="F37" s="246">
        <f ca="1" t="shared" si="0"/>
        <v>0</v>
      </c>
      <c r="G37" s="246">
        <f ca="1" t="shared" si="1"/>
        <v>0</v>
      </c>
    </row>
    <row r="38" ht="25" customHeight="1" spans="1:7">
      <c r="A38" s="242" t="s">
        <v>680</v>
      </c>
      <c r="B38" s="247" t="s">
        <v>681</v>
      </c>
      <c r="C38" s="244"/>
      <c r="D38" s="245"/>
      <c r="E38" s="245">
        <v>50</v>
      </c>
      <c r="F38" s="246">
        <f ca="1" t="shared" si="0"/>
        <v>0</v>
      </c>
      <c r="G38" s="246">
        <f ca="1" t="shared" si="1"/>
        <v>0</v>
      </c>
    </row>
    <row r="39" ht="25" customHeight="1" spans="1:7">
      <c r="A39" s="242" t="s">
        <v>682</v>
      </c>
      <c r="B39" s="247" t="s">
        <v>683</v>
      </c>
      <c r="C39" s="244"/>
      <c r="D39" s="245"/>
      <c r="E39" s="245">
        <v>62</v>
      </c>
      <c r="F39" s="246">
        <f ca="1" t="shared" si="0"/>
        <v>0</v>
      </c>
      <c r="G39" s="246">
        <f ca="1" t="shared" si="1"/>
        <v>0</v>
      </c>
    </row>
    <row r="40" ht="25" customHeight="1" spans="1:7">
      <c r="A40" s="242" t="s">
        <v>684</v>
      </c>
      <c r="B40" s="243" t="s">
        <v>685</v>
      </c>
      <c r="C40" s="244"/>
      <c r="D40" s="245"/>
      <c r="E40" s="245"/>
      <c r="F40" s="246">
        <f ca="1" t="shared" si="0"/>
        <v>0</v>
      </c>
      <c r="G40" s="246">
        <f ca="1" t="shared" si="1"/>
        <v>0</v>
      </c>
    </row>
    <row r="41" ht="25" customHeight="1" spans="1:7">
      <c r="A41" s="242" t="s">
        <v>686</v>
      </c>
      <c r="B41" s="243" t="s">
        <v>687</v>
      </c>
      <c r="C41" s="244"/>
      <c r="D41" s="245"/>
      <c r="E41" s="245"/>
      <c r="F41" s="246">
        <f ca="1" t="shared" si="0"/>
        <v>0</v>
      </c>
      <c r="G41" s="246">
        <f ca="1" t="shared" si="1"/>
        <v>0</v>
      </c>
    </row>
    <row r="42" ht="25" customHeight="1" spans="1:7">
      <c r="A42" s="242" t="s">
        <v>688</v>
      </c>
      <c r="B42" s="243" t="s">
        <v>689</v>
      </c>
      <c r="C42" s="244"/>
      <c r="D42" s="245"/>
      <c r="E42" s="245">
        <v>26</v>
      </c>
      <c r="F42" s="246">
        <f ca="1" t="shared" si="0"/>
        <v>0</v>
      </c>
      <c r="G42" s="246">
        <f ca="1" t="shared" si="1"/>
        <v>0</v>
      </c>
    </row>
    <row r="43" ht="25" customHeight="1" spans="1:7">
      <c r="A43" s="242" t="s">
        <v>690</v>
      </c>
      <c r="B43" s="243" t="s">
        <v>648</v>
      </c>
      <c r="C43" s="244"/>
      <c r="D43" s="245">
        <v>2</v>
      </c>
      <c r="E43" s="245">
        <v>78</v>
      </c>
      <c r="F43" s="246">
        <f ca="1" t="shared" si="0"/>
        <v>0</v>
      </c>
      <c r="G43" s="246">
        <f ca="1" t="shared" si="1"/>
        <v>39</v>
      </c>
    </row>
    <row r="44" ht="25" customHeight="1" spans="1:7">
      <c r="A44" s="242" t="s">
        <v>691</v>
      </c>
      <c r="B44" s="247" t="s">
        <v>692</v>
      </c>
      <c r="C44" s="244"/>
      <c r="D44" s="245">
        <v>116</v>
      </c>
      <c r="E44" s="245">
        <v>89</v>
      </c>
      <c r="F44" s="246">
        <f ca="1" t="shared" si="0"/>
        <v>0</v>
      </c>
      <c r="G44" s="246">
        <f ca="1" t="shared" si="1"/>
        <v>0.767241379310345</v>
      </c>
    </row>
    <row r="45" ht="25" customHeight="1" spans="1:7">
      <c r="A45" s="242" t="s">
        <v>693</v>
      </c>
      <c r="B45" s="247" t="s">
        <v>630</v>
      </c>
      <c r="C45" s="244">
        <v>186</v>
      </c>
      <c r="D45" s="245">
        <v>207</v>
      </c>
      <c r="E45" s="245">
        <v>59</v>
      </c>
      <c r="F45" s="246">
        <f ca="1" t="shared" si="0"/>
        <v>0.317204301075269</v>
      </c>
      <c r="G45" s="246">
        <f ca="1" t="shared" si="1"/>
        <v>0.285024154589372</v>
      </c>
    </row>
    <row r="46" ht="25" customHeight="1" spans="1:7">
      <c r="A46" s="242" t="s">
        <v>694</v>
      </c>
      <c r="B46" s="248" t="s">
        <v>632</v>
      </c>
      <c r="C46" s="244"/>
      <c r="D46" s="245">
        <v>16</v>
      </c>
      <c r="E46" s="245"/>
      <c r="F46" s="246">
        <f ca="1" t="shared" si="0"/>
        <v>0</v>
      </c>
      <c r="G46" s="246">
        <f ca="1" t="shared" si="1"/>
        <v>0</v>
      </c>
    </row>
    <row r="47" ht="25" customHeight="1" spans="1:7">
      <c r="A47" s="242" t="s">
        <v>695</v>
      </c>
      <c r="B47" s="243" t="s">
        <v>634</v>
      </c>
      <c r="C47" s="244"/>
      <c r="D47" s="245"/>
      <c r="E47" s="245"/>
      <c r="F47" s="246">
        <f ca="1" t="shared" si="0"/>
        <v>0</v>
      </c>
      <c r="G47" s="246">
        <f ca="1" t="shared" si="1"/>
        <v>0</v>
      </c>
    </row>
    <row r="48" ht="25" customHeight="1" spans="1:7">
      <c r="A48" s="242" t="s">
        <v>696</v>
      </c>
      <c r="B48" s="243" t="s">
        <v>697</v>
      </c>
      <c r="C48" s="244"/>
      <c r="D48" s="245"/>
      <c r="E48" s="245"/>
      <c r="F48" s="246">
        <f ca="1" t="shared" si="0"/>
        <v>0</v>
      </c>
      <c r="G48" s="246">
        <f ca="1" t="shared" si="1"/>
        <v>0</v>
      </c>
    </row>
    <row r="49" ht="25" customHeight="1" spans="1:7">
      <c r="A49" s="242" t="s">
        <v>698</v>
      </c>
      <c r="B49" s="243" t="s">
        <v>699</v>
      </c>
      <c r="C49" s="244"/>
      <c r="D49" s="245"/>
      <c r="E49" s="245"/>
      <c r="F49" s="246">
        <f ca="1" t="shared" si="0"/>
        <v>0</v>
      </c>
      <c r="G49" s="246">
        <f ca="1" t="shared" si="1"/>
        <v>0</v>
      </c>
    </row>
    <row r="50" ht="25" customHeight="1" spans="1:7">
      <c r="A50" s="242" t="s">
        <v>700</v>
      </c>
      <c r="B50" s="247" t="s">
        <v>701</v>
      </c>
      <c r="C50" s="244"/>
      <c r="D50" s="245"/>
      <c r="E50" s="245"/>
      <c r="F50" s="246">
        <f ca="1" t="shared" si="0"/>
        <v>0</v>
      </c>
      <c r="G50" s="246">
        <f ca="1" t="shared" si="1"/>
        <v>0</v>
      </c>
    </row>
    <row r="51" ht="25" customHeight="1" spans="1:7">
      <c r="A51" s="242" t="s">
        <v>702</v>
      </c>
      <c r="B51" s="247" t="s">
        <v>703</v>
      </c>
      <c r="C51" s="244">
        <v>93</v>
      </c>
      <c r="D51" s="245">
        <v>39</v>
      </c>
      <c r="E51" s="245">
        <v>80</v>
      </c>
      <c r="F51" s="246">
        <f ca="1" t="shared" si="0"/>
        <v>0.860215053763441</v>
      </c>
      <c r="G51" s="246">
        <f ca="1" t="shared" si="1"/>
        <v>2.05128205128205</v>
      </c>
    </row>
    <row r="52" ht="25" customHeight="1" spans="1:7">
      <c r="A52" s="242" t="s">
        <v>704</v>
      </c>
      <c r="B52" s="247" t="s">
        <v>705</v>
      </c>
      <c r="C52" s="244">
        <v>36</v>
      </c>
      <c r="D52" s="245">
        <v>7</v>
      </c>
      <c r="E52" s="245">
        <v>215</v>
      </c>
      <c r="F52" s="246">
        <f ca="1" t="shared" si="0"/>
        <v>5.97222222222222</v>
      </c>
      <c r="G52" s="246">
        <f ca="1" t="shared" si="1"/>
        <v>30.7142857142857</v>
      </c>
    </row>
    <row r="53" ht="25" customHeight="1" spans="1:7">
      <c r="A53" s="242" t="s">
        <v>706</v>
      </c>
      <c r="B53" s="243" t="s">
        <v>648</v>
      </c>
      <c r="C53" s="244">
        <v>52</v>
      </c>
      <c r="D53" s="245">
        <v>53</v>
      </c>
      <c r="E53" s="245">
        <v>60</v>
      </c>
      <c r="F53" s="246">
        <f ca="1" t="shared" si="0"/>
        <v>1.15384615384615</v>
      </c>
      <c r="G53" s="246">
        <f ca="1" t="shared" si="1"/>
        <v>1.13207547169811</v>
      </c>
    </row>
    <row r="54" ht="25" customHeight="1" spans="1:7">
      <c r="A54" s="242" t="s">
        <v>707</v>
      </c>
      <c r="B54" s="247" t="s">
        <v>708</v>
      </c>
      <c r="C54" s="244"/>
      <c r="D54" s="245">
        <v>3</v>
      </c>
      <c r="E54" s="245"/>
      <c r="F54" s="246">
        <f ca="1" t="shared" si="0"/>
        <v>0</v>
      </c>
      <c r="G54" s="246">
        <f ca="1" t="shared" si="1"/>
        <v>0</v>
      </c>
    </row>
    <row r="55" ht="25" customHeight="1" spans="1:7">
      <c r="A55" s="242" t="s">
        <v>709</v>
      </c>
      <c r="B55" s="247" t="s">
        <v>630</v>
      </c>
      <c r="C55" s="244">
        <v>1207</v>
      </c>
      <c r="D55" s="245">
        <v>1492</v>
      </c>
      <c r="E55" s="245">
        <v>1098</v>
      </c>
      <c r="F55" s="246">
        <f ca="1" t="shared" si="0"/>
        <v>0.909693454846727</v>
      </c>
      <c r="G55" s="246">
        <f ca="1" t="shared" si="1"/>
        <v>0.735924932975871</v>
      </c>
    </row>
    <row r="56" ht="25" customHeight="1" spans="1:7">
      <c r="A56" s="242" t="s">
        <v>710</v>
      </c>
      <c r="B56" s="248" t="s">
        <v>632</v>
      </c>
      <c r="C56" s="244"/>
      <c r="D56" s="245">
        <v>57</v>
      </c>
      <c r="E56" s="245"/>
      <c r="F56" s="246">
        <f ca="1" t="shared" si="0"/>
        <v>0</v>
      </c>
      <c r="G56" s="246">
        <f ca="1" t="shared" si="1"/>
        <v>0</v>
      </c>
    </row>
    <row r="57" ht="25" customHeight="1" spans="1:7">
      <c r="A57" s="242" t="s">
        <v>711</v>
      </c>
      <c r="B57" s="248" t="s">
        <v>634</v>
      </c>
      <c r="C57" s="244"/>
      <c r="D57" s="245"/>
      <c r="E57" s="245"/>
      <c r="F57" s="246">
        <f ca="1" t="shared" si="0"/>
        <v>0</v>
      </c>
      <c r="G57" s="246">
        <f ca="1" t="shared" si="1"/>
        <v>0</v>
      </c>
    </row>
    <row r="58" ht="25" customHeight="1" spans="1:7">
      <c r="A58" s="242" t="s">
        <v>712</v>
      </c>
      <c r="B58" s="248" t="s">
        <v>713</v>
      </c>
      <c r="C58" s="244"/>
      <c r="D58" s="245"/>
      <c r="E58" s="245"/>
      <c r="F58" s="246">
        <f ca="1" t="shared" si="0"/>
        <v>0</v>
      </c>
      <c r="G58" s="246">
        <f ca="1" t="shared" si="1"/>
        <v>0</v>
      </c>
    </row>
    <row r="59" ht="25" customHeight="1" spans="1:7">
      <c r="A59" s="242" t="s">
        <v>714</v>
      </c>
      <c r="B59" s="248" t="s">
        <v>715</v>
      </c>
      <c r="C59" s="244">
        <v>76</v>
      </c>
      <c r="D59" s="245">
        <v>15</v>
      </c>
      <c r="E59" s="245">
        <v>32</v>
      </c>
      <c r="F59" s="246">
        <f ca="1" t="shared" si="0"/>
        <v>0.421052631578947</v>
      </c>
      <c r="G59" s="246">
        <f ca="1" t="shared" si="1"/>
        <v>2.13333333333333</v>
      </c>
    </row>
    <row r="60" ht="25" customHeight="1" spans="1:7">
      <c r="A60" s="242" t="s">
        <v>716</v>
      </c>
      <c r="B60" s="248" t="s">
        <v>717</v>
      </c>
      <c r="C60" s="244"/>
      <c r="D60" s="245"/>
      <c r="E60" s="245"/>
      <c r="F60" s="246">
        <f ca="1" t="shared" si="0"/>
        <v>0</v>
      </c>
      <c r="G60" s="246">
        <f ca="1" t="shared" si="1"/>
        <v>0</v>
      </c>
    </row>
    <row r="61" ht="25" customHeight="1" spans="1:7">
      <c r="A61" s="242" t="s">
        <v>718</v>
      </c>
      <c r="B61" s="243" t="s">
        <v>719</v>
      </c>
      <c r="C61" s="244"/>
      <c r="D61" s="245">
        <v>36</v>
      </c>
      <c r="E61" s="245">
        <v>44</v>
      </c>
      <c r="F61" s="246">
        <f ca="1" t="shared" si="0"/>
        <v>0</v>
      </c>
      <c r="G61" s="246">
        <f ca="1" t="shared" si="1"/>
        <v>1.22222222222222</v>
      </c>
    </row>
    <row r="62" ht="25" customHeight="1" spans="1:7">
      <c r="A62" s="242" t="s">
        <v>720</v>
      </c>
      <c r="B62" s="247" t="s">
        <v>721</v>
      </c>
      <c r="C62" s="244"/>
      <c r="D62" s="245">
        <v>34</v>
      </c>
      <c r="E62" s="245"/>
      <c r="F62" s="246">
        <f ca="1" t="shared" si="0"/>
        <v>0</v>
      </c>
      <c r="G62" s="246">
        <f ca="1" t="shared" si="1"/>
        <v>0</v>
      </c>
    </row>
    <row r="63" ht="25" customHeight="1" spans="1:7">
      <c r="A63" s="242" t="s">
        <v>722</v>
      </c>
      <c r="B63" s="247" t="s">
        <v>648</v>
      </c>
      <c r="C63" s="244">
        <v>118</v>
      </c>
      <c r="D63" s="245">
        <v>94</v>
      </c>
      <c r="E63" s="245">
        <v>35</v>
      </c>
      <c r="F63" s="246">
        <f ca="1" t="shared" si="0"/>
        <v>0.296610169491525</v>
      </c>
      <c r="G63" s="246">
        <f ca="1" t="shared" si="1"/>
        <v>0.372340425531915</v>
      </c>
    </row>
    <row r="64" ht="25" customHeight="1" spans="1:7">
      <c r="A64" s="242" t="s">
        <v>723</v>
      </c>
      <c r="B64" s="249" t="s">
        <v>724</v>
      </c>
      <c r="C64" s="244">
        <v>1000</v>
      </c>
      <c r="D64" s="245">
        <v>1250</v>
      </c>
      <c r="E64" s="245">
        <v>1668</v>
      </c>
      <c r="F64" s="246">
        <f ca="1" t="shared" ref="F64:F127" si="2">IFERROR(OFFSET(F64,0,-1)/OFFSET(F64,0,-3),)</f>
        <v>1.668</v>
      </c>
      <c r="G64" s="246">
        <f ca="1" t="shared" ref="G64:G127" si="3">IFERROR(OFFSET(F64,0,-1)/OFFSET(F64,0,-2),)</f>
        <v>1.3344</v>
      </c>
    </row>
    <row r="65" ht="25" customHeight="1" spans="1:7">
      <c r="A65" s="242" t="s">
        <v>725</v>
      </c>
      <c r="B65" s="243" t="s">
        <v>630</v>
      </c>
      <c r="C65" s="244"/>
      <c r="D65" s="245">
        <v>929</v>
      </c>
      <c r="E65" s="245"/>
      <c r="F65" s="246">
        <f ca="1" t="shared" si="2"/>
        <v>0</v>
      </c>
      <c r="G65" s="246">
        <f ca="1" t="shared" si="3"/>
        <v>0</v>
      </c>
    </row>
    <row r="66" ht="25" customHeight="1" spans="1:7">
      <c r="A66" s="242" t="s">
        <v>726</v>
      </c>
      <c r="B66" s="243" t="s">
        <v>632</v>
      </c>
      <c r="C66" s="244"/>
      <c r="D66" s="245"/>
      <c r="E66" s="245"/>
      <c r="F66" s="246">
        <f ca="1" t="shared" si="2"/>
        <v>0</v>
      </c>
      <c r="G66" s="246">
        <f ca="1" t="shared" si="3"/>
        <v>0</v>
      </c>
    </row>
    <row r="67" ht="25" customHeight="1" spans="1:7">
      <c r="A67" s="242" t="s">
        <v>727</v>
      </c>
      <c r="B67" s="247" t="s">
        <v>634</v>
      </c>
      <c r="C67" s="244"/>
      <c r="D67" s="245"/>
      <c r="E67" s="245"/>
      <c r="F67" s="246">
        <f ca="1" t="shared" si="2"/>
        <v>0</v>
      </c>
      <c r="G67" s="246">
        <f ca="1" t="shared" si="3"/>
        <v>0</v>
      </c>
    </row>
    <row r="68" ht="25" customHeight="1" spans="1:7">
      <c r="A68" s="242" t="s">
        <v>728</v>
      </c>
      <c r="B68" s="243" t="s">
        <v>719</v>
      </c>
      <c r="C68" s="244"/>
      <c r="D68" s="245"/>
      <c r="E68" s="245"/>
      <c r="F68" s="246">
        <f ca="1" t="shared" si="2"/>
        <v>0</v>
      </c>
      <c r="G68" s="246">
        <f ca="1" t="shared" si="3"/>
        <v>0</v>
      </c>
    </row>
    <row r="69" ht="25" customHeight="1" spans="1:7">
      <c r="A69" s="242" t="s">
        <v>729</v>
      </c>
      <c r="B69" s="247" t="s">
        <v>730</v>
      </c>
      <c r="C69" s="244">
        <v>1329</v>
      </c>
      <c r="D69" s="245">
        <v>1307</v>
      </c>
      <c r="E69" s="245">
        <v>2013</v>
      </c>
      <c r="F69" s="246">
        <f ca="1" t="shared" si="2"/>
        <v>1.51467268623025</v>
      </c>
      <c r="G69" s="246">
        <f ca="1" t="shared" si="3"/>
        <v>1.54016832440704</v>
      </c>
    </row>
    <row r="70" ht="25" customHeight="1" spans="1:7">
      <c r="A70" s="242" t="s">
        <v>731</v>
      </c>
      <c r="B70" s="247" t="s">
        <v>648</v>
      </c>
      <c r="C70" s="244"/>
      <c r="D70" s="245"/>
      <c r="E70" s="245"/>
      <c r="F70" s="246">
        <f ca="1" t="shared" si="2"/>
        <v>0</v>
      </c>
      <c r="G70" s="246">
        <f ca="1" t="shared" si="3"/>
        <v>0</v>
      </c>
    </row>
    <row r="71" ht="25" customHeight="1" spans="1:7">
      <c r="A71" s="242" t="s">
        <v>732</v>
      </c>
      <c r="B71" s="247" t="s">
        <v>733</v>
      </c>
      <c r="C71" s="244"/>
      <c r="D71" s="245">
        <v>33</v>
      </c>
      <c r="E71" s="245"/>
      <c r="F71" s="246">
        <f ca="1" t="shared" si="2"/>
        <v>0</v>
      </c>
      <c r="G71" s="246">
        <f ca="1" t="shared" si="3"/>
        <v>0</v>
      </c>
    </row>
    <row r="72" ht="25" customHeight="1" spans="1:7">
      <c r="A72" s="242" t="s">
        <v>734</v>
      </c>
      <c r="B72" s="243" t="s">
        <v>630</v>
      </c>
      <c r="C72" s="244">
        <v>170</v>
      </c>
      <c r="D72" s="245">
        <v>227</v>
      </c>
      <c r="E72" s="245">
        <v>173</v>
      </c>
      <c r="F72" s="246">
        <f ca="1" t="shared" si="2"/>
        <v>1.01764705882353</v>
      </c>
      <c r="G72" s="246">
        <f ca="1" t="shared" si="3"/>
        <v>0.762114537444934</v>
      </c>
    </row>
    <row r="73" ht="25" customHeight="1" spans="1:7">
      <c r="A73" s="242" t="s">
        <v>735</v>
      </c>
      <c r="B73" s="243" t="s">
        <v>632</v>
      </c>
      <c r="C73" s="244"/>
      <c r="D73" s="245"/>
      <c r="E73" s="245"/>
      <c r="F73" s="246">
        <f ca="1" t="shared" si="2"/>
        <v>0</v>
      </c>
      <c r="G73" s="246">
        <f ca="1" t="shared" si="3"/>
        <v>0</v>
      </c>
    </row>
    <row r="74" ht="25" customHeight="1" spans="1:7">
      <c r="A74" s="242" t="s">
        <v>736</v>
      </c>
      <c r="B74" s="243" t="s">
        <v>634</v>
      </c>
      <c r="C74" s="244"/>
      <c r="D74" s="245"/>
      <c r="E74" s="245"/>
      <c r="F74" s="246">
        <f ca="1" t="shared" si="2"/>
        <v>0</v>
      </c>
      <c r="G74" s="246">
        <f ca="1" t="shared" si="3"/>
        <v>0</v>
      </c>
    </row>
    <row r="75" ht="25" customHeight="1" spans="1:7">
      <c r="A75" s="242" t="s">
        <v>737</v>
      </c>
      <c r="B75" s="247" t="s">
        <v>738</v>
      </c>
      <c r="C75" s="244"/>
      <c r="D75" s="245">
        <v>25</v>
      </c>
      <c r="E75" s="245">
        <v>100</v>
      </c>
      <c r="F75" s="246">
        <f ca="1" t="shared" si="2"/>
        <v>0</v>
      </c>
      <c r="G75" s="246">
        <f ca="1" t="shared" si="3"/>
        <v>4</v>
      </c>
    </row>
    <row r="76" ht="25" customHeight="1" spans="1:7">
      <c r="A76" s="242" t="s">
        <v>739</v>
      </c>
      <c r="B76" s="247" t="s">
        <v>740</v>
      </c>
      <c r="C76" s="244"/>
      <c r="D76" s="245"/>
      <c r="E76" s="245">
        <v>18</v>
      </c>
      <c r="F76" s="246">
        <f ca="1" t="shared" si="2"/>
        <v>0</v>
      </c>
      <c r="G76" s="246">
        <f ca="1" t="shared" si="3"/>
        <v>0</v>
      </c>
    </row>
    <row r="77" ht="25" customHeight="1" spans="1:7">
      <c r="A77" s="242" t="s">
        <v>741</v>
      </c>
      <c r="B77" s="247" t="s">
        <v>719</v>
      </c>
      <c r="C77" s="244"/>
      <c r="D77" s="245"/>
      <c r="E77" s="245"/>
      <c r="F77" s="246">
        <f ca="1" t="shared" si="2"/>
        <v>0</v>
      </c>
      <c r="G77" s="246">
        <f ca="1" t="shared" si="3"/>
        <v>0</v>
      </c>
    </row>
    <row r="78" ht="25" customHeight="1" spans="1:7">
      <c r="A78" s="242" t="s">
        <v>742</v>
      </c>
      <c r="B78" s="247" t="s">
        <v>648</v>
      </c>
      <c r="C78" s="244">
        <v>92</v>
      </c>
      <c r="D78" s="245">
        <v>91</v>
      </c>
      <c r="E78" s="245">
        <v>50</v>
      </c>
      <c r="F78" s="246">
        <f ca="1" t="shared" si="2"/>
        <v>0.543478260869565</v>
      </c>
      <c r="G78" s="246">
        <f ca="1" t="shared" si="3"/>
        <v>0.549450549450549</v>
      </c>
    </row>
    <row r="79" ht="25" customHeight="1" spans="1:7">
      <c r="A79" s="242" t="s">
        <v>743</v>
      </c>
      <c r="B79" s="248" t="s">
        <v>744</v>
      </c>
      <c r="C79" s="244"/>
      <c r="D79" s="245">
        <v>5</v>
      </c>
      <c r="E79" s="245"/>
      <c r="F79" s="246">
        <f ca="1" t="shared" si="2"/>
        <v>0</v>
      </c>
      <c r="G79" s="246">
        <f ca="1" t="shared" si="3"/>
        <v>0</v>
      </c>
    </row>
    <row r="80" ht="25" customHeight="1" spans="1:7">
      <c r="A80" s="242" t="s">
        <v>745</v>
      </c>
      <c r="B80" s="243" t="s">
        <v>630</v>
      </c>
      <c r="C80" s="244"/>
      <c r="D80" s="245"/>
      <c r="E80" s="245"/>
      <c r="F80" s="246">
        <f ca="1" t="shared" si="2"/>
        <v>0</v>
      </c>
      <c r="G80" s="246">
        <f ca="1" t="shared" si="3"/>
        <v>0</v>
      </c>
    </row>
    <row r="81" ht="25" customHeight="1" spans="1:7">
      <c r="A81" s="242" t="s">
        <v>746</v>
      </c>
      <c r="B81" s="247" t="s">
        <v>632</v>
      </c>
      <c r="C81" s="244"/>
      <c r="D81" s="245"/>
      <c r="E81" s="245"/>
      <c r="F81" s="246">
        <f ca="1" t="shared" si="2"/>
        <v>0</v>
      </c>
      <c r="G81" s="246">
        <f ca="1" t="shared" si="3"/>
        <v>0</v>
      </c>
    </row>
    <row r="82" ht="25" customHeight="1" spans="1:7">
      <c r="A82" s="242" t="s">
        <v>747</v>
      </c>
      <c r="B82" s="247" t="s">
        <v>634</v>
      </c>
      <c r="C82" s="244"/>
      <c r="D82" s="245"/>
      <c r="E82" s="245"/>
      <c r="F82" s="246">
        <f ca="1" t="shared" si="2"/>
        <v>0</v>
      </c>
      <c r="G82" s="246">
        <f ca="1" t="shared" si="3"/>
        <v>0</v>
      </c>
    </row>
    <row r="83" ht="25" customHeight="1" spans="1:7">
      <c r="A83" s="242" t="s">
        <v>748</v>
      </c>
      <c r="B83" s="243" t="s">
        <v>749</v>
      </c>
      <c r="C83" s="244"/>
      <c r="D83" s="245"/>
      <c r="E83" s="245"/>
      <c r="F83" s="246">
        <f ca="1" t="shared" si="2"/>
        <v>0</v>
      </c>
      <c r="G83" s="246">
        <f ca="1" t="shared" si="3"/>
        <v>0</v>
      </c>
    </row>
    <row r="84" ht="25" customHeight="1" spans="1:7">
      <c r="A84" s="242" t="s">
        <v>750</v>
      </c>
      <c r="B84" s="243" t="s">
        <v>751</v>
      </c>
      <c r="C84" s="244"/>
      <c r="D84" s="245"/>
      <c r="E84" s="245"/>
      <c r="F84" s="246">
        <f ca="1" t="shared" si="2"/>
        <v>0</v>
      </c>
      <c r="G84" s="246">
        <f ca="1" t="shared" si="3"/>
        <v>0</v>
      </c>
    </row>
    <row r="85" ht="25" customHeight="1" spans="1:7">
      <c r="A85" s="242" t="s">
        <v>752</v>
      </c>
      <c r="B85" s="243" t="s">
        <v>719</v>
      </c>
      <c r="C85" s="244"/>
      <c r="D85" s="245"/>
      <c r="E85" s="245"/>
      <c r="F85" s="246">
        <f ca="1" t="shared" si="2"/>
        <v>0</v>
      </c>
      <c r="G85" s="246">
        <f ca="1" t="shared" si="3"/>
        <v>0</v>
      </c>
    </row>
    <row r="86" ht="25" customHeight="1" spans="1:7">
      <c r="A86" s="242" t="s">
        <v>753</v>
      </c>
      <c r="B86" s="243" t="s">
        <v>754</v>
      </c>
      <c r="C86" s="244"/>
      <c r="D86" s="245"/>
      <c r="E86" s="245"/>
      <c r="F86" s="246">
        <f ca="1" t="shared" si="2"/>
        <v>0</v>
      </c>
      <c r="G86" s="246">
        <f ca="1" t="shared" si="3"/>
        <v>0</v>
      </c>
    </row>
    <row r="87" ht="25" customHeight="1" spans="1:7">
      <c r="A87" s="242" t="s">
        <v>755</v>
      </c>
      <c r="B87" s="243" t="s">
        <v>756</v>
      </c>
      <c r="C87" s="244"/>
      <c r="D87" s="245"/>
      <c r="E87" s="245"/>
      <c r="F87" s="246">
        <f ca="1" t="shared" si="2"/>
        <v>0</v>
      </c>
      <c r="G87" s="246">
        <f ca="1" t="shared" si="3"/>
        <v>0</v>
      </c>
    </row>
    <row r="88" ht="25" customHeight="1" spans="1:7">
      <c r="A88" s="242" t="s">
        <v>757</v>
      </c>
      <c r="B88" s="243" t="s">
        <v>758</v>
      </c>
      <c r="C88" s="244"/>
      <c r="D88" s="245"/>
      <c r="E88" s="245"/>
      <c r="F88" s="246">
        <f ca="1" t="shared" si="2"/>
        <v>0</v>
      </c>
      <c r="G88" s="246">
        <f ca="1" t="shared" si="3"/>
        <v>0</v>
      </c>
    </row>
    <row r="89" ht="25" customHeight="1" spans="1:7">
      <c r="A89" s="242" t="s">
        <v>759</v>
      </c>
      <c r="B89" s="243" t="s">
        <v>760</v>
      </c>
      <c r="C89" s="244"/>
      <c r="D89" s="245"/>
      <c r="E89" s="245"/>
      <c r="F89" s="246">
        <f ca="1" t="shared" si="2"/>
        <v>0</v>
      </c>
      <c r="G89" s="246">
        <f ca="1" t="shared" si="3"/>
        <v>0</v>
      </c>
    </row>
    <row r="90" ht="25" customHeight="1" spans="1:7">
      <c r="A90" s="242" t="s">
        <v>761</v>
      </c>
      <c r="B90" s="247" t="s">
        <v>648</v>
      </c>
      <c r="C90" s="244"/>
      <c r="D90" s="245"/>
      <c r="E90" s="245"/>
      <c r="F90" s="246">
        <f ca="1" t="shared" si="2"/>
        <v>0</v>
      </c>
      <c r="G90" s="246">
        <f ca="1" t="shared" si="3"/>
        <v>0</v>
      </c>
    </row>
    <row r="91" ht="25" customHeight="1" spans="1:7">
      <c r="A91" s="242" t="s">
        <v>762</v>
      </c>
      <c r="B91" s="247" t="s">
        <v>763</v>
      </c>
      <c r="C91" s="244"/>
      <c r="D91" s="245"/>
      <c r="E91" s="245"/>
      <c r="F91" s="246">
        <f ca="1" t="shared" si="2"/>
        <v>0</v>
      </c>
      <c r="G91" s="246">
        <f ca="1" t="shared" si="3"/>
        <v>0</v>
      </c>
    </row>
    <row r="92" ht="25" customHeight="1" spans="1:7">
      <c r="A92" s="242" t="s">
        <v>764</v>
      </c>
      <c r="B92" s="243" t="s">
        <v>630</v>
      </c>
      <c r="C92" s="244">
        <v>1342</v>
      </c>
      <c r="D92" s="245">
        <v>1784</v>
      </c>
      <c r="E92" s="245">
        <v>1168</v>
      </c>
      <c r="F92" s="246">
        <f ca="1" t="shared" si="2"/>
        <v>0.870342771982116</v>
      </c>
      <c r="G92" s="246">
        <f ca="1" t="shared" si="3"/>
        <v>0.654708520179372</v>
      </c>
    </row>
    <row r="93" ht="25" customHeight="1" spans="1:7">
      <c r="A93" s="242" t="s">
        <v>765</v>
      </c>
      <c r="B93" s="243" t="s">
        <v>632</v>
      </c>
      <c r="C93" s="244"/>
      <c r="D93" s="245">
        <v>15</v>
      </c>
      <c r="E93" s="245">
        <v>341</v>
      </c>
      <c r="F93" s="246">
        <f ca="1" t="shared" si="2"/>
        <v>0</v>
      </c>
      <c r="G93" s="246">
        <f ca="1" t="shared" si="3"/>
        <v>22.7333333333333</v>
      </c>
    </row>
    <row r="94" ht="25" customHeight="1" spans="1:7">
      <c r="A94" s="242" t="s">
        <v>766</v>
      </c>
      <c r="B94" s="243" t="s">
        <v>634</v>
      </c>
      <c r="C94" s="244"/>
      <c r="D94" s="245"/>
      <c r="E94" s="245"/>
      <c r="F94" s="246">
        <f ca="1" t="shared" si="2"/>
        <v>0</v>
      </c>
      <c r="G94" s="246">
        <f ca="1" t="shared" si="3"/>
        <v>0</v>
      </c>
    </row>
    <row r="95" ht="25" customHeight="1" spans="1:7">
      <c r="A95" s="242" t="s">
        <v>767</v>
      </c>
      <c r="B95" s="247" t="s">
        <v>768</v>
      </c>
      <c r="C95" s="244">
        <v>81</v>
      </c>
      <c r="D95" s="245">
        <v>11</v>
      </c>
      <c r="E95" s="245"/>
      <c r="F95" s="246">
        <f ca="1" t="shared" si="2"/>
        <v>0</v>
      </c>
      <c r="G95" s="246">
        <f ca="1" t="shared" si="3"/>
        <v>0</v>
      </c>
    </row>
    <row r="96" ht="25" customHeight="1" spans="1:7">
      <c r="A96" s="242" t="s">
        <v>769</v>
      </c>
      <c r="B96" s="247" t="s">
        <v>770</v>
      </c>
      <c r="C96" s="244">
        <v>49</v>
      </c>
      <c r="D96" s="245">
        <v>49</v>
      </c>
      <c r="E96" s="245"/>
      <c r="F96" s="246">
        <f ca="1" t="shared" si="2"/>
        <v>0</v>
      </c>
      <c r="G96" s="246">
        <f ca="1" t="shared" si="3"/>
        <v>0</v>
      </c>
    </row>
    <row r="97" ht="25" customHeight="1" spans="1:7">
      <c r="A97" s="242" t="s">
        <v>771</v>
      </c>
      <c r="B97" s="247" t="s">
        <v>772</v>
      </c>
      <c r="C97" s="244">
        <v>156</v>
      </c>
      <c r="D97" s="245">
        <v>97</v>
      </c>
      <c r="E97" s="245">
        <v>117</v>
      </c>
      <c r="F97" s="246">
        <f ca="1" t="shared" si="2"/>
        <v>0.75</v>
      </c>
      <c r="G97" s="246">
        <f ca="1" t="shared" si="3"/>
        <v>1.20618556701031</v>
      </c>
    </row>
    <row r="98" ht="25" customHeight="1" spans="1:7">
      <c r="A98" s="242" t="s">
        <v>773</v>
      </c>
      <c r="B98" s="243" t="s">
        <v>648</v>
      </c>
      <c r="C98" s="244">
        <v>73</v>
      </c>
      <c r="D98" s="245">
        <v>73</v>
      </c>
      <c r="E98" s="245">
        <v>100</v>
      </c>
      <c r="F98" s="246">
        <f ca="1" t="shared" si="2"/>
        <v>1.36986301369863</v>
      </c>
      <c r="G98" s="246">
        <f ca="1" t="shared" si="3"/>
        <v>1.36986301369863</v>
      </c>
    </row>
    <row r="99" ht="25" customHeight="1" spans="1:7">
      <c r="A99" s="242" t="s">
        <v>774</v>
      </c>
      <c r="B99" s="243" t="s">
        <v>775</v>
      </c>
      <c r="C99" s="244"/>
      <c r="D99" s="245">
        <v>26</v>
      </c>
      <c r="E99" s="245"/>
      <c r="F99" s="246">
        <f ca="1" t="shared" si="2"/>
        <v>0</v>
      </c>
      <c r="G99" s="246">
        <f ca="1" t="shared" si="3"/>
        <v>0</v>
      </c>
    </row>
    <row r="100" ht="25" customHeight="1" spans="1:7">
      <c r="A100" s="242" t="s">
        <v>776</v>
      </c>
      <c r="B100" s="243" t="s">
        <v>630</v>
      </c>
      <c r="C100" s="244">
        <v>139</v>
      </c>
      <c r="D100" s="245">
        <v>220</v>
      </c>
      <c r="E100" s="245">
        <v>130</v>
      </c>
      <c r="F100" s="246">
        <f ca="1" t="shared" si="2"/>
        <v>0.935251798561151</v>
      </c>
      <c r="G100" s="246">
        <f ca="1" t="shared" si="3"/>
        <v>0.590909090909091</v>
      </c>
    </row>
    <row r="101" ht="25" customHeight="1" spans="1:7">
      <c r="A101" s="242" t="s">
        <v>777</v>
      </c>
      <c r="B101" s="243" t="s">
        <v>632</v>
      </c>
      <c r="C101" s="244"/>
      <c r="D101" s="245"/>
      <c r="E101" s="245"/>
      <c r="F101" s="246">
        <f ca="1" t="shared" si="2"/>
        <v>0</v>
      </c>
      <c r="G101" s="246">
        <f ca="1" t="shared" si="3"/>
        <v>0</v>
      </c>
    </row>
    <row r="102" ht="25" customHeight="1" spans="1:7">
      <c r="A102" s="242" t="s">
        <v>778</v>
      </c>
      <c r="B102" s="243" t="s">
        <v>634</v>
      </c>
      <c r="C102" s="244"/>
      <c r="D102" s="245"/>
      <c r="E102" s="245"/>
      <c r="F102" s="246">
        <f ca="1" t="shared" si="2"/>
        <v>0</v>
      </c>
      <c r="G102" s="246">
        <f ca="1" t="shared" si="3"/>
        <v>0</v>
      </c>
    </row>
    <row r="103" ht="25" customHeight="1" spans="1:7">
      <c r="A103" s="242" t="s">
        <v>779</v>
      </c>
      <c r="B103" s="247" t="s">
        <v>780</v>
      </c>
      <c r="C103" s="244"/>
      <c r="D103" s="245"/>
      <c r="E103" s="245"/>
      <c r="F103" s="246">
        <f ca="1" t="shared" si="2"/>
        <v>0</v>
      </c>
      <c r="G103" s="246">
        <f ca="1" t="shared" si="3"/>
        <v>0</v>
      </c>
    </row>
    <row r="104" ht="25" customHeight="1" spans="1:7">
      <c r="A104" s="242" t="s">
        <v>781</v>
      </c>
      <c r="B104" s="247" t="s">
        <v>782</v>
      </c>
      <c r="C104" s="244"/>
      <c r="D104" s="245"/>
      <c r="E104" s="245"/>
      <c r="F104" s="246">
        <f ca="1" t="shared" si="2"/>
        <v>0</v>
      </c>
      <c r="G104" s="246">
        <f ca="1" t="shared" si="3"/>
        <v>0</v>
      </c>
    </row>
    <row r="105" ht="25" customHeight="1" spans="1:7">
      <c r="A105" s="242" t="s">
        <v>783</v>
      </c>
      <c r="B105" s="247" t="s">
        <v>784</v>
      </c>
      <c r="C105" s="244"/>
      <c r="D105" s="245"/>
      <c r="E105" s="245"/>
      <c r="F105" s="246">
        <f ca="1" t="shared" si="2"/>
        <v>0</v>
      </c>
      <c r="G105" s="246">
        <f ca="1" t="shared" si="3"/>
        <v>0</v>
      </c>
    </row>
    <row r="106" ht="25" customHeight="1" spans="1:7">
      <c r="A106" s="242" t="s">
        <v>785</v>
      </c>
      <c r="B106" s="243" t="s">
        <v>786</v>
      </c>
      <c r="C106" s="244"/>
      <c r="D106" s="245"/>
      <c r="E106" s="245"/>
      <c r="F106" s="246">
        <f ca="1" t="shared" si="2"/>
        <v>0</v>
      </c>
      <c r="G106" s="246">
        <f ca="1" t="shared" si="3"/>
        <v>0</v>
      </c>
    </row>
    <row r="107" ht="25" customHeight="1" spans="1:7">
      <c r="A107" s="242" t="s">
        <v>787</v>
      </c>
      <c r="B107" s="243" t="s">
        <v>788</v>
      </c>
      <c r="C107" s="244">
        <v>23</v>
      </c>
      <c r="D107" s="245">
        <v>97</v>
      </c>
      <c r="E107" s="245">
        <v>131</v>
      </c>
      <c r="F107" s="246">
        <f ca="1" t="shared" si="2"/>
        <v>5.69565217391304</v>
      </c>
      <c r="G107" s="246">
        <f ca="1" t="shared" si="3"/>
        <v>1.35051546391753</v>
      </c>
    </row>
    <row r="108" ht="25" customHeight="1" spans="1:7">
      <c r="A108" s="242" t="s">
        <v>789</v>
      </c>
      <c r="B108" s="243" t="s">
        <v>648</v>
      </c>
      <c r="C108" s="244">
        <v>50</v>
      </c>
      <c r="D108" s="245">
        <v>50</v>
      </c>
      <c r="E108" s="245">
        <v>60</v>
      </c>
      <c r="F108" s="246">
        <f ca="1" t="shared" si="2"/>
        <v>1.2</v>
      </c>
      <c r="G108" s="246">
        <f ca="1" t="shared" si="3"/>
        <v>1.2</v>
      </c>
    </row>
    <row r="109" ht="25" customHeight="1" spans="1:7">
      <c r="A109" s="242" t="s">
        <v>790</v>
      </c>
      <c r="B109" s="247" t="s">
        <v>791</v>
      </c>
      <c r="C109" s="244"/>
      <c r="D109" s="245"/>
      <c r="E109" s="245">
        <v>38</v>
      </c>
      <c r="F109" s="246">
        <f ca="1" t="shared" si="2"/>
        <v>0</v>
      </c>
      <c r="G109" s="246">
        <f ca="1" t="shared" si="3"/>
        <v>0</v>
      </c>
    </row>
    <row r="110" ht="25" customHeight="1" spans="1:7">
      <c r="A110" s="242" t="s">
        <v>792</v>
      </c>
      <c r="B110" s="247" t="s">
        <v>630</v>
      </c>
      <c r="C110" s="244">
        <v>25</v>
      </c>
      <c r="D110" s="245">
        <v>25</v>
      </c>
      <c r="E110" s="245"/>
      <c r="F110" s="246">
        <f ca="1" t="shared" si="2"/>
        <v>0</v>
      </c>
      <c r="G110" s="246">
        <f ca="1" t="shared" si="3"/>
        <v>0</v>
      </c>
    </row>
    <row r="111" ht="25" customHeight="1" spans="1:7">
      <c r="A111" s="242" t="s">
        <v>793</v>
      </c>
      <c r="B111" s="248" t="s">
        <v>632</v>
      </c>
      <c r="C111" s="244"/>
      <c r="D111" s="245"/>
      <c r="E111" s="245"/>
      <c r="F111" s="246">
        <f ca="1" t="shared" si="2"/>
        <v>0</v>
      </c>
      <c r="G111" s="246">
        <f ca="1" t="shared" si="3"/>
        <v>0</v>
      </c>
    </row>
    <row r="112" ht="25" customHeight="1" spans="1:7">
      <c r="A112" s="242" t="s">
        <v>794</v>
      </c>
      <c r="B112" s="243" t="s">
        <v>634</v>
      </c>
      <c r="C112" s="244"/>
      <c r="D112" s="245"/>
      <c r="E112" s="245"/>
      <c r="F112" s="246">
        <f ca="1" t="shared" si="2"/>
        <v>0</v>
      </c>
      <c r="G112" s="246">
        <f ca="1" t="shared" si="3"/>
        <v>0</v>
      </c>
    </row>
    <row r="113" ht="25" customHeight="1" spans="1:7">
      <c r="A113" s="242" t="s">
        <v>795</v>
      </c>
      <c r="B113" s="243" t="s">
        <v>796</v>
      </c>
      <c r="C113" s="244"/>
      <c r="D113" s="245"/>
      <c r="E113" s="245"/>
      <c r="F113" s="246">
        <f ca="1" t="shared" si="2"/>
        <v>0</v>
      </c>
      <c r="G113" s="246">
        <f ca="1" t="shared" si="3"/>
        <v>0</v>
      </c>
    </row>
    <row r="114" ht="25" customHeight="1" spans="1:7">
      <c r="A114" s="242" t="s">
        <v>797</v>
      </c>
      <c r="B114" s="243" t="s">
        <v>798</v>
      </c>
      <c r="C114" s="244"/>
      <c r="D114" s="245"/>
      <c r="E114" s="245"/>
      <c r="F114" s="246">
        <f ca="1" t="shared" si="2"/>
        <v>0</v>
      </c>
      <c r="G114" s="246">
        <f ca="1" t="shared" si="3"/>
        <v>0</v>
      </c>
    </row>
    <row r="115" ht="25" customHeight="1" spans="1:7">
      <c r="A115" s="242" t="s">
        <v>799</v>
      </c>
      <c r="B115" s="247" t="s">
        <v>800</v>
      </c>
      <c r="C115" s="244"/>
      <c r="D115" s="245"/>
      <c r="E115" s="245"/>
      <c r="F115" s="246">
        <f ca="1" t="shared" si="2"/>
        <v>0</v>
      </c>
      <c r="G115" s="246">
        <f ca="1" t="shared" si="3"/>
        <v>0</v>
      </c>
    </row>
    <row r="116" ht="25" customHeight="1" spans="1:7">
      <c r="A116" s="242" t="s">
        <v>801</v>
      </c>
      <c r="B116" s="243" t="s">
        <v>802</v>
      </c>
      <c r="C116" s="244"/>
      <c r="D116" s="245"/>
      <c r="E116" s="245"/>
      <c r="F116" s="246">
        <f ca="1" t="shared" si="2"/>
        <v>0</v>
      </c>
      <c r="G116" s="246">
        <f ca="1" t="shared" si="3"/>
        <v>0</v>
      </c>
    </row>
    <row r="117" ht="25" customHeight="1" spans="1:7">
      <c r="A117" s="242" t="s">
        <v>803</v>
      </c>
      <c r="B117" s="243" t="s">
        <v>804</v>
      </c>
      <c r="C117" s="244"/>
      <c r="D117" s="245"/>
      <c r="E117" s="245"/>
      <c r="F117" s="246">
        <f ca="1" t="shared" si="2"/>
        <v>0</v>
      </c>
      <c r="G117" s="246">
        <f ca="1" t="shared" si="3"/>
        <v>0</v>
      </c>
    </row>
    <row r="118" ht="25" customHeight="1" spans="1:7">
      <c r="A118" s="242" t="s">
        <v>805</v>
      </c>
      <c r="B118" s="243" t="s">
        <v>806</v>
      </c>
      <c r="C118" s="244"/>
      <c r="D118" s="245"/>
      <c r="E118" s="245"/>
      <c r="F118" s="246">
        <f ca="1" t="shared" si="2"/>
        <v>0</v>
      </c>
      <c r="G118" s="246">
        <f ca="1" t="shared" si="3"/>
        <v>0</v>
      </c>
    </row>
    <row r="119" ht="25" customHeight="1" spans="1:7">
      <c r="A119" s="242" t="s">
        <v>807</v>
      </c>
      <c r="B119" s="243" t="s">
        <v>648</v>
      </c>
      <c r="C119" s="244"/>
      <c r="D119" s="245"/>
      <c r="E119" s="245"/>
      <c r="F119" s="246">
        <f ca="1" t="shared" si="2"/>
        <v>0</v>
      </c>
      <c r="G119" s="246">
        <f ca="1" t="shared" si="3"/>
        <v>0</v>
      </c>
    </row>
    <row r="120" ht="25" customHeight="1" spans="1:7">
      <c r="A120" s="242" t="s">
        <v>808</v>
      </c>
      <c r="B120" s="243" t="s">
        <v>809</v>
      </c>
      <c r="C120" s="244"/>
      <c r="D120" s="245"/>
      <c r="E120" s="245"/>
      <c r="F120" s="246">
        <f ca="1" t="shared" si="2"/>
        <v>0</v>
      </c>
      <c r="G120" s="246">
        <f ca="1" t="shared" si="3"/>
        <v>0</v>
      </c>
    </row>
    <row r="121" ht="25" customHeight="1" spans="1:7">
      <c r="A121" s="242" t="s">
        <v>810</v>
      </c>
      <c r="B121" s="243" t="s">
        <v>630</v>
      </c>
      <c r="C121" s="244"/>
      <c r="D121" s="245"/>
      <c r="E121" s="245"/>
      <c r="F121" s="246">
        <f ca="1" t="shared" si="2"/>
        <v>0</v>
      </c>
      <c r="G121" s="246">
        <f ca="1" t="shared" si="3"/>
        <v>0</v>
      </c>
    </row>
    <row r="122" ht="25" customHeight="1" spans="1:7">
      <c r="A122" s="242" t="s">
        <v>811</v>
      </c>
      <c r="B122" s="243" t="s">
        <v>632</v>
      </c>
      <c r="C122" s="244"/>
      <c r="D122" s="245"/>
      <c r="E122" s="245"/>
      <c r="F122" s="246">
        <f ca="1" t="shared" si="2"/>
        <v>0</v>
      </c>
      <c r="G122" s="246">
        <f ca="1" t="shared" si="3"/>
        <v>0</v>
      </c>
    </row>
    <row r="123" ht="25" customHeight="1" spans="1:7">
      <c r="A123" s="242" t="s">
        <v>812</v>
      </c>
      <c r="B123" s="247" t="s">
        <v>634</v>
      </c>
      <c r="C123" s="244"/>
      <c r="D123" s="245"/>
      <c r="E123" s="245"/>
      <c r="F123" s="246">
        <f ca="1" t="shared" si="2"/>
        <v>0</v>
      </c>
      <c r="G123" s="246">
        <f ca="1" t="shared" si="3"/>
        <v>0</v>
      </c>
    </row>
    <row r="124" ht="25" customHeight="1" spans="1:7">
      <c r="A124" s="242" t="s">
        <v>813</v>
      </c>
      <c r="B124" s="247" t="s">
        <v>814</v>
      </c>
      <c r="C124" s="244"/>
      <c r="D124" s="245">
        <v>159</v>
      </c>
      <c r="E124" s="245">
        <v>100</v>
      </c>
      <c r="F124" s="246">
        <f ca="1" t="shared" si="2"/>
        <v>0</v>
      </c>
      <c r="G124" s="246">
        <f ca="1" t="shared" si="3"/>
        <v>0.628930817610063</v>
      </c>
    </row>
    <row r="125" ht="25" customHeight="1" spans="1:7">
      <c r="A125" s="242" t="s">
        <v>815</v>
      </c>
      <c r="B125" s="247" t="s">
        <v>648</v>
      </c>
      <c r="C125" s="244"/>
      <c r="D125" s="245"/>
      <c r="E125" s="245"/>
      <c r="F125" s="246">
        <f ca="1" t="shared" si="2"/>
        <v>0</v>
      </c>
      <c r="G125" s="246">
        <f ca="1" t="shared" si="3"/>
        <v>0</v>
      </c>
    </row>
    <row r="126" ht="25" customHeight="1" spans="1:7">
      <c r="A126" s="242" t="s">
        <v>816</v>
      </c>
      <c r="B126" s="250" t="s">
        <v>817</v>
      </c>
      <c r="C126" s="244"/>
      <c r="D126" s="245">
        <v>99</v>
      </c>
      <c r="E126" s="245"/>
      <c r="F126" s="246">
        <f ca="1" t="shared" si="2"/>
        <v>0</v>
      </c>
      <c r="G126" s="246">
        <f ca="1" t="shared" si="3"/>
        <v>0</v>
      </c>
    </row>
    <row r="127" ht="25" customHeight="1" spans="1:7">
      <c r="A127" s="242" t="s">
        <v>818</v>
      </c>
      <c r="B127" s="243" t="s">
        <v>630</v>
      </c>
      <c r="C127" s="244"/>
      <c r="D127" s="245"/>
      <c r="E127" s="245"/>
      <c r="F127" s="246">
        <f ca="1" t="shared" si="2"/>
        <v>0</v>
      </c>
      <c r="G127" s="246">
        <f ca="1" t="shared" si="3"/>
        <v>0</v>
      </c>
    </row>
    <row r="128" ht="25" customHeight="1" spans="1:7">
      <c r="A128" s="242" t="s">
        <v>819</v>
      </c>
      <c r="B128" s="247" t="s">
        <v>632</v>
      </c>
      <c r="C128" s="244"/>
      <c r="D128" s="245"/>
      <c r="E128" s="245"/>
      <c r="F128" s="246">
        <f ca="1" t="shared" ref="F128:F191" si="4">IFERROR(OFFSET(F128,0,-1)/OFFSET(F128,0,-3),)</f>
        <v>0</v>
      </c>
      <c r="G128" s="246">
        <f ca="1" t="shared" ref="G128:G191" si="5">IFERROR(OFFSET(F128,0,-1)/OFFSET(F128,0,-2),)</f>
        <v>0</v>
      </c>
    </row>
    <row r="129" ht="25" customHeight="1" spans="1:7">
      <c r="A129" s="242" t="s">
        <v>820</v>
      </c>
      <c r="B129" s="247" t="s">
        <v>634</v>
      </c>
      <c r="C129" s="244"/>
      <c r="D129" s="245"/>
      <c r="E129" s="245"/>
      <c r="F129" s="246">
        <f ca="1" t="shared" si="4"/>
        <v>0</v>
      </c>
      <c r="G129" s="246">
        <f ca="1" t="shared" si="5"/>
        <v>0</v>
      </c>
    </row>
    <row r="130" ht="25" customHeight="1" spans="1:7">
      <c r="A130" s="242" t="s">
        <v>821</v>
      </c>
      <c r="B130" s="247" t="s">
        <v>822</v>
      </c>
      <c r="C130" s="244"/>
      <c r="D130" s="245"/>
      <c r="E130" s="245"/>
      <c r="F130" s="246">
        <f ca="1" t="shared" si="4"/>
        <v>0</v>
      </c>
      <c r="G130" s="246">
        <f ca="1" t="shared" si="5"/>
        <v>0</v>
      </c>
    </row>
    <row r="131" ht="25" customHeight="1" spans="1:7">
      <c r="A131" s="242" t="s">
        <v>823</v>
      </c>
      <c r="B131" s="248" t="s">
        <v>824</v>
      </c>
      <c r="C131" s="244"/>
      <c r="D131" s="245"/>
      <c r="E131" s="245"/>
      <c r="F131" s="246">
        <f ca="1" t="shared" si="4"/>
        <v>0</v>
      </c>
      <c r="G131" s="246">
        <f ca="1" t="shared" si="5"/>
        <v>0</v>
      </c>
    </row>
    <row r="132" ht="25" customHeight="1" spans="1:7">
      <c r="A132" s="242" t="s">
        <v>825</v>
      </c>
      <c r="B132" s="243" t="s">
        <v>648</v>
      </c>
      <c r="C132" s="244"/>
      <c r="D132" s="245"/>
      <c r="E132" s="245"/>
      <c r="F132" s="246">
        <f ca="1" t="shared" si="4"/>
        <v>0</v>
      </c>
      <c r="G132" s="246">
        <f ca="1" t="shared" si="5"/>
        <v>0</v>
      </c>
    </row>
    <row r="133" ht="25" customHeight="1" spans="1:7">
      <c r="A133" s="242" t="s">
        <v>826</v>
      </c>
      <c r="B133" s="243" t="s">
        <v>827</v>
      </c>
      <c r="C133" s="244"/>
      <c r="D133" s="245"/>
      <c r="E133" s="245"/>
      <c r="F133" s="246">
        <f ca="1" t="shared" si="4"/>
        <v>0</v>
      </c>
      <c r="G133" s="246">
        <f ca="1" t="shared" si="5"/>
        <v>0</v>
      </c>
    </row>
    <row r="134" ht="25" customHeight="1" spans="1:7">
      <c r="A134" s="242" t="s">
        <v>828</v>
      </c>
      <c r="B134" s="247" t="s">
        <v>630</v>
      </c>
      <c r="C134" s="244">
        <v>50</v>
      </c>
      <c r="D134" s="245">
        <v>79</v>
      </c>
      <c r="E134" s="245">
        <v>59</v>
      </c>
      <c r="F134" s="246">
        <f ca="1" t="shared" si="4"/>
        <v>1.18</v>
      </c>
      <c r="G134" s="246">
        <f ca="1" t="shared" si="5"/>
        <v>0.746835443037975</v>
      </c>
    </row>
    <row r="135" ht="25" customHeight="1" spans="1:7">
      <c r="A135" s="242" t="s">
        <v>829</v>
      </c>
      <c r="B135" s="247" t="s">
        <v>632</v>
      </c>
      <c r="C135" s="244"/>
      <c r="D135" s="245"/>
      <c r="E135" s="245"/>
      <c r="F135" s="246">
        <f ca="1" t="shared" si="4"/>
        <v>0</v>
      </c>
      <c r="G135" s="246">
        <f ca="1" t="shared" si="5"/>
        <v>0</v>
      </c>
    </row>
    <row r="136" ht="25" customHeight="1" spans="1:7">
      <c r="A136" s="242" t="s">
        <v>830</v>
      </c>
      <c r="B136" s="243" t="s">
        <v>634</v>
      </c>
      <c r="C136" s="244">
        <v>7</v>
      </c>
      <c r="D136" s="245">
        <v>7</v>
      </c>
      <c r="E136" s="245"/>
      <c r="F136" s="246">
        <f ca="1" t="shared" si="4"/>
        <v>0</v>
      </c>
      <c r="G136" s="246">
        <f ca="1" t="shared" si="5"/>
        <v>0</v>
      </c>
    </row>
    <row r="137" ht="25" customHeight="1" spans="1:7">
      <c r="A137" s="242" t="s">
        <v>831</v>
      </c>
      <c r="B137" s="243" t="s">
        <v>832</v>
      </c>
      <c r="C137" s="244">
        <v>55</v>
      </c>
      <c r="D137" s="245">
        <v>86</v>
      </c>
      <c r="E137" s="245">
        <v>23</v>
      </c>
      <c r="F137" s="246">
        <f ca="1" t="shared" si="4"/>
        <v>0.418181818181818</v>
      </c>
      <c r="G137" s="246">
        <f ca="1" t="shared" si="5"/>
        <v>0.267441860465116</v>
      </c>
    </row>
    <row r="138" ht="25" customHeight="1" spans="1:7">
      <c r="A138" s="242" t="s">
        <v>833</v>
      </c>
      <c r="B138" s="243" t="s">
        <v>834</v>
      </c>
      <c r="C138" s="244"/>
      <c r="D138" s="245"/>
      <c r="E138" s="245"/>
      <c r="F138" s="246">
        <f ca="1" t="shared" si="4"/>
        <v>0</v>
      </c>
      <c r="G138" s="246">
        <f ca="1" t="shared" si="5"/>
        <v>0</v>
      </c>
    </row>
    <row r="139" ht="25" customHeight="1" spans="1:7">
      <c r="A139" s="242" t="s">
        <v>835</v>
      </c>
      <c r="B139" s="247" t="s">
        <v>630</v>
      </c>
      <c r="C139" s="244"/>
      <c r="D139" s="245"/>
      <c r="E139" s="245"/>
      <c r="F139" s="246">
        <f ca="1" t="shared" si="4"/>
        <v>0</v>
      </c>
      <c r="G139" s="246">
        <f ca="1" t="shared" si="5"/>
        <v>0</v>
      </c>
    </row>
    <row r="140" ht="25" customHeight="1" spans="1:7">
      <c r="A140" s="242" t="s">
        <v>836</v>
      </c>
      <c r="B140" s="247" t="s">
        <v>632</v>
      </c>
      <c r="C140" s="244"/>
      <c r="D140" s="245"/>
      <c r="E140" s="245"/>
      <c r="F140" s="246">
        <f ca="1" t="shared" si="4"/>
        <v>0</v>
      </c>
      <c r="G140" s="246">
        <f ca="1" t="shared" si="5"/>
        <v>0</v>
      </c>
    </row>
    <row r="141" ht="25" customHeight="1" spans="1:7">
      <c r="A141" s="242" t="s">
        <v>837</v>
      </c>
      <c r="B141" s="248" t="s">
        <v>634</v>
      </c>
      <c r="C141" s="244"/>
      <c r="D141" s="245"/>
      <c r="E141" s="245"/>
      <c r="F141" s="246">
        <f ca="1" t="shared" si="4"/>
        <v>0</v>
      </c>
      <c r="G141" s="246">
        <f ca="1" t="shared" si="5"/>
        <v>0</v>
      </c>
    </row>
    <row r="142" ht="25" customHeight="1" spans="1:7">
      <c r="A142" s="242" t="s">
        <v>838</v>
      </c>
      <c r="B142" s="243" t="s">
        <v>659</v>
      </c>
      <c r="C142" s="244"/>
      <c r="D142" s="245"/>
      <c r="E142" s="245"/>
      <c r="F142" s="246">
        <f ca="1" t="shared" si="4"/>
        <v>0</v>
      </c>
      <c r="G142" s="246">
        <f ca="1" t="shared" si="5"/>
        <v>0</v>
      </c>
    </row>
    <row r="143" ht="25" customHeight="1" spans="1:7">
      <c r="A143" s="242" t="s">
        <v>839</v>
      </c>
      <c r="B143" s="243" t="s">
        <v>648</v>
      </c>
      <c r="C143" s="244"/>
      <c r="D143" s="245"/>
      <c r="E143" s="245"/>
      <c r="F143" s="246">
        <f ca="1" t="shared" si="4"/>
        <v>0</v>
      </c>
      <c r="G143" s="246">
        <f ca="1" t="shared" si="5"/>
        <v>0</v>
      </c>
    </row>
    <row r="144" ht="25" customHeight="1" spans="1:7">
      <c r="A144" s="242" t="s">
        <v>840</v>
      </c>
      <c r="B144" s="243" t="s">
        <v>841</v>
      </c>
      <c r="C144" s="244"/>
      <c r="D144" s="245">
        <v>2</v>
      </c>
      <c r="E144" s="245"/>
      <c r="F144" s="246">
        <f ca="1" t="shared" si="4"/>
        <v>0</v>
      </c>
      <c r="G144" s="246">
        <f ca="1" t="shared" si="5"/>
        <v>0</v>
      </c>
    </row>
    <row r="145" ht="25" customHeight="1" spans="1:7">
      <c r="A145" s="242" t="s">
        <v>842</v>
      </c>
      <c r="B145" s="247" t="s">
        <v>630</v>
      </c>
      <c r="C145" s="244">
        <v>223</v>
      </c>
      <c r="D145" s="245">
        <v>207</v>
      </c>
      <c r="E145" s="245">
        <v>149</v>
      </c>
      <c r="F145" s="246">
        <f ca="1" t="shared" si="4"/>
        <v>0.668161434977579</v>
      </c>
      <c r="G145" s="246">
        <f ca="1" t="shared" si="5"/>
        <v>0.719806763285024</v>
      </c>
    </row>
    <row r="146" ht="25" customHeight="1" spans="1:7">
      <c r="A146" s="242" t="s">
        <v>843</v>
      </c>
      <c r="B146" s="247" t="s">
        <v>632</v>
      </c>
      <c r="C146" s="244"/>
      <c r="D146" s="245"/>
      <c r="E146" s="245">
        <v>47</v>
      </c>
      <c r="F146" s="246">
        <f ca="1" t="shared" si="4"/>
        <v>0</v>
      </c>
      <c r="G146" s="246">
        <f ca="1" t="shared" si="5"/>
        <v>0</v>
      </c>
    </row>
    <row r="147" ht="25" customHeight="1" spans="1:7">
      <c r="A147" s="242" t="s">
        <v>844</v>
      </c>
      <c r="B147" s="243" t="s">
        <v>634</v>
      </c>
      <c r="C147" s="244"/>
      <c r="D147" s="245"/>
      <c r="E147" s="245"/>
      <c r="F147" s="246">
        <f ca="1" t="shared" si="4"/>
        <v>0</v>
      </c>
      <c r="G147" s="246">
        <f ca="1" t="shared" si="5"/>
        <v>0</v>
      </c>
    </row>
    <row r="148" ht="25" customHeight="1" spans="1:7">
      <c r="A148" s="242" t="s">
        <v>845</v>
      </c>
      <c r="B148" s="243" t="s">
        <v>846</v>
      </c>
      <c r="C148" s="244">
        <v>159</v>
      </c>
      <c r="D148" s="245">
        <v>223</v>
      </c>
      <c r="E148" s="245">
        <v>164</v>
      </c>
      <c r="F148" s="246">
        <f ca="1" t="shared" si="4"/>
        <v>1.0314465408805</v>
      </c>
      <c r="G148" s="246">
        <f ca="1" t="shared" si="5"/>
        <v>0.73542600896861</v>
      </c>
    </row>
    <row r="149" ht="25" customHeight="1" spans="1:7">
      <c r="A149" s="242" t="s">
        <v>847</v>
      </c>
      <c r="B149" s="247" t="s">
        <v>648</v>
      </c>
      <c r="C149" s="244"/>
      <c r="D149" s="245"/>
      <c r="E149" s="245"/>
      <c r="F149" s="246">
        <f ca="1" t="shared" si="4"/>
        <v>0</v>
      </c>
      <c r="G149" s="246">
        <f ca="1" t="shared" si="5"/>
        <v>0</v>
      </c>
    </row>
    <row r="150" ht="25" customHeight="1" spans="1:7">
      <c r="A150" s="242" t="s">
        <v>848</v>
      </c>
      <c r="B150" s="247" t="s">
        <v>849</v>
      </c>
      <c r="C150" s="244"/>
      <c r="D150" s="245">
        <v>18</v>
      </c>
      <c r="E150" s="245"/>
      <c r="F150" s="246">
        <f ca="1" t="shared" si="4"/>
        <v>0</v>
      </c>
      <c r="G150" s="246">
        <f ca="1" t="shared" si="5"/>
        <v>0</v>
      </c>
    </row>
    <row r="151" ht="25" customHeight="1" spans="1:7">
      <c r="A151" s="242" t="s">
        <v>850</v>
      </c>
      <c r="B151" s="247" t="s">
        <v>630</v>
      </c>
      <c r="C151" s="244">
        <v>1176</v>
      </c>
      <c r="D151" s="245">
        <v>1534</v>
      </c>
      <c r="E151" s="245">
        <v>679</v>
      </c>
      <c r="F151" s="246">
        <f ca="1" t="shared" si="4"/>
        <v>0.577380952380952</v>
      </c>
      <c r="G151" s="246">
        <f ca="1" t="shared" si="5"/>
        <v>0.442633637548892</v>
      </c>
    </row>
    <row r="152" ht="25" customHeight="1" spans="1:7">
      <c r="A152" s="242" t="s">
        <v>851</v>
      </c>
      <c r="B152" s="243" t="s">
        <v>632</v>
      </c>
      <c r="C152" s="244"/>
      <c r="D152" s="245">
        <v>21</v>
      </c>
      <c r="E152" s="245">
        <v>872</v>
      </c>
      <c r="F152" s="246">
        <f ca="1" t="shared" si="4"/>
        <v>0</v>
      </c>
      <c r="G152" s="246">
        <f ca="1" t="shared" si="5"/>
        <v>41.5238095238095</v>
      </c>
    </row>
    <row r="153" ht="25" customHeight="1" spans="1:7">
      <c r="A153" s="242" t="s">
        <v>852</v>
      </c>
      <c r="B153" s="243" t="s">
        <v>634</v>
      </c>
      <c r="C153" s="244"/>
      <c r="D153" s="245"/>
      <c r="E153" s="245"/>
      <c r="F153" s="246">
        <f ca="1" t="shared" si="4"/>
        <v>0</v>
      </c>
      <c r="G153" s="246">
        <f ca="1" t="shared" si="5"/>
        <v>0</v>
      </c>
    </row>
    <row r="154" ht="25" customHeight="1" spans="1:7">
      <c r="A154" s="242" t="s">
        <v>853</v>
      </c>
      <c r="B154" s="243" t="s">
        <v>854</v>
      </c>
      <c r="C154" s="244">
        <v>50</v>
      </c>
      <c r="D154" s="245">
        <v>3</v>
      </c>
      <c r="E154" s="245">
        <v>45</v>
      </c>
      <c r="F154" s="246">
        <f ca="1" t="shared" si="4"/>
        <v>0.9</v>
      </c>
      <c r="G154" s="246">
        <f ca="1" t="shared" si="5"/>
        <v>15</v>
      </c>
    </row>
    <row r="155" ht="25" customHeight="1" spans="1:7">
      <c r="A155" s="242" t="s">
        <v>855</v>
      </c>
      <c r="B155" s="247" t="s">
        <v>648</v>
      </c>
      <c r="C155" s="244">
        <v>561</v>
      </c>
      <c r="D155" s="245">
        <v>439</v>
      </c>
      <c r="E155" s="245">
        <v>225</v>
      </c>
      <c r="F155" s="246">
        <f ca="1" t="shared" si="4"/>
        <v>0.401069518716578</v>
      </c>
      <c r="G155" s="246">
        <f ca="1" t="shared" si="5"/>
        <v>0.5125284738041</v>
      </c>
    </row>
    <row r="156" ht="25" customHeight="1" spans="1:7">
      <c r="A156" s="242" t="s">
        <v>856</v>
      </c>
      <c r="B156" s="247" t="s">
        <v>857</v>
      </c>
      <c r="C156" s="244"/>
      <c r="D156" s="245">
        <v>59</v>
      </c>
      <c r="E156" s="245"/>
      <c r="F156" s="246">
        <f ca="1" t="shared" si="4"/>
        <v>0</v>
      </c>
      <c r="G156" s="246">
        <f ca="1" t="shared" si="5"/>
        <v>0</v>
      </c>
    </row>
    <row r="157" ht="25" customHeight="1" spans="1:7">
      <c r="A157" s="242" t="s">
        <v>858</v>
      </c>
      <c r="B157" s="243" t="s">
        <v>630</v>
      </c>
      <c r="C157" s="244">
        <v>693</v>
      </c>
      <c r="D157" s="245">
        <v>673</v>
      </c>
      <c r="E157" s="245">
        <v>280</v>
      </c>
      <c r="F157" s="246">
        <f ca="1" t="shared" si="4"/>
        <v>0.404040404040404</v>
      </c>
      <c r="G157" s="246">
        <f ca="1" t="shared" si="5"/>
        <v>0.416047548291233</v>
      </c>
    </row>
    <row r="158" ht="25" customHeight="1" spans="1:7">
      <c r="A158" s="242" t="s">
        <v>859</v>
      </c>
      <c r="B158" s="243" t="s">
        <v>632</v>
      </c>
      <c r="C158" s="244"/>
      <c r="D158" s="245"/>
      <c r="E158" s="245"/>
      <c r="F158" s="246">
        <f ca="1" t="shared" si="4"/>
        <v>0</v>
      </c>
      <c r="G158" s="246">
        <f ca="1" t="shared" si="5"/>
        <v>0</v>
      </c>
    </row>
    <row r="159" ht="25" customHeight="1" spans="1:7">
      <c r="A159" s="242" t="s">
        <v>860</v>
      </c>
      <c r="B159" s="243" t="s">
        <v>634</v>
      </c>
      <c r="C159" s="244"/>
      <c r="D159" s="245"/>
      <c r="E159" s="245"/>
      <c r="F159" s="246">
        <f ca="1" t="shared" si="4"/>
        <v>0</v>
      </c>
      <c r="G159" s="246">
        <f ca="1" t="shared" si="5"/>
        <v>0</v>
      </c>
    </row>
    <row r="160" ht="25" customHeight="1" spans="1:7">
      <c r="A160" s="242" t="s">
        <v>861</v>
      </c>
      <c r="B160" s="243" t="s">
        <v>862</v>
      </c>
      <c r="C160" s="244">
        <v>47</v>
      </c>
      <c r="D160" s="245">
        <v>77</v>
      </c>
      <c r="E160" s="245"/>
      <c r="F160" s="246">
        <f ca="1" t="shared" si="4"/>
        <v>0</v>
      </c>
      <c r="G160" s="246">
        <f ca="1" t="shared" si="5"/>
        <v>0</v>
      </c>
    </row>
    <row r="161" ht="25" customHeight="1" spans="1:7">
      <c r="A161" s="242" t="s">
        <v>863</v>
      </c>
      <c r="B161" s="243" t="s">
        <v>648</v>
      </c>
      <c r="C161" s="244">
        <v>72</v>
      </c>
      <c r="D161" s="245">
        <v>72</v>
      </c>
      <c r="E161" s="245">
        <v>80</v>
      </c>
      <c r="F161" s="246">
        <f ca="1" t="shared" si="4"/>
        <v>1.11111111111111</v>
      </c>
      <c r="G161" s="246">
        <f ca="1" t="shared" si="5"/>
        <v>1.11111111111111</v>
      </c>
    </row>
    <row r="162" ht="25" customHeight="1" spans="1:7">
      <c r="A162" s="242" t="s">
        <v>864</v>
      </c>
      <c r="B162" s="247" t="s">
        <v>865</v>
      </c>
      <c r="C162" s="244"/>
      <c r="D162" s="245">
        <v>36</v>
      </c>
      <c r="E162" s="245">
        <v>378</v>
      </c>
      <c r="F162" s="246">
        <f ca="1" t="shared" si="4"/>
        <v>0</v>
      </c>
      <c r="G162" s="246">
        <f ca="1" t="shared" si="5"/>
        <v>10.5</v>
      </c>
    </row>
    <row r="163" ht="25" customHeight="1" spans="1:7">
      <c r="A163" s="242" t="s">
        <v>866</v>
      </c>
      <c r="B163" s="248" t="s">
        <v>630</v>
      </c>
      <c r="C163" s="244">
        <v>285</v>
      </c>
      <c r="D163" s="245">
        <v>340</v>
      </c>
      <c r="E163" s="245">
        <v>166</v>
      </c>
      <c r="F163" s="246">
        <f ca="1" t="shared" si="4"/>
        <v>0.582456140350877</v>
      </c>
      <c r="G163" s="246">
        <f ca="1" t="shared" si="5"/>
        <v>0.488235294117647</v>
      </c>
    </row>
    <row r="164" ht="25" customHeight="1" spans="1:7">
      <c r="A164" s="242" t="s">
        <v>867</v>
      </c>
      <c r="B164" s="243" t="s">
        <v>632</v>
      </c>
      <c r="C164" s="244"/>
      <c r="D164" s="245"/>
      <c r="E164" s="245">
        <v>153</v>
      </c>
      <c r="F164" s="246">
        <f ca="1" t="shared" si="4"/>
        <v>0</v>
      </c>
      <c r="G164" s="246">
        <f ca="1" t="shared" si="5"/>
        <v>0</v>
      </c>
    </row>
    <row r="165" ht="25" customHeight="1" spans="1:7">
      <c r="A165" s="242" t="s">
        <v>868</v>
      </c>
      <c r="B165" s="243" t="s">
        <v>634</v>
      </c>
      <c r="C165" s="244"/>
      <c r="D165" s="245"/>
      <c r="E165" s="245"/>
      <c r="F165" s="246">
        <f ca="1" t="shared" si="4"/>
        <v>0</v>
      </c>
      <c r="G165" s="246">
        <f ca="1" t="shared" si="5"/>
        <v>0</v>
      </c>
    </row>
    <row r="166" ht="25" customHeight="1" spans="1:7">
      <c r="A166" s="242" t="s">
        <v>869</v>
      </c>
      <c r="B166" s="243" t="s">
        <v>870</v>
      </c>
      <c r="C166" s="244">
        <v>16</v>
      </c>
      <c r="D166" s="245">
        <v>16</v>
      </c>
      <c r="E166" s="245"/>
      <c r="F166" s="246">
        <f ca="1" t="shared" si="4"/>
        <v>0</v>
      </c>
      <c r="G166" s="246">
        <f ca="1" t="shared" si="5"/>
        <v>0</v>
      </c>
    </row>
    <row r="167" ht="25" customHeight="1" spans="1:7">
      <c r="A167" s="242" t="s">
        <v>871</v>
      </c>
      <c r="B167" s="243" t="s">
        <v>648</v>
      </c>
      <c r="C167" s="244">
        <v>28</v>
      </c>
      <c r="D167" s="245">
        <v>27</v>
      </c>
      <c r="E167" s="245">
        <v>55</v>
      </c>
      <c r="F167" s="246">
        <f ca="1" t="shared" si="4"/>
        <v>1.96428571428571</v>
      </c>
      <c r="G167" s="246">
        <f ca="1" t="shared" si="5"/>
        <v>2.03703703703704</v>
      </c>
    </row>
    <row r="168" ht="25" customHeight="1" spans="1:7">
      <c r="A168" s="242" t="s">
        <v>872</v>
      </c>
      <c r="B168" s="247" t="s">
        <v>873</v>
      </c>
      <c r="C168" s="244"/>
      <c r="D168" s="245">
        <v>29</v>
      </c>
      <c r="E168" s="245"/>
      <c r="F168" s="246">
        <f ca="1" t="shared" si="4"/>
        <v>0</v>
      </c>
      <c r="G168" s="246">
        <f ca="1" t="shared" si="5"/>
        <v>0</v>
      </c>
    </row>
    <row r="169" ht="25" customHeight="1" spans="1:7">
      <c r="A169" s="242" t="s">
        <v>874</v>
      </c>
      <c r="B169" s="247" t="s">
        <v>630</v>
      </c>
      <c r="C169" s="244">
        <v>418</v>
      </c>
      <c r="D169" s="245">
        <v>450</v>
      </c>
      <c r="E169" s="245">
        <v>240</v>
      </c>
      <c r="F169" s="246">
        <f ca="1" t="shared" si="4"/>
        <v>0.574162679425837</v>
      </c>
      <c r="G169" s="246">
        <f ca="1" t="shared" si="5"/>
        <v>0.533333333333333</v>
      </c>
    </row>
    <row r="170" ht="25" customHeight="1" spans="1:7">
      <c r="A170" s="242" t="s">
        <v>875</v>
      </c>
      <c r="B170" s="243" t="s">
        <v>632</v>
      </c>
      <c r="C170" s="244"/>
      <c r="D170" s="245"/>
      <c r="E170" s="245">
        <v>114</v>
      </c>
      <c r="F170" s="246">
        <f ca="1" t="shared" si="4"/>
        <v>0</v>
      </c>
      <c r="G170" s="246">
        <f ca="1" t="shared" si="5"/>
        <v>0</v>
      </c>
    </row>
    <row r="171" ht="25" customHeight="1" spans="1:7">
      <c r="A171" s="242" t="s">
        <v>876</v>
      </c>
      <c r="B171" s="243" t="s">
        <v>634</v>
      </c>
      <c r="C171" s="244"/>
      <c r="D171" s="245"/>
      <c r="E171" s="245"/>
      <c r="F171" s="246">
        <f ca="1" t="shared" si="4"/>
        <v>0</v>
      </c>
      <c r="G171" s="246">
        <f ca="1" t="shared" si="5"/>
        <v>0</v>
      </c>
    </row>
    <row r="172" ht="25" customHeight="1" spans="1:7">
      <c r="A172" s="242" t="s">
        <v>877</v>
      </c>
      <c r="B172" s="243" t="s">
        <v>878</v>
      </c>
      <c r="C172" s="244">
        <v>18</v>
      </c>
      <c r="D172" s="245"/>
      <c r="E172" s="245">
        <v>30</v>
      </c>
      <c r="F172" s="246">
        <f ca="1" t="shared" si="4"/>
        <v>1.66666666666667</v>
      </c>
      <c r="G172" s="246">
        <f ca="1" t="shared" si="5"/>
        <v>0</v>
      </c>
    </row>
    <row r="173" ht="25" customHeight="1" spans="1:7">
      <c r="A173" s="242" t="s">
        <v>879</v>
      </c>
      <c r="B173" s="243" t="s">
        <v>880</v>
      </c>
      <c r="C173" s="244">
        <v>21</v>
      </c>
      <c r="D173" s="245"/>
      <c r="E173" s="245">
        <v>17</v>
      </c>
      <c r="F173" s="246">
        <f ca="1" t="shared" si="4"/>
        <v>0.80952380952381</v>
      </c>
      <c r="G173" s="246">
        <f ca="1" t="shared" si="5"/>
        <v>0</v>
      </c>
    </row>
    <row r="174" ht="25" customHeight="1" spans="1:7">
      <c r="A174" s="242" t="s">
        <v>881</v>
      </c>
      <c r="B174" s="243" t="s">
        <v>648</v>
      </c>
      <c r="C174" s="244">
        <v>14</v>
      </c>
      <c r="D174" s="245">
        <v>14</v>
      </c>
      <c r="E174" s="245">
        <v>30</v>
      </c>
      <c r="F174" s="246">
        <f ca="1" t="shared" si="4"/>
        <v>2.14285714285714</v>
      </c>
      <c r="G174" s="246">
        <f ca="1" t="shared" si="5"/>
        <v>2.14285714285714</v>
      </c>
    </row>
    <row r="175" ht="25" customHeight="1" spans="1:7">
      <c r="A175" s="242" t="s">
        <v>882</v>
      </c>
      <c r="B175" s="247" t="s">
        <v>883</v>
      </c>
      <c r="C175" s="244"/>
      <c r="D175" s="245">
        <v>10</v>
      </c>
      <c r="E175" s="245"/>
      <c r="F175" s="246">
        <f ca="1" t="shared" si="4"/>
        <v>0</v>
      </c>
      <c r="G175" s="246">
        <f ca="1" t="shared" si="5"/>
        <v>0</v>
      </c>
    </row>
    <row r="176" ht="25" customHeight="1" spans="1:7">
      <c r="A176" s="242" t="s">
        <v>884</v>
      </c>
      <c r="B176" s="247" t="s">
        <v>630</v>
      </c>
      <c r="C176" s="244"/>
      <c r="D176" s="245"/>
      <c r="E176" s="245"/>
      <c r="F176" s="246">
        <f ca="1" t="shared" si="4"/>
        <v>0</v>
      </c>
      <c r="G176" s="246">
        <f ca="1" t="shared" si="5"/>
        <v>0</v>
      </c>
    </row>
    <row r="177" ht="25" customHeight="1" spans="1:7">
      <c r="A177" s="242" t="s">
        <v>885</v>
      </c>
      <c r="B177" s="248" t="s">
        <v>632</v>
      </c>
      <c r="C177" s="244"/>
      <c r="D177" s="245"/>
      <c r="E177" s="245"/>
      <c r="F177" s="246">
        <f ca="1" t="shared" si="4"/>
        <v>0</v>
      </c>
      <c r="G177" s="246">
        <f ca="1" t="shared" si="5"/>
        <v>0</v>
      </c>
    </row>
    <row r="178" ht="25" customHeight="1" spans="1:7">
      <c r="A178" s="242" t="s">
        <v>886</v>
      </c>
      <c r="B178" s="243" t="s">
        <v>634</v>
      </c>
      <c r="C178" s="244"/>
      <c r="D178" s="245"/>
      <c r="E178" s="245"/>
      <c r="F178" s="246">
        <f ca="1" t="shared" si="4"/>
        <v>0</v>
      </c>
      <c r="G178" s="246">
        <f ca="1" t="shared" si="5"/>
        <v>0</v>
      </c>
    </row>
    <row r="179" ht="25" customHeight="1" spans="1:7">
      <c r="A179" s="242" t="s">
        <v>887</v>
      </c>
      <c r="B179" s="243" t="s">
        <v>648</v>
      </c>
      <c r="C179" s="244"/>
      <c r="D179" s="245"/>
      <c r="E179" s="245"/>
      <c r="F179" s="246">
        <f ca="1" t="shared" si="4"/>
        <v>0</v>
      </c>
      <c r="G179" s="246">
        <f ca="1" t="shared" si="5"/>
        <v>0</v>
      </c>
    </row>
    <row r="180" ht="25" customHeight="1" spans="1:7">
      <c r="A180" s="242" t="s">
        <v>888</v>
      </c>
      <c r="B180" s="243" t="s">
        <v>889</v>
      </c>
      <c r="C180" s="244"/>
      <c r="D180" s="245"/>
      <c r="E180" s="245"/>
      <c r="F180" s="246">
        <f ca="1" t="shared" si="4"/>
        <v>0</v>
      </c>
      <c r="G180" s="246">
        <f ca="1" t="shared" si="5"/>
        <v>0</v>
      </c>
    </row>
    <row r="181" ht="25" customHeight="1" spans="1:7">
      <c r="A181" s="242" t="s">
        <v>890</v>
      </c>
      <c r="B181" s="247" t="s">
        <v>630</v>
      </c>
      <c r="C181" s="244"/>
      <c r="D181" s="245"/>
      <c r="E181" s="245"/>
      <c r="F181" s="246">
        <f ca="1" t="shared" si="4"/>
        <v>0</v>
      </c>
      <c r="G181" s="246">
        <f ca="1" t="shared" si="5"/>
        <v>0</v>
      </c>
    </row>
    <row r="182" ht="25" customHeight="1" spans="1:7">
      <c r="A182" s="242" t="s">
        <v>891</v>
      </c>
      <c r="B182" s="247" t="s">
        <v>632</v>
      </c>
      <c r="C182" s="244"/>
      <c r="D182" s="245">
        <v>26</v>
      </c>
      <c r="E182" s="245"/>
      <c r="F182" s="246">
        <f ca="1" t="shared" si="4"/>
        <v>0</v>
      </c>
      <c r="G182" s="246">
        <f ca="1" t="shared" si="5"/>
        <v>0</v>
      </c>
    </row>
    <row r="183" ht="25" customHeight="1" spans="1:7">
      <c r="A183" s="242" t="s">
        <v>892</v>
      </c>
      <c r="B183" s="243" t="s">
        <v>634</v>
      </c>
      <c r="C183" s="244"/>
      <c r="D183" s="245"/>
      <c r="E183" s="245"/>
      <c r="F183" s="246">
        <f ca="1" t="shared" si="4"/>
        <v>0</v>
      </c>
      <c r="G183" s="246">
        <f ca="1" t="shared" si="5"/>
        <v>0</v>
      </c>
    </row>
    <row r="184" ht="25" customHeight="1" spans="1:7">
      <c r="A184" s="242" t="s">
        <v>893</v>
      </c>
      <c r="B184" s="243" t="s">
        <v>648</v>
      </c>
      <c r="C184" s="244"/>
      <c r="D184" s="245"/>
      <c r="E184" s="245"/>
      <c r="F184" s="246">
        <f ca="1" t="shared" si="4"/>
        <v>0</v>
      </c>
      <c r="G184" s="246">
        <f ca="1" t="shared" si="5"/>
        <v>0</v>
      </c>
    </row>
    <row r="185" ht="25" customHeight="1" spans="1:7">
      <c r="A185" s="242" t="s">
        <v>894</v>
      </c>
      <c r="B185" s="243" t="s">
        <v>242</v>
      </c>
      <c r="C185" s="244"/>
      <c r="D185" s="245"/>
      <c r="E185" s="245"/>
      <c r="F185" s="246">
        <f ca="1" t="shared" si="4"/>
        <v>0</v>
      </c>
      <c r="G185" s="246">
        <f ca="1" t="shared" si="5"/>
        <v>0</v>
      </c>
    </row>
    <row r="186" ht="25" customHeight="1" spans="1:7">
      <c r="A186" s="242" t="s">
        <v>895</v>
      </c>
      <c r="B186" s="243" t="s">
        <v>630</v>
      </c>
      <c r="C186" s="244">
        <v>115</v>
      </c>
      <c r="D186" s="245">
        <v>158</v>
      </c>
      <c r="E186" s="245">
        <v>59</v>
      </c>
      <c r="F186" s="246">
        <f ca="1" t="shared" si="4"/>
        <v>0.51304347826087</v>
      </c>
      <c r="G186" s="246">
        <f ca="1" t="shared" si="5"/>
        <v>0.373417721518987</v>
      </c>
    </row>
    <row r="187" ht="25" customHeight="1" spans="1:7">
      <c r="A187" s="242" t="s">
        <v>896</v>
      </c>
      <c r="B187" s="243" t="s">
        <v>632</v>
      </c>
      <c r="C187" s="244"/>
      <c r="D187" s="245"/>
      <c r="E187" s="245"/>
      <c r="F187" s="246">
        <f ca="1" t="shared" si="4"/>
        <v>0</v>
      </c>
      <c r="G187" s="246">
        <f ca="1" t="shared" si="5"/>
        <v>0</v>
      </c>
    </row>
    <row r="188" ht="25" customHeight="1" spans="1:7">
      <c r="A188" s="242" t="s">
        <v>897</v>
      </c>
      <c r="B188" s="243" t="s">
        <v>634</v>
      </c>
      <c r="C188" s="244"/>
      <c r="D188" s="245"/>
      <c r="E188" s="245"/>
      <c r="F188" s="246">
        <f ca="1" t="shared" si="4"/>
        <v>0</v>
      </c>
      <c r="G188" s="246">
        <f ca="1" t="shared" si="5"/>
        <v>0</v>
      </c>
    </row>
    <row r="189" ht="25" customHeight="1" spans="1:7">
      <c r="A189" s="242" t="s">
        <v>898</v>
      </c>
      <c r="B189" s="243" t="s">
        <v>899</v>
      </c>
      <c r="C189" s="244">
        <v>19</v>
      </c>
      <c r="D189" s="245">
        <v>251</v>
      </c>
      <c r="E189" s="245"/>
      <c r="F189" s="246">
        <f ca="1" t="shared" si="4"/>
        <v>0</v>
      </c>
      <c r="G189" s="246">
        <f ca="1" t="shared" si="5"/>
        <v>0</v>
      </c>
    </row>
    <row r="190" ht="25" customHeight="1" spans="1:7">
      <c r="A190" s="242" t="s">
        <v>900</v>
      </c>
      <c r="B190" s="243" t="s">
        <v>648</v>
      </c>
      <c r="C190" s="244">
        <v>24</v>
      </c>
      <c r="D190" s="245">
        <v>24</v>
      </c>
      <c r="E190" s="245">
        <v>26</v>
      </c>
      <c r="F190" s="246">
        <f ca="1" t="shared" si="4"/>
        <v>1.08333333333333</v>
      </c>
      <c r="G190" s="246">
        <f ca="1" t="shared" si="5"/>
        <v>1.08333333333333</v>
      </c>
    </row>
    <row r="191" ht="25" customHeight="1" spans="1:7">
      <c r="A191" s="242" t="s">
        <v>901</v>
      </c>
      <c r="B191" s="243" t="s">
        <v>902</v>
      </c>
      <c r="C191" s="244"/>
      <c r="D191" s="245">
        <v>103</v>
      </c>
      <c r="E191" s="245">
        <v>67</v>
      </c>
      <c r="F191" s="246">
        <f ca="1" t="shared" si="4"/>
        <v>0</v>
      </c>
      <c r="G191" s="246">
        <f ca="1" t="shared" si="5"/>
        <v>0.650485436893204</v>
      </c>
    </row>
    <row r="192" ht="25" customHeight="1" spans="1:7">
      <c r="A192" s="242" t="s">
        <v>903</v>
      </c>
      <c r="B192" s="243" t="s">
        <v>630</v>
      </c>
      <c r="C192" s="244">
        <v>640</v>
      </c>
      <c r="D192" s="245">
        <v>952</v>
      </c>
      <c r="E192" s="245">
        <v>618</v>
      </c>
      <c r="F192" s="246">
        <f ca="1" t="shared" ref="F192:F209" si="6">IFERROR(OFFSET(F192,0,-1)/OFFSET(F192,0,-3),)</f>
        <v>0.965625</v>
      </c>
      <c r="G192" s="246">
        <f ca="1" t="shared" ref="G192:G209" si="7">IFERROR(OFFSET(F192,0,-1)/OFFSET(F192,0,-2),)</f>
        <v>0.649159663865546</v>
      </c>
    </row>
    <row r="193" ht="25" customHeight="1" spans="1:7">
      <c r="A193" s="242" t="s">
        <v>904</v>
      </c>
      <c r="B193" s="243" t="s">
        <v>632</v>
      </c>
      <c r="C193" s="244"/>
      <c r="D193" s="245"/>
      <c r="E193" s="245"/>
      <c r="F193" s="246">
        <f ca="1" t="shared" si="6"/>
        <v>0</v>
      </c>
      <c r="G193" s="246">
        <f ca="1" t="shared" si="7"/>
        <v>0</v>
      </c>
    </row>
    <row r="194" ht="25" customHeight="1" spans="1:7">
      <c r="A194" s="242" t="s">
        <v>905</v>
      </c>
      <c r="B194" s="243" t="s">
        <v>634</v>
      </c>
      <c r="C194" s="244"/>
      <c r="D194" s="245"/>
      <c r="E194" s="245"/>
      <c r="F194" s="246">
        <f ca="1" t="shared" si="6"/>
        <v>0</v>
      </c>
      <c r="G194" s="246">
        <f ca="1" t="shared" si="7"/>
        <v>0</v>
      </c>
    </row>
    <row r="195" ht="25" customHeight="1" spans="1:7">
      <c r="A195" s="242" t="s">
        <v>906</v>
      </c>
      <c r="B195" s="243" t="s">
        <v>907</v>
      </c>
      <c r="C195" s="244">
        <v>2</v>
      </c>
      <c r="D195" s="245"/>
      <c r="E195" s="245"/>
      <c r="F195" s="246">
        <f ca="1" t="shared" si="6"/>
        <v>0</v>
      </c>
      <c r="G195" s="246">
        <f ca="1" t="shared" si="7"/>
        <v>0</v>
      </c>
    </row>
    <row r="196" ht="25" customHeight="1" spans="1:7">
      <c r="A196" s="242" t="s">
        <v>908</v>
      </c>
      <c r="B196" s="243" t="s">
        <v>909</v>
      </c>
      <c r="C196" s="244"/>
      <c r="D196" s="245"/>
      <c r="E196" s="245"/>
      <c r="F196" s="246">
        <f ca="1" t="shared" si="6"/>
        <v>0</v>
      </c>
      <c r="G196" s="246">
        <f ca="1" t="shared" si="7"/>
        <v>0</v>
      </c>
    </row>
    <row r="197" ht="25" customHeight="1" spans="1:7">
      <c r="A197" s="242" t="s">
        <v>910</v>
      </c>
      <c r="B197" s="243" t="s">
        <v>719</v>
      </c>
      <c r="C197" s="244"/>
      <c r="D197" s="245"/>
      <c r="E197" s="245"/>
      <c r="F197" s="246">
        <f ca="1" t="shared" si="6"/>
        <v>0</v>
      </c>
      <c r="G197" s="246">
        <f ca="1" t="shared" si="7"/>
        <v>0</v>
      </c>
    </row>
    <row r="198" ht="25" customHeight="1" spans="1:7">
      <c r="A198" s="242" t="s">
        <v>911</v>
      </c>
      <c r="B198" s="243" t="s">
        <v>912</v>
      </c>
      <c r="C198" s="244">
        <v>24</v>
      </c>
      <c r="D198" s="245">
        <v>27</v>
      </c>
      <c r="E198" s="245">
        <v>162</v>
      </c>
      <c r="F198" s="246">
        <f ca="1" t="shared" si="6"/>
        <v>6.75</v>
      </c>
      <c r="G198" s="246">
        <f ca="1" t="shared" si="7"/>
        <v>6</v>
      </c>
    </row>
    <row r="199" ht="25" customHeight="1" spans="1:7">
      <c r="A199" s="242" t="s">
        <v>913</v>
      </c>
      <c r="B199" s="243" t="s">
        <v>914</v>
      </c>
      <c r="C199" s="244"/>
      <c r="D199" s="245">
        <v>3</v>
      </c>
      <c r="E199" s="245">
        <v>3</v>
      </c>
      <c r="F199" s="246">
        <f ca="1" t="shared" si="6"/>
        <v>0</v>
      </c>
      <c r="G199" s="246">
        <f ca="1" t="shared" si="7"/>
        <v>1</v>
      </c>
    </row>
    <row r="200" ht="25" customHeight="1" spans="1:7">
      <c r="A200" s="242" t="s">
        <v>915</v>
      </c>
      <c r="B200" s="243" t="s">
        <v>916</v>
      </c>
      <c r="C200" s="244"/>
      <c r="D200" s="245"/>
      <c r="E200" s="245"/>
      <c r="F200" s="246">
        <f ca="1" t="shared" si="6"/>
        <v>0</v>
      </c>
      <c r="G200" s="246">
        <f ca="1" t="shared" si="7"/>
        <v>0</v>
      </c>
    </row>
    <row r="201" ht="25" customHeight="1" spans="1:7">
      <c r="A201" s="242" t="s">
        <v>917</v>
      </c>
      <c r="B201" s="243" t="s">
        <v>918</v>
      </c>
      <c r="C201" s="244"/>
      <c r="D201" s="245"/>
      <c r="E201" s="245"/>
      <c r="F201" s="246">
        <f ca="1" t="shared" si="6"/>
        <v>0</v>
      </c>
      <c r="G201" s="246">
        <f ca="1" t="shared" si="7"/>
        <v>0</v>
      </c>
    </row>
    <row r="202" ht="25" customHeight="1" spans="1:7">
      <c r="A202" s="242" t="s">
        <v>919</v>
      </c>
      <c r="B202" s="243" t="s">
        <v>920</v>
      </c>
      <c r="C202" s="244">
        <v>200</v>
      </c>
      <c r="D202" s="245"/>
      <c r="E202" s="245">
        <v>20</v>
      </c>
      <c r="F202" s="246">
        <f ca="1" t="shared" si="6"/>
        <v>0.1</v>
      </c>
      <c r="G202" s="246">
        <f ca="1" t="shared" si="7"/>
        <v>0</v>
      </c>
    </row>
    <row r="203" ht="25" customHeight="1" spans="1:7">
      <c r="A203" s="242" t="s">
        <v>921</v>
      </c>
      <c r="B203" s="243" t="s">
        <v>922</v>
      </c>
      <c r="C203" s="244"/>
      <c r="D203" s="245">
        <v>116</v>
      </c>
      <c r="E203" s="245">
        <v>28</v>
      </c>
      <c r="F203" s="246">
        <f ca="1" t="shared" si="6"/>
        <v>0</v>
      </c>
      <c r="G203" s="246">
        <f ca="1" t="shared" si="7"/>
        <v>0.241379310344828</v>
      </c>
    </row>
    <row r="204" ht="25" customHeight="1" spans="1:7">
      <c r="A204" s="242" t="s">
        <v>923</v>
      </c>
      <c r="B204" s="243" t="s">
        <v>648</v>
      </c>
      <c r="C204" s="244">
        <v>195</v>
      </c>
      <c r="D204" s="245">
        <v>192</v>
      </c>
      <c r="E204" s="245">
        <v>336</v>
      </c>
      <c r="F204" s="246">
        <f ca="1" t="shared" si="6"/>
        <v>1.72307692307692</v>
      </c>
      <c r="G204" s="246">
        <f ca="1" t="shared" si="7"/>
        <v>1.75</v>
      </c>
    </row>
    <row r="205" ht="25" customHeight="1" spans="1:7">
      <c r="A205" s="242" t="s">
        <v>924</v>
      </c>
      <c r="B205" s="243" t="s">
        <v>925</v>
      </c>
      <c r="C205" s="244"/>
      <c r="D205" s="245">
        <v>52</v>
      </c>
      <c r="E205" s="245">
        <v>60</v>
      </c>
      <c r="F205" s="246">
        <f ca="1" t="shared" si="6"/>
        <v>0</v>
      </c>
      <c r="G205" s="246">
        <f ca="1" t="shared" si="7"/>
        <v>1.15384615384615</v>
      </c>
    </row>
    <row r="206" ht="25" customHeight="1" spans="1:7">
      <c r="A206" s="323" t="s">
        <v>926</v>
      </c>
      <c r="B206" s="243" t="s">
        <v>630</v>
      </c>
      <c r="C206" s="244"/>
      <c r="D206" s="245"/>
      <c r="E206" s="245">
        <v>35</v>
      </c>
      <c r="F206" s="246">
        <f ca="1" t="shared" si="6"/>
        <v>0</v>
      </c>
      <c r="G206" s="246">
        <f ca="1" t="shared" si="7"/>
        <v>0</v>
      </c>
    </row>
    <row r="207" ht="25" customHeight="1" spans="1:7">
      <c r="A207" s="323" t="s">
        <v>927</v>
      </c>
      <c r="B207" s="243" t="s">
        <v>632</v>
      </c>
      <c r="C207" s="244"/>
      <c r="D207" s="245"/>
      <c r="E207" s="245"/>
      <c r="F207" s="246">
        <f ca="1" t="shared" si="6"/>
        <v>0</v>
      </c>
      <c r="G207" s="246">
        <f ca="1" t="shared" si="7"/>
        <v>0</v>
      </c>
    </row>
    <row r="208" ht="25" customHeight="1" spans="1:7">
      <c r="A208" s="323" t="s">
        <v>928</v>
      </c>
      <c r="B208" s="243" t="s">
        <v>634</v>
      </c>
      <c r="C208" s="244"/>
      <c r="D208" s="245"/>
      <c r="E208" s="245"/>
      <c r="F208" s="246">
        <f ca="1" t="shared" si="6"/>
        <v>0</v>
      </c>
      <c r="G208" s="246">
        <f ca="1" t="shared" si="7"/>
        <v>0</v>
      </c>
    </row>
    <row r="209" ht="25" customHeight="1" spans="1:7">
      <c r="A209" s="323" t="s">
        <v>929</v>
      </c>
      <c r="B209" s="243" t="s">
        <v>854</v>
      </c>
      <c r="C209" s="244"/>
      <c r="D209" s="245">
        <v>20</v>
      </c>
      <c r="E209" s="245"/>
      <c r="F209" s="246">
        <f ca="1" t="shared" si="6"/>
        <v>0</v>
      </c>
      <c r="G209" s="246">
        <f ca="1" t="shared" si="7"/>
        <v>0</v>
      </c>
    </row>
    <row r="210" ht="25" customHeight="1" spans="1:7">
      <c r="A210" s="323" t="s">
        <v>930</v>
      </c>
      <c r="B210" s="243" t="s">
        <v>648</v>
      </c>
      <c r="C210" s="244"/>
      <c r="D210" s="245"/>
      <c r="E210" s="245"/>
      <c r="F210" s="246">
        <f ca="1" t="shared" ref="F193:F256" si="8">IFERROR(OFFSET(F210,0,-1)/OFFSET(F210,0,-3),)</f>
        <v>0</v>
      </c>
      <c r="G210" s="246">
        <f ca="1" t="shared" ref="G193:G256" si="9">IFERROR(OFFSET(F210,0,-1)/OFFSET(F210,0,-2),)</f>
        <v>0</v>
      </c>
    </row>
    <row r="211" ht="25" customHeight="1" spans="1:7">
      <c r="A211" s="323" t="s">
        <v>931</v>
      </c>
      <c r="B211" s="243" t="s">
        <v>932</v>
      </c>
      <c r="C211" s="244"/>
      <c r="D211" s="245"/>
      <c r="E211" s="245">
        <v>70</v>
      </c>
      <c r="F211" s="246">
        <f ca="1" t="shared" si="8"/>
        <v>0</v>
      </c>
      <c r="G211" s="246">
        <f ca="1" t="shared" si="9"/>
        <v>0</v>
      </c>
    </row>
    <row r="212" ht="25" customHeight="1" spans="1:7">
      <c r="A212" s="323" t="s">
        <v>933</v>
      </c>
      <c r="B212" s="243" t="s">
        <v>630</v>
      </c>
      <c r="C212" s="244">
        <v>128</v>
      </c>
      <c r="D212" s="245">
        <v>119</v>
      </c>
      <c r="E212" s="245">
        <v>122</v>
      </c>
      <c r="F212" s="246">
        <f ca="1" t="shared" si="8"/>
        <v>0.953125</v>
      </c>
      <c r="G212" s="246">
        <f ca="1" t="shared" si="9"/>
        <v>1.02521008403361</v>
      </c>
    </row>
    <row r="213" ht="25" customHeight="1" spans="1:7">
      <c r="A213" s="323" t="s">
        <v>934</v>
      </c>
      <c r="B213" s="243" t="s">
        <v>632</v>
      </c>
      <c r="C213" s="244">
        <v>35</v>
      </c>
      <c r="D213" s="245">
        <v>35</v>
      </c>
      <c r="E213" s="245"/>
      <c r="F213" s="246">
        <f ca="1" t="shared" si="8"/>
        <v>0</v>
      </c>
      <c r="G213" s="246">
        <f ca="1" t="shared" si="9"/>
        <v>0</v>
      </c>
    </row>
    <row r="214" ht="25" customHeight="1" spans="1:7">
      <c r="A214" s="323" t="s">
        <v>935</v>
      </c>
      <c r="B214" s="243" t="s">
        <v>634</v>
      </c>
      <c r="C214" s="244"/>
      <c r="D214" s="245"/>
      <c r="E214" s="245"/>
      <c r="F214" s="246">
        <f ca="1" t="shared" si="8"/>
        <v>0</v>
      </c>
      <c r="G214" s="246">
        <f ca="1" t="shared" si="9"/>
        <v>0</v>
      </c>
    </row>
    <row r="215" ht="25" customHeight="1" spans="1:7">
      <c r="A215" s="323" t="s">
        <v>936</v>
      </c>
      <c r="B215" s="243" t="s">
        <v>937</v>
      </c>
      <c r="C215" s="244">
        <v>278</v>
      </c>
      <c r="D215" s="245">
        <v>291</v>
      </c>
      <c r="E215" s="245">
        <v>277</v>
      </c>
      <c r="F215" s="246">
        <f ca="1" t="shared" si="8"/>
        <v>0.996402877697842</v>
      </c>
      <c r="G215" s="246">
        <f ca="1" t="shared" si="9"/>
        <v>0.951890034364261</v>
      </c>
    </row>
    <row r="216" ht="25" customHeight="1" spans="1:7">
      <c r="A216" s="323" t="s">
        <v>938</v>
      </c>
      <c r="B216" s="243" t="s">
        <v>648</v>
      </c>
      <c r="C216" s="244"/>
      <c r="D216" s="245"/>
      <c r="E216" s="245"/>
      <c r="F216" s="246">
        <f ca="1" t="shared" si="8"/>
        <v>0</v>
      </c>
      <c r="G216" s="246">
        <f ca="1" t="shared" si="9"/>
        <v>0</v>
      </c>
    </row>
    <row r="217" ht="25" customHeight="1" spans="1:7">
      <c r="A217" s="242" t="s">
        <v>939</v>
      </c>
      <c r="B217" s="247" t="s">
        <v>940</v>
      </c>
      <c r="C217" s="244"/>
      <c r="D217" s="245">
        <v>11</v>
      </c>
      <c r="E217" s="245">
        <v>5</v>
      </c>
      <c r="F217" s="246">
        <f ca="1" t="shared" si="8"/>
        <v>0</v>
      </c>
      <c r="G217" s="246">
        <f ca="1" t="shared" si="9"/>
        <v>0.454545454545455</v>
      </c>
    </row>
    <row r="218" ht="25" customHeight="1" spans="1:7">
      <c r="A218" s="242" t="s">
        <v>941</v>
      </c>
      <c r="B218" s="247" t="s">
        <v>630</v>
      </c>
      <c r="C218" s="244"/>
      <c r="D218" s="245"/>
      <c r="E218" s="245"/>
      <c r="F218" s="246">
        <f ca="1" t="shared" si="8"/>
        <v>0</v>
      </c>
      <c r="G218" s="246">
        <f ca="1" t="shared" si="9"/>
        <v>0</v>
      </c>
    </row>
    <row r="219" ht="25" customHeight="1" spans="1:7">
      <c r="A219" s="242" t="s">
        <v>942</v>
      </c>
      <c r="B219" s="243" t="s">
        <v>632</v>
      </c>
      <c r="C219" s="244"/>
      <c r="D219" s="245"/>
      <c r="E219" s="245"/>
      <c r="F219" s="246">
        <f ca="1" t="shared" si="8"/>
        <v>0</v>
      </c>
      <c r="G219" s="246">
        <f ca="1" t="shared" si="9"/>
        <v>0</v>
      </c>
    </row>
    <row r="220" ht="25" customHeight="1" spans="1:7">
      <c r="A220" s="242" t="s">
        <v>943</v>
      </c>
      <c r="B220" s="243" t="s">
        <v>634</v>
      </c>
      <c r="C220" s="244"/>
      <c r="D220" s="245"/>
      <c r="E220" s="245"/>
      <c r="F220" s="246">
        <f ca="1" t="shared" si="8"/>
        <v>0</v>
      </c>
      <c r="G220" s="246">
        <f ca="1" t="shared" si="9"/>
        <v>0</v>
      </c>
    </row>
    <row r="221" ht="25" customHeight="1" spans="1:7">
      <c r="A221" s="242" t="s">
        <v>944</v>
      </c>
      <c r="B221" s="243" t="s">
        <v>648</v>
      </c>
      <c r="C221" s="244"/>
      <c r="D221" s="245"/>
      <c r="E221" s="245"/>
      <c r="F221" s="246">
        <f ca="1" t="shared" si="8"/>
        <v>0</v>
      </c>
      <c r="G221" s="246">
        <f ca="1" t="shared" si="9"/>
        <v>0</v>
      </c>
    </row>
    <row r="222" ht="25" customHeight="1" spans="1:7">
      <c r="A222" s="242" t="s">
        <v>945</v>
      </c>
      <c r="B222" s="243" t="s">
        <v>946</v>
      </c>
      <c r="C222" s="244"/>
      <c r="D222" s="245"/>
      <c r="E222" s="245"/>
      <c r="F222" s="246">
        <f ca="1" t="shared" si="8"/>
        <v>0</v>
      </c>
      <c r="G222" s="246">
        <f ca="1" t="shared" si="9"/>
        <v>0</v>
      </c>
    </row>
    <row r="223" ht="25" customHeight="1" spans="1:7">
      <c r="A223" s="242" t="s">
        <v>947</v>
      </c>
      <c r="B223" s="243" t="s">
        <v>948</v>
      </c>
      <c r="C223" s="244"/>
      <c r="D223" s="245">
        <v>7</v>
      </c>
      <c r="E223" s="245"/>
      <c r="F223" s="246">
        <f ca="1" t="shared" si="8"/>
        <v>0</v>
      </c>
      <c r="G223" s="246">
        <f ca="1" t="shared" si="9"/>
        <v>0</v>
      </c>
    </row>
    <row r="224" ht="25" customHeight="1" spans="1:7">
      <c r="A224" s="251">
        <v>2019999</v>
      </c>
      <c r="B224" s="243" t="s">
        <v>254</v>
      </c>
      <c r="C224" s="244">
        <v>8311</v>
      </c>
      <c r="D224" s="245">
        <v>5538</v>
      </c>
      <c r="E224" s="245">
        <v>7306</v>
      </c>
      <c r="F224" s="246">
        <f ca="1" t="shared" si="8"/>
        <v>0.879075923474913</v>
      </c>
      <c r="G224" s="246">
        <f ca="1" t="shared" si="9"/>
        <v>1.31924882629108</v>
      </c>
    </row>
    <row r="225" s="120" customFormat="1" ht="25" customHeight="1" spans="1:7">
      <c r="A225" s="252">
        <v>202</v>
      </c>
      <c r="B225" s="240" t="s">
        <v>256</v>
      </c>
      <c r="C225" s="253"/>
      <c r="D225" s="254"/>
      <c r="E225" s="254"/>
      <c r="F225" s="255"/>
      <c r="G225" s="255"/>
    </row>
    <row r="226" ht="25" customHeight="1" spans="1:7">
      <c r="A226" s="242" t="s">
        <v>949</v>
      </c>
      <c r="B226" s="243" t="s">
        <v>630</v>
      </c>
      <c r="C226" s="244"/>
      <c r="D226" s="245"/>
      <c r="E226" s="245"/>
      <c r="F226" s="246">
        <f ca="1" t="shared" ref="F226:F255" si="10">IFERROR(OFFSET(F226,0,-1)/OFFSET(F226,0,-3),)</f>
        <v>0</v>
      </c>
      <c r="G226" s="246">
        <f ca="1" t="shared" ref="G226:G255" si="11">IFERROR(OFFSET(F226,0,-1)/OFFSET(F226,0,-2),)</f>
        <v>0</v>
      </c>
    </row>
    <row r="227" ht="25" customHeight="1" spans="1:7">
      <c r="A227" s="242" t="s">
        <v>950</v>
      </c>
      <c r="B227" s="248" t="s">
        <v>632</v>
      </c>
      <c r="C227" s="244"/>
      <c r="D227" s="245"/>
      <c r="E227" s="245"/>
      <c r="F227" s="246">
        <f ca="1" t="shared" si="10"/>
        <v>0</v>
      </c>
      <c r="G227" s="246">
        <f ca="1" t="shared" si="11"/>
        <v>0</v>
      </c>
    </row>
    <row r="228" ht="25" customHeight="1" spans="1:7">
      <c r="A228" s="242" t="s">
        <v>951</v>
      </c>
      <c r="B228" s="248" t="s">
        <v>634</v>
      </c>
      <c r="C228" s="244"/>
      <c r="D228" s="245"/>
      <c r="E228" s="245"/>
      <c r="F228" s="246">
        <f ca="1" t="shared" si="10"/>
        <v>0</v>
      </c>
      <c r="G228" s="246">
        <f ca="1" t="shared" si="11"/>
        <v>0</v>
      </c>
    </row>
    <row r="229" ht="25" customHeight="1" spans="1:7">
      <c r="A229" s="242" t="s">
        <v>952</v>
      </c>
      <c r="B229" s="248" t="s">
        <v>854</v>
      </c>
      <c r="C229" s="244"/>
      <c r="D229" s="245"/>
      <c r="E229" s="245"/>
      <c r="F229" s="246">
        <f ca="1" t="shared" si="10"/>
        <v>0</v>
      </c>
      <c r="G229" s="246">
        <f ca="1" t="shared" si="11"/>
        <v>0</v>
      </c>
    </row>
    <row r="230" ht="25" customHeight="1" spans="1:7">
      <c r="A230" s="242" t="s">
        <v>953</v>
      </c>
      <c r="B230" s="248" t="s">
        <v>648</v>
      </c>
      <c r="C230" s="244"/>
      <c r="D230" s="245"/>
      <c r="E230" s="245"/>
      <c r="F230" s="246">
        <f ca="1" t="shared" si="10"/>
        <v>0</v>
      </c>
      <c r="G230" s="246">
        <f ca="1" t="shared" si="11"/>
        <v>0</v>
      </c>
    </row>
    <row r="231" ht="25" customHeight="1" spans="1:7">
      <c r="A231" s="242" t="s">
        <v>954</v>
      </c>
      <c r="B231" s="248" t="s">
        <v>955</v>
      </c>
      <c r="C231" s="244"/>
      <c r="D231" s="245"/>
      <c r="E231" s="245"/>
      <c r="F231" s="246">
        <f ca="1" t="shared" si="10"/>
        <v>0</v>
      </c>
      <c r="G231" s="246">
        <f ca="1" t="shared" si="11"/>
        <v>0</v>
      </c>
    </row>
    <row r="232" ht="25" customHeight="1" spans="1:7">
      <c r="A232" s="242" t="s">
        <v>956</v>
      </c>
      <c r="B232" s="248" t="s">
        <v>957</v>
      </c>
      <c r="C232" s="244"/>
      <c r="D232" s="245"/>
      <c r="E232" s="245"/>
      <c r="F232" s="246">
        <f ca="1" t="shared" si="10"/>
        <v>0</v>
      </c>
      <c r="G232" s="246">
        <f ca="1" t="shared" si="11"/>
        <v>0</v>
      </c>
    </row>
    <row r="233" ht="25" customHeight="1" spans="1:7">
      <c r="A233" s="242" t="s">
        <v>958</v>
      </c>
      <c r="B233" s="248" t="s">
        <v>959</v>
      </c>
      <c r="C233" s="244"/>
      <c r="D233" s="245"/>
      <c r="E233" s="245"/>
      <c r="F233" s="246">
        <f ca="1" t="shared" si="10"/>
        <v>0</v>
      </c>
      <c r="G233" s="246">
        <f ca="1" t="shared" si="11"/>
        <v>0</v>
      </c>
    </row>
    <row r="234" ht="25" customHeight="1" spans="1:7">
      <c r="A234" s="242" t="s">
        <v>960</v>
      </c>
      <c r="B234" s="247" t="s">
        <v>961</v>
      </c>
      <c r="C234" s="244"/>
      <c r="D234" s="245"/>
      <c r="E234" s="245"/>
      <c r="F234" s="246">
        <f ca="1" t="shared" si="10"/>
        <v>0</v>
      </c>
      <c r="G234" s="246">
        <f ca="1" t="shared" si="11"/>
        <v>0</v>
      </c>
    </row>
    <row r="235" ht="25" customHeight="1" spans="1:7">
      <c r="A235" s="242" t="s">
        <v>962</v>
      </c>
      <c r="B235" s="243" t="s">
        <v>262</v>
      </c>
      <c r="C235" s="244"/>
      <c r="D235" s="245"/>
      <c r="E235" s="245"/>
      <c r="F235" s="246">
        <f ca="1" t="shared" si="10"/>
        <v>0</v>
      </c>
      <c r="G235" s="246">
        <f ca="1" t="shared" si="11"/>
        <v>0</v>
      </c>
    </row>
    <row r="236" ht="25" customHeight="1" spans="1:7">
      <c r="A236" s="242" t="s">
        <v>963</v>
      </c>
      <c r="B236" s="243" t="s">
        <v>964</v>
      </c>
      <c r="C236" s="244"/>
      <c r="D236" s="245"/>
      <c r="E236" s="245"/>
      <c r="F236" s="246">
        <f ca="1" t="shared" si="10"/>
        <v>0</v>
      </c>
      <c r="G236" s="246">
        <f ca="1" t="shared" si="11"/>
        <v>0</v>
      </c>
    </row>
    <row r="237" ht="25" customHeight="1" spans="1:7">
      <c r="A237" s="242" t="s">
        <v>965</v>
      </c>
      <c r="B237" s="243" t="s">
        <v>966</v>
      </c>
      <c r="C237" s="244"/>
      <c r="D237" s="245"/>
      <c r="E237" s="245"/>
      <c r="F237" s="246">
        <f ca="1" t="shared" si="10"/>
        <v>0</v>
      </c>
      <c r="G237" s="246">
        <f ca="1" t="shared" si="11"/>
        <v>0</v>
      </c>
    </row>
    <row r="238" ht="25" customHeight="1" spans="1:7">
      <c r="A238" s="242" t="s">
        <v>967</v>
      </c>
      <c r="B238" s="247" t="s">
        <v>968</v>
      </c>
      <c r="C238" s="244"/>
      <c r="D238" s="245"/>
      <c r="E238" s="245"/>
      <c r="F238" s="246">
        <f ca="1" t="shared" si="10"/>
        <v>0</v>
      </c>
      <c r="G238" s="246">
        <f ca="1" t="shared" si="11"/>
        <v>0</v>
      </c>
    </row>
    <row r="239" ht="25" customHeight="1" spans="1:7">
      <c r="A239" s="242" t="s">
        <v>969</v>
      </c>
      <c r="B239" s="247" t="s">
        <v>970</v>
      </c>
      <c r="C239" s="244"/>
      <c r="D239" s="245"/>
      <c r="E239" s="245"/>
      <c r="F239" s="246">
        <f ca="1" t="shared" si="10"/>
        <v>0</v>
      </c>
      <c r="G239" s="246">
        <f ca="1" t="shared" si="11"/>
        <v>0</v>
      </c>
    </row>
    <row r="240" ht="25" customHeight="1" spans="1:7">
      <c r="A240" s="242" t="s">
        <v>971</v>
      </c>
      <c r="B240" s="247" t="s">
        <v>972</v>
      </c>
      <c r="C240" s="244"/>
      <c r="D240" s="245"/>
      <c r="E240" s="245"/>
      <c r="F240" s="246">
        <f ca="1" t="shared" si="10"/>
        <v>0</v>
      </c>
      <c r="G240" s="246">
        <f ca="1" t="shared" si="11"/>
        <v>0</v>
      </c>
    </row>
    <row r="241" ht="25" customHeight="1" spans="1:7">
      <c r="A241" s="242" t="s">
        <v>973</v>
      </c>
      <c r="B241" s="248" t="s">
        <v>974</v>
      </c>
      <c r="C241" s="244"/>
      <c r="D241" s="245"/>
      <c r="E241" s="245"/>
      <c r="F241" s="246">
        <f ca="1" t="shared" si="10"/>
        <v>0</v>
      </c>
      <c r="G241" s="246">
        <f ca="1" t="shared" si="11"/>
        <v>0</v>
      </c>
    </row>
    <row r="242" ht="25" customHeight="1" spans="1:7">
      <c r="A242" s="242" t="s">
        <v>975</v>
      </c>
      <c r="B242" s="243" t="s">
        <v>976</v>
      </c>
      <c r="C242" s="244"/>
      <c r="D242" s="245"/>
      <c r="E242" s="245"/>
      <c r="F242" s="246">
        <f ca="1" t="shared" si="10"/>
        <v>0</v>
      </c>
      <c r="G242" s="246">
        <f ca="1" t="shared" si="11"/>
        <v>0</v>
      </c>
    </row>
    <row r="243" ht="25" customHeight="1" spans="1:7">
      <c r="A243" s="242" t="s">
        <v>977</v>
      </c>
      <c r="B243" s="243" t="s">
        <v>978</v>
      </c>
      <c r="C243" s="244"/>
      <c r="D243" s="245"/>
      <c r="E243" s="245"/>
      <c r="F243" s="246">
        <f ca="1" t="shared" si="10"/>
        <v>0</v>
      </c>
      <c r="G243" s="246">
        <f ca="1" t="shared" si="11"/>
        <v>0</v>
      </c>
    </row>
    <row r="244" ht="25" customHeight="1" spans="1:7">
      <c r="A244" s="242" t="s">
        <v>979</v>
      </c>
      <c r="B244" s="247" t="s">
        <v>980</v>
      </c>
      <c r="C244" s="244"/>
      <c r="D244" s="245"/>
      <c r="E244" s="245"/>
      <c r="F244" s="246">
        <f ca="1" t="shared" si="10"/>
        <v>0</v>
      </c>
      <c r="G244" s="246">
        <f ca="1" t="shared" si="11"/>
        <v>0</v>
      </c>
    </row>
    <row r="245" ht="25" customHeight="1" spans="1:7">
      <c r="A245" s="242" t="s">
        <v>981</v>
      </c>
      <c r="B245" s="247" t="s">
        <v>268</v>
      </c>
      <c r="C245" s="244"/>
      <c r="D245" s="245"/>
      <c r="E245" s="245"/>
      <c r="F245" s="246">
        <f ca="1" t="shared" si="10"/>
        <v>0</v>
      </c>
      <c r="G245" s="246">
        <f ca="1" t="shared" si="11"/>
        <v>0</v>
      </c>
    </row>
    <row r="246" ht="25" customHeight="1" spans="1:7">
      <c r="A246" s="242" t="s">
        <v>982</v>
      </c>
      <c r="B246" s="249" t="s">
        <v>983</v>
      </c>
      <c r="C246" s="244"/>
      <c r="D246" s="245"/>
      <c r="E246" s="245"/>
      <c r="F246" s="246">
        <f ca="1" t="shared" si="10"/>
        <v>0</v>
      </c>
      <c r="G246" s="246">
        <f ca="1" t="shared" si="11"/>
        <v>0</v>
      </c>
    </row>
    <row r="247" ht="25" customHeight="1" spans="1:7">
      <c r="A247" s="242" t="s">
        <v>984</v>
      </c>
      <c r="B247" s="247" t="s">
        <v>985</v>
      </c>
      <c r="C247" s="244"/>
      <c r="D247" s="245"/>
      <c r="E247" s="245"/>
      <c r="F247" s="246">
        <f ca="1" t="shared" si="10"/>
        <v>0</v>
      </c>
      <c r="G247" s="246">
        <f ca="1" t="shared" si="11"/>
        <v>0</v>
      </c>
    </row>
    <row r="248" ht="25" customHeight="1" spans="1:7">
      <c r="A248" s="242" t="s">
        <v>986</v>
      </c>
      <c r="B248" s="247" t="s">
        <v>987</v>
      </c>
      <c r="C248" s="244"/>
      <c r="D248" s="245"/>
      <c r="E248" s="245"/>
      <c r="F248" s="246">
        <f ca="1" t="shared" si="10"/>
        <v>0</v>
      </c>
      <c r="G248" s="246">
        <f ca="1" t="shared" si="11"/>
        <v>0</v>
      </c>
    </row>
    <row r="249" ht="25" customHeight="1" spans="1:7">
      <c r="A249" s="242" t="s">
        <v>988</v>
      </c>
      <c r="B249" s="247" t="s">
        <v>569</v>
      </c>
      <c r="C249" s="244"/>
      <c r="D249" s="245"/>
      <c r="E249" s="245"/>
      <c r="F249" s="246">
        <f ca="1" t="shared" si="10"/>
        <v>0</v>
      </c>
      <c r="G249" s="246">
        <f ca="1" t="shared" si="11"/>
        <v>0</v>
      </c>
    </row>
    <row r="250" ht="25" customHeight="1" spans="1:7">
      <c r="A250" s="242" t="s">
        <v>989</v>
      </c>
      <c r="B250" s="247" t="s">
        <v>630</v>
      </c>
      <c r="C250" s="244"/>
      <c r="D250" s="245"/>
      <c r="E250" s="245"/>
      <c r="F250" s="246">
        <f ca="1" t="shared" si="10"/>
        <v>0</v>
      </c>
      <c r="G250" s="246">
        <f ca="1" t="shared" si="11"/>
        <v>0</v>
      </c>
    </row>
    <row r="251" ht="25" customHeight="1" spans="1:7">
      <c r="A251" s="242" t="s">
        <v>990</v>
      </c>
      <c r="B251" s="247" t="s">
        <v>632</v>
      </c>
      <c r="C251" s="244"/>
      <c r="D251" s="245"/>
      <c r="E251" s="245"/>
      <c r="F251" s="246">
        <f ca="1" t="shared" si="10"/>
        <v>0</v>
      </c>
      <c r="G251" s="246">
        <f ca="1" t="shared" si="11"/>
        <v>0</v>
      </c>
    </row>
    <row r="252" ht="25" customHeight="1" spans="1:7">
      <c r="A252" s="242" t="s">
        <v>991</v>
      </c>
      <c r="B252" s="243" t="s">
        <v>634</v>
      </c>
      <c r="C252" s="244"/>
      <c r="D252" s="245"/>
      <c r="E252" s="245"/>
      <c r="F252" s="246">
        <f ca="1" t="shared" si="10"/>
        <v>0</v>
      </c>
      <c r="G252" s="246">
        <f ca="1" t="shared" si="11"/>
        <v>0</v>
      </c>
    </row>
    <row r="253" ht="25" customHeight="1" spans="1:7">
      <c r="A253" s="242" t="s">
        <v>992</v>
      </c>
      <c r="B253" s="243" t="s">
        <v>648</v>
      </c>
      <c r="C253" s="244"/>
      <c r="D253" s="245"/>
      <c r="E253" s="245"/>
      <c r="F253" s="246">
        <f ca="1" t="shared" si="10"/>
        <v>0</v>
      </c>
      <c r="G253" s="246">
        <f ca="1" t="shared" si="11"/>
        <v>0</v>
      </c>
    </row>
    <row r="254" ht="25" customHeight="1" spans="1:7">
      <c r="A254" s="242" t="s">
        <v>993</v>
      </c>
      <c r="B254" s="247" t="s">
        <v>994</v>
      </c>
      <c r="C254" s="244"/>
      <c r="D254" s="245"/>
      <c r="E254" s="245"/>
      <c r="F254" s="246">
        <f ca="1" t="shared" si="10"/>
        <v>0</v>
      </c>
      <c r="G254" s="246">
        <f ca="1" t="shared" si="11"/>
        <v>0</v>
      </c>
    </row>
    <row r="255" ht="25" customHeight="1" spans="1:7">
      <c r="A255" s="242" t="s">
        <v>995</v>
      </c>
      <c r="B255" s="248" t="s">
        <v>274</v>
      </c>
      <c r="C255" s="244"/>
      <c r="D255" s="245"/>
      <c r="E255" s="245"/>
      <c r="F255" s="246">
        <f ca="1" t="shared" si="10"/>
        <v>0</v>
      </c>
      <c r="G255" s="246">
        <f ca="1" t="shared" si="11"/>
        <v>0</v>
      </c>
    </row>
    <row r="256" s="120" customFormat="1" ht="25" customHeight="1" spans="1:7">
      <c r="A256" s="256" t="s">
        <v>275</v>
      </c>
      <c r="B256" s="240" t="s">
        <v>276</v>
      </c>
      <c r="C256" s="253">
        <f>SUM(C257:C269)</f>
        <v>313</v>
      </c>
      <c r="D256" s="253">
        <f>SUM(D257:D269)</f>
        <v>199</v>
      </c>
      <c r="E256" s="253">
        <f>SUM(E257:E269)</f>
        <v>156</v>
      </c>
      <c r="F256" s="255">
        <f>E256/C256</f>
        <v>0.498402555910543</v>
      </c>
      <c r="G256" s="255">
        <f>E256/D256</f>
        <v>0.78391959798995</v>
      </c>
    </row>
    <row r="257" ht="25" customHeight="1" spans="1:7">
      <c r="A257" s="242" t="s">
        <v>996</v>
      </c>
      <c r="B257" s="243" t="s">
        <v>997</v>
      </c>
      <c r="C257" s="244"/>
      <c r="D257" s="245"/>
      <c r="E257" s="245"/>
      <c r="F257" s="255"/>
      <c r="G257" s="255"/>
    </row>
    <row r="258" ht="25" customHeight="1" spans="1:7">
      <c r="A258" s="242" t="s">
        <v>998</v>
      </c>
      <c r="B258" s="243" t="s">
        <v>999</v>
      </c>
      <c r="C258" s="244"/>
      <c r="D258" s="245"/>
      <c r="E258" s="245"/>
      <c r="F258" s="255"/>
      <c r="G258" s="255"/>
    </row>
    <row r="259" ht="25" customHeight="1" spans="1:7">
      <c r="A259" s="242" t="s">
        <v>1000</v>
      </c>
      <c r="B259" s="243" t="s">
        <v>1001</v>
      </c>
      <c r="C259" s="244"/>
      <c r="D259" s="245"/>
      <c r="E259" s="245"/>
      <c r="F259" s="255"/>
      <c r="G259" s="255"/>
    </row>
    <row r="260" ht="25" customHeight="1" spans="1:7">
      <c r="A260" s="242" t="s">
        <v>1002</v>
      </c>
      <c r="B260" s="247" t="s">
        <v>280</v>
      </c>
      <c r="C260" s="244"/>
      <c r="D260" s="245"/>
      <c r="E260" s="245"/>
      <c r="F260" s="255"/>
      <c r="G260" s="255"/>
    </row>
    <row r="261" ht="25" customHeight="1" spans="1:7">
      <c r="A261" s="242" t="s">
        <v>1003</v>
      </c>
      <c r="B261" s="247" t="s">
        <v>282</v>
      </c>
      <c r="C261" s="244"/>
      <c r="D261" s="245"/>
      <c r="E261" s="245"/>
      <c r="F261" s="255"/>
      <c r="G261" s="255"/>
    </row>
    <row r="262" ht="25" customHeight="1" spans="1:7">
      <c r="A262" s="242" t="s">
        <v>1004</v>
      </c>
      <c r="B262" s="247" t="s">
        <v>1005</v>
      </c>
      <c r="C262" s="244">
        <v>310</v>
      </c>
      <c r="D262" s="245">
        <v>196</v>
      </c>
      <c r="E262" s="245"/>
      <c r="F262" s="255"/>
      <c r="G262" s="255"/>
    </row>
    <row r="263" ht="25" customHeight="1" spans="1:7">
      <c r="A263" s="242" t="s">
        <v>1006</v>
      </c>
      <c r="B263" s="247" t="s">
        <v>1007</v>
      </c>
      <c r="C263" s="244"/>
      <c r="D263" s="245"/>
      <c r="E263" s="245"/>
      <c r="F263" s="255"/>
      <c r="G263" s="255"/>
    </row>
    <row r="264" ht="25" customHeight="1" spans="1:7">
      <c r="A264" s="242" t="s">
        <v>1008</v>
      </c>
      <c r="B264" s="243" t="s">
        <v>1009</v>
      </c>
      <c r="C264" s="244"/>
      <c r="D264" s="245">
        <v>3</v>
      </c>
      <c r="E264" s="245"/>
      <c r="F264" s="255"/>
      <c r="G264" s="255"/>
    </row>
    <row r="265" ht="25" customHeight="1" spans="1:7">
      <c r="A265" s="242" t="s">
        <v>1010</v>
      </c>
      <c r="B265" s="243" t="s">
        <v>1011</v>
      </c>
      <c r="C265" s="244"/>
      <c r="D265" s="245"/>
      <c r="E265" s="245"/>
      <c r="F265" s="255"/>
      <c r="G265" s="255"/>
    </row>
    <row r="266" ht="25" customHeight="1" spans="1:7">
      <c r="A266" s="242" t="s">
        <v>1012</v>
      </c>
      <c r="B266" s="249" t="s">
        <v>1013</v>
      </c>
      <c r="C266" s="244"/>
      <c r="D266" s="245"/>
      <c r="E266" s="245">
        <v>85</v>
      </c>
      <c r="F266" s="255"/>
      <c r="G266" s="255"/>
    </row>
    <row r="267" ht="25" customHeight="1" spans="1:7">
      <c r="A267" s="242" t="s">
        <v>1014</v>
      </c>
      <c r="B267" s="247" t="s">
        <v>1015</v>
      </c>
      <c r="C267" s="244"/>
      <c r="D267" s="245"/>
      <c r="E267" s="245"/>
      <c r="F267" s="255"/>
      <c r="G267" s="255"/>
    </row>
    <row r="268" ht="25" customHeight="1" spans="1:7">
      <c r="A268" s="242" t="s">
        <v>1016</v>
      </c>
      <c r="B268" s="243" t="s">
        <v>1017</v>
      </c>
      <c r="C268" s="244">
        <v>3</v>
      </c>
      <c r="D268" s="245"/>
      <c r="E268" s="245"/>
      <c r="F268" s="255"/>
      <c r="G268" s="255"/>
    </row>
    <row r="269" ht="25" customHeight="1" spans="1:7">
      <c r="A269" s="242" t="s">
        <v>1018</v>
      </c>
      <c r="B269" s="243" t="s">
        <v>286</v>
      </c>
      <c r="C269" s="244"/>
      <c r="D269" s="245"/>
      <c r="E269" s="245">
        <v>71</v>
      </c>
      <c r="F269" s="255"/>
      <c r="G269" s="255"/>
    </row>
    <row r="270" s="120" customFormat="1" ht="25" customHeight="1" spans="1:7">
      <c r="A270" s="256" t="s">
        <v>287</v>
      </c>
      <c r="B270" s="257" t="s">
        <v>288</v>
      </c>
      <c r="C270" s="253">
        <f>SUM(C271:C348)</f>
        <v>11672.5</v>
      </c>
      <c r="D270" s="253">
        <f>SUM(D271:D348)</f>
        <v>11038</v>
      </c>
      <c r="E270" s="253">
        <f>SUM(E271:E348)</f>
        <v>11230</v>
      </c>
      <c r="F270" s="255">
        <f>E270/C270</f>
        <v>0.962090383379739</v>
      </c>
      <c r="G270" s="255">
        <f>E270/D270</f>
        <v>1.0173944555173</v>
      </c>
    </row>
    <row r="271" ht="25" customHeight="1" spans="1:7">
      <c r="A271" s="242" t="s">
        <v>1019</v>
      </c>
      <c r="B271" s="243" t="s">
        <v>290</v>
      </c>
      <c r="C271" s="244">
        <v>48</v>
      </c>
      <c r="D271" s="245">
        <v>146</v>
      </c>
      <c r="E271" s="245"/>
      <c r="F271" s="246">
        <f ca="1" t="shared" ref="F271:F334" si="12">IFERROR(OFFSET(F271,0,-1)/OFFSET(F271,0,-3),)</f>
        <v>0</v>
      </c>
      <c r="G271" s="246">
        <f ca="1" t="shared" ref="G271:G334" si="13">IFERROR(OFFSET(F271,0,-1)/OFFSET(F271,0,-2),)</f>
        <v>0</v>
      </c>
    </row>
    <row r="272" ht="25" customHeight="1" spans="1:7">
      <c r="A272" s="242" t="s">
        <v>1020</v>
      </c>
      <c r="B272" s="247" t="s">
        <v>1021</v>
      </c>
      <c r="C272" s="244"/>
      <c r="D272" s="245"/>
      <c r="E272" s="245">
        <v>39</v>
      </c>
      <c r="F272" s="246">
        <f ca="1" t="shared" si="12"/>
        <v>0</v>
      </c>
      <c r="G272" s="246">
        <f ca="1" t="shared" si="13"/>
        <v>0</v>
      </c>
    </row>
    <row r="273" ht="25" customHeight="1" spans="1:7">
      <c r="A273" s="242" t="s">
        <v>1022</v>
      </c>
      <c r="B273" s="249" t="s">
        <v>630</v>
      </c>
      <c r="C273" s="244">
        <v>6681</v>
      </c>
      <c r="D273" s="245">
        <v>7728</v>
      </c>
      <c r="E273" s="245">
        <v>4244</v>
      </c>
      <c r="F273" s="246">
        <f ca="1" t="shared" si="12"/>
        <v>0.635234246370304</v>
      </c>
      <c r="G273" s="246">
        <f ca="1" t="shared" si="13"/>
        <v>0.549171842650104</v>
      </c>
    </row>
    <row r="274" ht="25" customHeight="1" spans="1:7">
      <c r="A274" s="242" t="s">
        <v>1023</v>
      </c>
      <c r="B274" s="247" t="s">
        <v>632</v>
      </c>
      <c r="C274" s="244">
        <v>300</v>
      </c>
      <c r="D274" s="245">
        <v>350</v>
      </c>
      <c r="E274" s="245">
        <v>1453</v>
      </c>
      <c r="F274" s="246">
        <f ca="1" t="shared" si="12"/>
        <v>4.84333333333333</v>
      </c>
      <c r="G274" s="246">
        <f ca="1" t="shared" si="13"/>
        <v>4.15142857142857</v>
      </c>
    </row>
    <row r="275" ht="25" customHeight="1" spans="1:7">
      <c r="A275" s="242" t="s">
        <v>1024</v>
      </c>
      <c r="B275" s="248" t="s">
        <v>634</v>
      </c>
      <c r="C275" s="244"/>
      <c r="D275" s="245"/>
      <c r="E275" s="245"/>
      <c r="F275" s="246">
        <f ca="1" t="shared" si="12"/>
        <v>0</v>
      </c>
      <c r="G275" s="246">
        <f ca="1" t="shared" si="13"/>
        <v>0</v>
      </c>
    </row>
    <row r="276" ht="25" customHeight="1" spans="1:7">
      <c r="A276" s="242" t="s">
        <v>1025</v>
      </c>
      <c r="B276" s="243" t="s">
        <v>719</v>
      </c>
      <c r="C276" s="244">
        <v>462</v>
      </c>
      <c r="D276" s="245">
        <v>144</v>
      </c>
      <c r="E276" s="245"/>
      <c r="F276" s="246">
        <f ca="1" t="shared" si="12"/>
        <v>0</v>
      </c>
      <c r="G276" s="246">
        <f ca="1" t="shared" si="13"/>
        <v>0</v>
      </c>
    </row>
    <row r="277" ht="25" customHeight="1" spans="1:7">
      <c r="A277" s="242" t="s">
        <v>1026</v>
      </c>
      <c r="B277" s="243" t="s">
        <v>1027</v>
      </c>
      <c r="C277" s="244">
        <v>108</v>
      </c>
      <c r="D277" s="245">
        <v>115</v>
      </c>
      <c r="E277" s="245">
        <v>360</v>
      </c>
      <c r="F277" s="246">
        <f ca="1" t="shared" si="12"/>
        <v>3.33333333333333</v>
      </c>
      <c r="G277" s="246">
        <f ca="1" t="shared" si="13"/>
        <v>3.1304347826087</v>
      </c>
    </row>
    <row r="278" ht="25" customHeight="1" spans="1:7">
      <c r="A278" s="242" t="s">
        <v>1028</v>
      </c>
      <c r="B278" s="247" t="s">
        <v>1029</v>
      </c>
      <c r="C278" s="244"/>
      <c r="D278" s="245"/>
      <c r="E278" s="245"/>
      <c r="F278" s="246">
        <f ca="1" t="shared" si="12"/>
        <v>0</v>
      </c>
      <c r="G278" s="246">
        <f ca="1" t="shared" si="13"/>
        <v>0</v>
      </c>
    </row>
    <row r="279" ht="25" customHeight="1" spans="1:7">
      <c r="A279" s="242" t="s">
        <v>1030</v>
      </c>
      <c r="B279" s="247" t="s">
        <v>1031</v>
      </c>
      <c r="C279" s="244"/>
      <c r="D279" s="245"/>
      <c r="E279" s="245"/>
      <c r="F279" s="246">
        <f ca="1" t="shared" si="12"/>
        <v>0</v>
      </c>
      <c r="G279" s="246">
        <f ca="1" t="shared" si="13"/>
        <v>0</v>
      </c>
    </row>
    <row r="280" ht="25" customHeight="1" spans="1:7">
      <c r="A280" s="242" t="s">
        <v>1032</v>
      </c>
      <c r="B280" s="247" t="s">
        <v>1033</v>
      </c>
      <c r="C280" s="244"/>
      <c r="D280" s="245"/>
      <c r="E280" s="245"/>
      <c r="F280" s="246">
        <f ca="1" t="shared" si="12"/>
        <v>0</v>
      </c>
      <c r="G280" s="246">
        <f ca="1" t="shared" si="13"/>
        <v>0</v>
      </c>
    </row>
    <row r="281" ht="25" customHeight="1" spans="1:7">
      <c r="A281" s="242" t="s">
        <v>1034</v>
      </c>
      <c r="B281" s="247" t="s">
        <v>648</v>
      </c>
      <c r="C281" s="244">
        <v>25</v>
      </c>
      <c r="D281" s="245">
        <v>25</v>
      </c>
      <c r="E281" s="245">
        <v>30</v>
      </c>
      <c r="F281" s="246">
        <f ca="1" t="shared" si="12"/>
        <v>1.2</v>
      </c>
      <c r="G281" s="246">
        <f ca="1" t="shared" si="13"/>
        <v>1.2</v>
      </c>
    </row>
    <row r="282" ht="25" customHeight="1" spans="1:7">
      <c r="A282" s="242" t="s">
        <v>1035</v>
      </c>
      <c r="B282" s="247" t="s">
        <v>1036</v>
      </c>
      <c r="C282" s="244">
        <v>1235.5</v>
      </c>
      <c r="D282" s="245">
        <v>930</v>
      </c>
      <c r="E282" s="245">
        <v>3584</v>
      </c>
      <c r="F282" s="246">
        <f ca="1" t="shared" si="12"/>
        <v>2.90084985835694</v>
      </c>
      <c r="G282" s="246">
        <f ca="1" t="shared" si="13"/>
        <v>3.85376344086022</v>
      </c>
    </row>
    <row r="283" ht="25" customHeight="1" spans="1:7">
      <c r="A283" s="242" t="s">
        <v>1037</v>
      </c>
      <c r="B283" s="243" t="s">
        <v>630</v>
      </c>
      <c r="C283" s="244"/>
      <c r="D283" s="245"/>
      <c r="E283" s="245"/>
      <c r="F283" s="246">
        <f ca="1" t="shared" si="12"/>
        <v>0</v>
      </c>
      <c r="G283" s="246">
        <f ca="1" t="shared" si="13"/>
        <v>0</v>
      </c>
    </row>
    <row r="284" ht="25" customHeight="1" spans="1:7">
      <c r="A284" s="242" t="s">
        <v>1038</v>
      </c>
      <c r="B284" s="243" t="s">
        <v>632</v>
      </c>
      <c r="C284" s="244"/>
      <c r="D284" s="245"/>
      <c r="E284" s="245"/>
      <c r="F284" s="246">
        <f ca="1" t="shared" si="12"/>
        <v>0</v>
      </c>
      <c r="G284" s="246">
        <f ca="1" t="shared" si="13"/>
        <v>0</v>
      </c>
    </row>
    <row r="285" ht="25" customHeight="1" spans="1:7">
      <c r="A285" s="242" t="s">
        <v>1039</v>
      </c>
      <c r="B285" s="247" t="s">
        <v>634</v>
      </c>
      <c r="C285" s="244"/>
      <c r="D285" s="245"/>
      <c r="E285" s="245"/>
      <c r="F285" s="246">
        <f ca="1" t="shared" si="12"/>
        <v>0</v>
      </c>
      <c r="G285" s="246">
        <f ca="1" t="shared" si="13"/>
        <v>0</v>
      </c>
    </row>
    <row r="286" ht="25" customHeight="1" spans="1:7">
      <c r="A286" s="242" t="s">
        <v>1040</v>
      </c>
      <c r="B286" s="247" t="s">
        <v>1041</v>
      </c>
      <c r="C286" s="244"/>
      <c r="D286" s="245"/>
      <c r="E286" s="245"/>
      <c r="F286" s="246">
        <f ca="1" t="shared" si="12"/>
        <v>0</v>
      </c>
      <c r="G286" s="246">
        <f ca="1" t="shared" si="13"/>
        <v>0</v>
      </c>
    </row>
    <row r="287" ht="25" customHeight="1" spans="1:7">
      <c r="A287" s="242" t="s">
        <v>1042</v>
      </c>
      <c r="B287" s="247" t="s">
        <v>648</v>
      </c>
      <c r="C287" s="244"/>
      <c r="D287" s="245"/>
      <c r="E287" s="245"/>
      <c r="F287" s="246">
        <f ca="1" t="shared" si="12"/>
        <v>0</v>
      </c>
      <c r="G287" s="246">
        <f ca="1" t="shared" si="13"/>
        <v>0</v>
      </c>
    </row>
    <row r="288" ht="25" customHeight="1" spans="1:7">
      <c r="A288" s="242" t="s">
        <v>1043</v>
      </c>
      <c r="B288" s="248" t="s">
        <v>1044</v>
      </c>
      <c r="C288" s="244"/>
      <c r="D288" s="245"/>
      <c r="E288" s="245"/>
      <c r="F288" s="246">
        <f ca="1" t="shared" si="12"/>
        <v>0</v>
      </c>
      <c r="G288" s="246">
        <f ca="1" t="shared" si="13"/>
        <v>0</v>
      </c>
    </row>
    <row r="289" ht="25" customHeight="1" spans="1:7">
      <c r="A289" s="242" t="s">
        <v>1045</v>
      </c>
      <c r="B289" s="243" t="s">
        <v>630</v>
      </c>
      <c r="C289" s="244">
        <v>130</v>
      </c>
      <c r="D289" s="245">
        <v>138</v>
      </c>
      <c r="E289" s="245">
        <v>150</v>
      </c>
      <c r="F289" s="246">
        <f ca="1" t="shared" si="12"/>
        <v>1.15384615384615</v>
      </c>
      <c r="G289" s="246">
        <f ca="1" t="shared" si="13"/>
        <v>1.08695652173913</v>
      </c>
    </row>
    <row r="290" ht="25" customHeight="1" spans="1:7">
      <c r="A290" s="242" t="s">
        <v>1046</v>
      </c>
      <c r="B290" s="243" t="s">
        <v>632</v>
      </c>
      <c r="C290" s="244"/>
      <c r="D290" s="245"/>
      <c r="E290" s="245"/>
      <c r="F290" s="246">
        <f ca="1" t="shared" si="12"/>
        <v>0</v>
      </c>
      <c r="G290" s="246">
        <f ca="1" t="shared" si="13"/>
        <v>0</v>
      </c>
    </row>
    <row r="291" ht="25" customHeight="1" spans="1:7">
      <c r="A291" s="242" t="s">
        <v>1047</v>
      </c>
      <c r="B291" s="243" t="s">
        <v>634</v>
      </c>
      <c r="C291" s="244"/>
      <c r="D291" s="245"/>
      <c r="E291" s="245"/>
      <c r="F291" s="246">
        <f ca="1" t="shared" si="12"/>
        <v>0</v>
      </c>
      <c r="G291" s="246">
        <f ca="1" t="shared" si="13"/>
        <v>0</v>
      </c>
    </row>
    <row r="292" ht="25" customHeight="1" spans="1:7">
      <c r="A292" s="242" t="s">
        <v>1048</v>
      </c>
      <c r="B292" s="247" t="s">
        <v>1049</v>
      </c>
      <c r="C292" s="244"/>
      <c r="D292" s="245"/>
      <c r="E292" s="245">
        <v>40</v>
      </c>
      <c r="F292" s="246">
        <f ca="1" t="shared" si="12"/>
        <v>0</v>
      </c>
      <c r="G292" s="246">
        <f ca="1" t="shared" si="13"/>
        <v>0</v>
      </c>
    </row>
    <row r="293" ht="25" customHeight="1" spans="1:7">
      <c r="A293" s="242" t="s">
        <v>1050</v>
      </c>
      <c r="B293" s="247" t="s">
        <v>1051</v>
      </c>
      <c r="C293" s="244"/>
      <c r="D293" s="245"/>
      <c r="E293" s="245"/>
      <c r="F293" s="246">
        <f ca="1" t="shared" si="12"/>
        <v>0</v>
      </c>
      <c r="G293" s="246">
        <f ca="1" t="shared" si="13"/>
        <v>0</v>
      </c>
    </row>
    <row r="294" ht="25" customHeight="1" spans="1:7">
      <c r="A294" s="242" t="s">
        <v>1052</v>
      </c>
      <c r="B294" s="249" t="s">
        <v>648</v>
      </c>
      <c r="C294" s="244"/>
      <c r="D294" s="245"/>
      <c r="E294" s="245"/>
      <c r="F294" s="246">
        <f ca="1" t="shared" si="12"/>
        <v>0</v>
      </c>
      <c r="G294" s="246">
        <f ca="1" t="shared" si="13"/>
        <v>0</v>
      </c>
    </row>
    <row r="295" ht="25" customHeight="1" spans="1:7">
      <c r="A295" s="242" t="s">
        <v>1053</v>
      </c>
      <c r="B295" s="258" t="s">
        <v>1054</v>
      </c>
      <c r="C295" s="244"/>
      <c r="D295" s="245">
        <v>2</v>
      </c>
      <c r="E295" s="245"/>
      <c r="F295" s="246">
        <f ca="1" t="shared" si="12"/>
        <v>0</v>
      </c>
      <c r="G295" s="246">
        <f ca="1" t="shared" si="13"/>
        <v>0</v>
      </c>
    </row>
    <row r="296" ht="25" customHeight="1" spans="1:7">
      <c r="A296" s="242" t="s">
        <v>1055</v>
      </c>
      <c r="B296" s="243" t="s">
        <v>630</v>
      </c>
      <c r="C296" s="244">
        <v>250</v>
      </c>
      <c r="D296" s="245">
        <v>255</v>
      </c>
      <c r="E296" s="245">
        <v>260</v>
      </c>
      <c r="F296" s="246">
        <f ca="1" t="shared" si="12"/>
        <v>1.04</v>
      </c>
      <c r="G296" s="246">
        <f ca="1" t="shared" si="13"/>
        <v>1.01960784313725</v>
      </c>
    </row>
    <row r="297" ht="25" customHeight="1" spans="1:7">
      <c r="A297" s="242" t="s">
        <v>1056</v>
      </c>
      <c r="B297" s="243" t="s">
        <v>632</v>
      </c>
      <c r="C297" s="244"/>
      <c r="D297" s="245"/>
      <c r="E297" s="245"/>
      <c r="F297" s="246">
        <f ca="1" t="shared" si="12"/>
        <v>0</v>
      </c>
      <c r="G297" s="246">
        <f ca="1" t="shared" si="13"/>
        <v>0</v>
      </c>
    </row>
    <row r="298" ht="25" customHeight="1" spans="1:7">
      <c r="A298" s="242" t="s">
        <v>1057</v>
      </c>
      <c r="B298" s="247" t="s">
        <v>634</v>
      </c>
      <c r="C298" s="244"/>
      <c r="D298" s="245"/>
      <c r="E298" s="245"/>
      <c r="F298" s="246">
        <f ca="1" t="shared" si="12"/>
        <v>0</v>
      </c>
      <c r="G298" s="246">
        <f ca="1" t="shared" si="13"/>
        <v>0</v>
      </c>
    </row>
    <row r="299" ht="25" customHeight="1" spans="1:7">
      <c r="A299" s="242" t="s">
        <v>1058</v>
      </c>
      <c r="B299" s="247" t="s">
        <v>1059</v>
      </c>
      <c r="C299" s="244"/>
      <c r="D299" s="245"/>
      <c r="E299" s="245"/>
      <c r="F299" s="246">
        <f ca="1" t="shared" si="12"/>
        <v>0</v>
      </c>
      <c r="G299" s="246">
        <f ca="1" t="shared" si="13"/>
        <v>0</v>
      </c>
    </row>
    <row r="300" ht="25" customHeight="1" spans="1:7">
      <c r="A300" s="242" t="s">
        <v>1060</v>
      </c>
      <c r="B300" s="247" t="s">
        <v>1061</v>
      </c>
      <c r="C300" s="244"/>
      <c r="D300" s="245"/>
      <c r="E300" s="245"/>
      <c r="F300" s="246">
        <f ca="1" t="shared" si="12"/>
        <v>0</v>
      </c>
      <c r="G300" s="246">
        <f ca="1" t="shared" si="13"/>
        <v>0</v>
      </c>
    </row>
    <row r="301" ht="25" customHeight="1" spans="1:7">
      <c r="A301" s="242" t="s">
        <v>1062</v>
      </c>
      <c r="B301" s="248" t="s">
        <v>1063</v>
      </c>
      <c r="C301" s="244"/>
      <c r="D301" s="245"/>
      <c r="E301" s="245">
        <v>60</v>
      </c>
      <c r="F301" s="246">
        <f ca="1" t="shared" si="12"/>
        <v>0</v>
      </c>
      <c r="G301" s="246">
        <f ca="1" t="shared" si="13"/>
        <v>0</v>
      </c>
    </row>
    <row r="302" ht="25" customHeight="1" spans="1:7">
      <c r="A302" s="242" t="s">
        <v>1064</v>
      </c>
      <c r="B302" s="243" t="s">
        <v>648</v>
      </c>
      <c r="C302" s="244"/>
      <c r="D302" s="245"/>
      <c r="E302" s="245"/>
      <c r="F302" s="246">
        <f ca="1" t="shared" si="12"/>
        <v>0</v>
      </c>
      <c r="G302" s="246">
        <f ca="1" t="shared" si="13"/>
        <v>0</v>
      </c>
    </row>
    <row r="303" ht="25" customHeight="1" spans="1:7">
      <c r="A303" s="242" t="s">
        <v>1065</v>
      </c>
      <c r="B303" s="243" t="s">
        <v>1066</v>
      </c>
      <c r="C303" s="244"/>
      <c r="D303" s="245"/>
      <c r="E303" s="245"/>
      <c r="F303" s="246">
        <f ca="1" t="shared" si="12"/>
        <v>0</v>
      </c>
      <c r="G303" s="246">
        <f ca="1" t="shared" si="13"/>
        <v>0</v>
      </c>
    </row>
    <row r="304" ht="25" customHeight="1" spans="1:7">
      <c r="A304" s="242" t="s">
        <v>1067</v>
      </c>
      <c r="B304" s="243" t="s">
        <v>630</v>
      </c>
      <c r="C304" s="244">
        <v>571</v>
      </c>
      <c r="D304" s="245">
        <v>747</v>
      </c>
      <c r="E304" s="245">
        <v>601</v>
      </c>
      <c r="F304" s="246">
        <f ca="1" t="shared" si="12"/>
        <v>1.05253940455342</v>
      </c>
      <c r="G304" s="246">
        <f ca="1" t="shared" si="13"/>
        <v>0.804551539491299</v>
      </c>
    </row>
    <row r="305" ht="25" customHeight="1" spans="1:7">
      <c r="A305" s="242" t="s">
        <v>1068</v>
      </c>
      <c r="B305" s="247" t="s">
        <v>632</v>
      </c>
      <c r="C305" s="244"/>
      <c r="D305" s="245">
        <v>44</v>
      </c>
      <c r="E305" s="245"/>
      <c r="F305" s="246">
        <f ca="1" t="shared" si="12"/>
        <v>0</v>
      </c>
      <c r="G305" s="246">
        <f ca="1" t="shared" si="13"/>
        <v>0</v>
      </c>
    </row>
    <row r="306" ht="25" customHeight="1" spans="1:7">
      <c r="A306" s="242" t="s">
        <v>1069</v>
      </c>
      <c r="B306" s="247" t="s">
        <v>634</v>
      </c>
      <c r="C306" s="244"/>
      <c r="D306" s="245"/>
      <c r="E306" s="245"/>
      <c r="F306" s="246">
        <f ca="1" t="shared" si="12"/>
        <v>0</v>
      </c>
      <c r="G306" s="246">
        <f ca="1" t="shared" si="13"/>
        <v>0</v>
      </c>
    </row>
    <row r="307" ht="25" customHeight="1" spans="1:7">
      <c r="A307" s="242" t="s">
        <v>1070</v>
      </c>
      <c r="B307" s="247" t="s">
        <v>1071</v>
      </c>
      <c r="C307" s="244"/>
      <c r="D307" s="245">
        <v>18</v>
      </c>
      <c r="E307" s="245">
        <v>26</v>
      </c>
      <c r="F307" s="246">
        <f ca="1" t="shared" si="12"/>
        <v>0</v>
      </c>
      <c r="G307" s="246">
        <f ca="1" t="shared" si="13"/>
        <v>1.44444444444444</v>
      </c>
    </row>
    <row r="308" ht="25" customHeight="1" spans="1:7">
      <c r="A308" s="242" t="s">
        <v>1072</v>
      </c>
      <c r="B308" s="243" t="s">
        <v>1073</v>
      </c>
      <c r="C308" s="244"/>
      <c r="D308" s="245"/>
      <c r="E308" s="245"/>
      <c r="F308" s="246">
        <f ca="1" t="shared" si="12"/>
        <v>0</v>
      </c>
      <c r="G308" s="246">
        <f ca="1" t="shared" si="13"/>
        <v>0</v>
      </c>
    </row>
    <row r="309" ht="25" customHeight="1" spans="1:7">
      <c r="A309" s="242" t="s">
        <v>1074</v>
      </c>
      <c r="B309" s="243" t="s">
        <v>1075</v>
      </c>
      <c r="C309" s="244"/>
      <c r="D309" s="245"/>
      <c r="E309" s="245"/>
      <c r="F309" s="246">
        <f ca="1" t="shared" si="12"/>
        <v>0</v>
      </c>
      <c r="G309" s="246">
        <f ca="1" t="shared" si="13"/>
        <v>0</v>
      </c>
    </row>
    <row r="310" ht="25" customHeight="1" spans="1:7">
      <c r="A310" s="242" t="s">
        <v>1076</v>
      </c>
      <c r="B310" s="243" t="s">
        <v>1077</v>
      </c>
      <c r="C310" s="244">
        <v>34</v>
      </c>
      <c r="D310" s="245">
        <v>22</v>
      </c>
      <c r="E310" s="245">
        <v>88</v>
      </c>
      <c r="F310" s="246">
        <f ca="1" t="shared" si="12"/>
        <v>2.58823529411765</v>
      </c>
      <c r="G310" s="246">
        <f ca="1" t="shared" si="13"/>
        <v>4</v>
      </c>
    </row>
    <row r="311" ht="25" customHeight="1" spans="1:7">
      <c r="A311" s="242" t="s">
        <v>1078</v>
      </c>
      <c r="B311" s="258" t="s">
        <v>1079</v>
      </c>
      <c r="C311" s="244"/>
      <c r="D311" s="245"/>
      <c r="E311" s="245"/>
      <c r="F311" s="246">
        <f ca="1" t="shared" si="12"/>
        <v>0</v>
      </c>
      <c r="G311" s="246">
        <f ca="1" t="shared" si="13"/>
        <v>0</v>
      </c>
    </row>
    <row r="312" ht="25" customHeight="1" spans="1:7">
      <c r="A312" s="242" t="s">
        <v>1080</v>
      </c>
      <c r="B312" s="247" t="s">
        <v>1081</v>
      </c>
      <c r="C312" s="244">
        <v>22</v>
      </c>
      <c r="D312" s="245"/>
      <c r="E312" s="245">
        <v>22</v>
      </c>
      <c r="F312" s="246">
        <f ca="1" t="shared" si="12"/>
        <v>1</v>
      </c>
      <c r="G312" s="246">
        <f ca="1" t="shared" si="13"/>
        <v>0</v>
      </c>
    </row>
    <row r="313" ht="25" customHeight="1" spans="1:7">
      <c r="A313" s="242" t="s">
        <v>1082</v>
      </c>
      <c r="B313" s="243" t="s">
        <v>1083</v>
      </c>
      <c r="C313" s="244">
        <v>29</v>
      </c>
      <c r="D313" s="245"/>
      <c r="E313" s="245">
        <v>30</v>
      </c>
      <c r="F313" s="246">
        <f ca="1" t="shared" si="12"/>
        <v>1.03448275862069</v>
      </c>
      <c r="G313" s="246">
        <f ca="1" t="shared" si="13"/>
        <v>0</v>
      </c>
    </row>
    <row r="314" ht="25" customHeight="1" spans="1:7">
      <c r="A314" s="242" t="s">
        <v>1084</v>
      </c>
      <c r="B314" s="243" t="s">
        <v>719</v>
      </c>
      <c r="C314" s="244"/>
      <c r="D314" s="245"/>
      <c r="E314" s="245">
        <v>3</v>
      </c>
      <c r="F314" s="246">
        <f ca="1" t="shared" si="12"/>
        <v>0</v>
      </c>
      <c r="G314" s="246">
        <f ca="1" t="shared" si="13"/>
        <v>0</v>
      </c>
    </row>
    <row r="315" ht="25" customHeight="1" spans="1:7">
      <c r="A315" s="242" t="s">
        <v>1085</v>
      </c>
      <c r="B315" s="243" t="s">
        <v>648</v>
      </c>
      <c r="C315" s="244">
        <v>40</v>
      </c>
      <c r="D315" s="245">
        <v>40</v>
      </c>
      <c r="E315" s="245">
        <v>41</v>
      </c>
      <c r="F315" s="246">
        <f ca="1" t="shared" si="12"/>
        <v>1.025</v>
      </c>
      <c r="G315" s="246">
        <f ca="1" t="shared" si="13"/>
        <v>1.025</v>
      </c>
    </row>
    <row r="316" ht="25" customHeight="1" spans="1:7">
      <c r="A316" s="242" t="s">
        <v>1086</v>
      </c>
      <c r="B316" s="243" t="s">
        <v>1087</v>
      </c>
      <c r="C316" s="244"/>
      <c r="D316" s="245">
        <v>38</v>
      </c>
      <c r="E316" s="245">
        <v>70</v>
      </c>
      <c r="F316" s="246">
        <f ca="1" t="shared" si="12"/>
        <v>0</v>
      </c>
      <c r="G316" s="246">
        <f ca="1" t="shared" si="13"/>
        <v>1.84210526315789</v>
      </c>
    </row>
    <row r="317" ht="25" customHeight="1" spans="1:7">
      <c r="A317" s="242" t="s">
        <v>1088</v>
      </c>
      <c r="B317" s="248" t="s">
        <v>630</v>
      </c>
      <c r="C317" s="244"/>
      <c r="D317" s="245"/>
      <c r="E317" s="245"/>
      <c r="F317" s="246">
        <f ca="1" t="shared" si="12"/>
        <v>0</v>
      </c>
      <c r="G317" s="246">
        <f ca="1" t="shared" si="13"/>
        <v>0</v>
      </c>
    </row>
    <row r="318" ht="25" customHeight="1" spans="1:7">
      <c r="A318" s="242" t="s">
        <v>1089</v>
      </c>
      <c r="B318" s="247" t="s">
        <v>632</v>
      </c>
      <c r="C318" s="244"/>
      <c r="D318" s="245"/>
      <c r="E318" s="245"/>
      <c r="F318" s="246">
        <f ca="1" t="shared" si="12"/>
        <v>0</v>
      </c>
      <c r="G318" s="246">
        <f ca="1" t="shared" si="13"/>
        <v>0</v>
      </c>
    </row>
    <row r="319" ht="25" customHeight="1" spans="1:7">
      <c r="A319" s="242" t="s">
        <v>1090</v>
      </c>
      <c r="B319" s="243" t="s">
        <v>634</v>
      </c>
      <c r="C319" s="244"/>
      <c r="D319" s="245"/>
      <c r="E319" s="245"/>
      <c r="F319" s="246">
        <f ca="1" t="shared" si="12"/>
        <v>0</v>
      </c>
      <c r="G319" s="246">
        <f ca="1" t="shared" si="13"/>
        <v>0</v>
      </c>
    </row>
    <row r="320" ht="25" customHeight="1" spans="1:7">
      <c r="A320" s="242" t="s">
        <v>1091</v>
      </c>
      <c r="B320" s="243" t="s">
        <v>1092</v>
      </c>
      <c r="C320" s="244">
        <v>105</v>
      </c>
      <c r="D320" s="245">
        <v>80</v>
      </c>
      <c r="E320" s="245"/>
      <c r="F320" s="246">
        <f ca="1" t="shared" si="12"/>
        <v>0</v>
      </c>
      <c r="G320" s="246">
        <f ca="1" t="shared" si="13"/>
        <v>0</v>
      </c>
    </row>
    <row r="321" ht="25" customHeight="1" spans="1:7">
      <c r="A321" s="242" t="s">
        <v>1093</v>
      </c>
      <c r="B321" s="247" t="s">
        <v>1094</v>
      </c>
      <c r="C321" s="244"/>
      <c r="D321" s="245"/>
      <c r="E321" s="245"/>
      <c r="F321" s="246">
        <f ca="1" t="shared" si="12"/>
        <v>0</v>
      </c>
      <c r="G321" s="246">
        <f ca="1" t="shared" si="13"/>
        <v>0</v>
      </c>
    </row>
    <row r="322" ht="25" customHeight="1" spans="1:7">
      <c r="A322" s="242" t="s">
        <v>1095</v>
      </c>
      <c r="B322" s="243" t="s">
        <v>1096</v>
      </c>
      <c r="C322" s="244"/>
      <c r="D322" s="245"/>
      <c r="E322" s="245"/>
      <c r="F322" s="246">
        <f ca="1" t="shared" si="12"/>
        <v>0</v>
      </c>
      <c r="G322" s="246">
        <f ca="1" t="shared" si="13"/>
        <v>0</v>
      </c>
    </row>
    <row r="323" ht="25" customHeight="1" spans="1:7">
      <c r="A323" s="242" t="s">
        <v>1097</v>
      </c>
      <c r="B323" s="243" t="s">
        <v>719</v>
      </c>
      <c r="C323" s="244"/>
      <c r="D323" s="245"/>
      <c r="E323" s="245"/>
      <c r="F323" s="246">
        <f ca="1" t="shared" si="12"/>
        <v>0</v>
      </c>
      <c r="G323" s="246">
        <f ca="1" t="shared" si="13"/>
        <v>0</v>
      </c>
    </row>
    <row r="324" ht="25" customHeight="1" spans="1:7">
      <c r="A324" s="242" t="s">
        <v>1098</v>
      </c>
      <c r="B324" s="243" t="s">
        <v>648</v>
      </c>
      <c r="C324" s="244"/>
      <c r="D324" s="245"/>
      <c r="E324" s="245"/>
      <c r="F324" s="246">
        <f ca="1" t="shared" si="12"/>
        <v>0</v>
      </c>
      <c r="G324" s="246">
        <f ca="1" t="shared" si="13"/>
        <v>0</v>
      </c>
    </row>
    <row r="325" ht="25" customHeight="1" spans="1:7">
      <c r="A325" s="242" t="s">
        <v>1099</v>
      </c>
      <c r="B325" s="247" t="s">
        <v>1100</v>
      </c>
      <c r="C325" s="244"/>
      <c r="D325" s="245"/>
      <c r="E325" s="245"/>
      <c r="F325" s="246">
        <f ca="1" t="shared" si="12"/>
        <v>0</v>
      </c>
      <c r="G325" s="246">
        <f ca="1" t="shared" si="13"/>
        <v>0</v>
      </c>
    </row>
    <row r="326" ht="25" customHeight="1" spans="1:7">
      <c r="A326" s="242" t="s">
        <v>1101</v>
      </c>
      <c r="B326" s="247" t="s">
        <v>630</v>
      </c>
      <c r="C326" s="244"/>
      <c r="D326" s="245"/>
      <c r="E326" s="245"/>
      <c r="F326" s="246">
        <f ca="1" t="shared" si="12"/>
        <v>0</v>
      </c>
      <c r="G326" s="246">
        <f ca="1" t="shared" si="13"/>
        <v>0</v>
      </c>
    </row>
    <row r="327" ht="25" customHeight="1" spans="1:7">
      <c r="A327" s="242" t="s">
        <v>1102</v>
      </c>
      <c r="B327" s="247" t="s">
        <v>632</v>
      </c>
      <c r="C327" s="244"/>
      <c r="D327" s="245"/>
      <c r="E327" s="245"/>
      <c r="F327" s="246">
        <f ca="1" t="shared" si="12"/>
        <v>0</v>
      </c>
      <c r="G327" s="246">
        <f ca="1" t="shared" si="13"/>
        <v>0</v>
      </c>
    </row>
    <row r="328" ht="25" customHeight="1" spans="1:7">
      <c r="A328" s="242" t="s">
        <v>1103</v>
      </c>
      <c r="B328" s="243" t="s">
        <v>634</v>
      </c>
      <c r="C328" s="244"/>
      <c r="D328" s="245"/>
      <c r="E328" s="245"/>
      <c r="F328" s="246">
        <f ca="1" t="shared" si="12"/>
        <v>0</v>
      </c>
      <c r="G328" s="246">
        <f ca="1" t="shared" si="13"/>
        <v>0</v>
      </c>
    </row>
    <row r="329" ht="25" customHeight="1" spans="1:7">
      <c r="A329" s="242" t="s">
        <v>1104</v>
      </c>
      <c r="B329" s="243" t="s">
        <v>1105</v>
      </c>
      <c r="C329" s="244"/>
      <c r="D329" s="245"/>
      <c r="E329" s="245"/>
      <c r="F329" s="246">
        <f ca="1" t="shared" si="12"/>
        <v>0</v>
      </c>
      <c r="G329" s="246">
        <f ca="1" t="shared" si="13"/>
        <v>0</v>
      </c>
    </row>
    <row r="330" ht="25" customHeight="1" spans="1:7">
      <c r="A330" s="242" t="s">
        <v>1106</v>
      </c>
      <c r="B330" s="243" t="s">
        <v>1107</v>
      </c>
      <c r="C330" s="244"/>
      <c r="D330" s="245"/>
      <c r="E330" s="245"/>
      <c r="F330" s="246">
        <f ca="1" t="shared" si="12"/>
        <v>0</v>
      </c>
      <c r="G330" s="246">
        <f ca="1" t="shared" si="13"/>
        <v>0</v>
      </c>
    </row>
    <row r="331" ht="25" customHeight="1" spans="1:7">
      <c r="A331" s="242" t="s">
        <v>1108</v>
      </c>
      <c r="B331" s="243" t="s">
        <v>1109</v>
      </c>
      <c r="C331" s="244"/>
      <c r="D331" s="245"/>
      <c r="E331" s="245"/>
      <c r="F331" s="246">
        <f ca="1" t="shared" si="12"/>
        <v>0</v>
      </c>
      <c r="G331" s="246">
        <f ca="1" t="shared" si="13"/>
        <v>0</v>
      </c>
    </row>
    <row r="332" ht="25" customHeight="1" spans="1:7">
      <c r="A332" s="242" t="s">
        <v>1110</v>
      </c>
      <c r="B332" s="247" t="s">
        <v>719</v>
      </c>
      <c r="C332" s="244"/>
      <c r="D332" s="245"/>
      <c r="E332" s="245"/>
      <c r="F332" s="246">
        <f ca="1" t="shared" si="12"/>
        <v>0</v>
      </c>
      <c r="G332" s="246">
        <f ca="1" t="shared" si="13"/>
        <v>0</v>
      </c>
    </row>
    <row r="333" ht="25" customHeight="1" spans="1:7">
      <c r="A333" s="242" t="s">
        <v>1111</v>
      </c>
      <c r="B333" s="247" t="s">
        <v>648</v>
      </c>
      <c r="C333" s="244"/>
      <c r="D333" s="245"/>
      <c r="E333" s="245"/>
      <c r="F333" s="246">
        <f ca="1" t="shared" si="12"/>
        <v>0</v>
      </c>
      <c r="G333" s="246">
        <f ca="1" t="shared" si="13"/>
        <v>0</v>
      </c>
    </row>
    <row r="334" ht="25" customHeight="1" spans="1:7">
      <c r="A334" s="242" t="s">
        <v>1112</v>
      </c>
      <c r="B334" s="248" t="s">
        <v>1113</v>
      </c>
      <c r="C334" s="244"/>
      <c r="D334" s="245">
        <v>126</v>
      </c>
      <c r="E334" s="245">
        <v>129</v>
      </c>
      <c r="F334" s="246">
        <f ca="1" t="shared" si="12"/>
        <v>0</v>
      </c>
      <c r="G334" s="246">
        <f ca="1" t="shared" si="13"/>
        <v>1.02380952380952</v>
      </c>
    </row>
    <row r="335" ht="25" customHeight="1" spans="1:7">
      <c r="A335" s="242" t="s">
        <v>1114</v>
      </c>
      <c r="B335" s="243" t="s">
        <v>630</v>
      </c>
      <c r="C335" s="244"/>
      <c r="D335" s="245"/>
      <c r="E335" s="245"/>
      <c r="F335" s="246">
        <f ca="1" t="shared" ref="F335:F349" si="14">IFERROR(OFFSET(F335,0,-1)/OFFSET(F335,0,-3),)</f>
        <v>0</v>
      </c>
      <c r="G335" s="246">
        <f ca="1" t="shared" ref="G335:G349" si="15">IFERROR(OFFSET(F335,0,-1)/OFFSET(F335,0,-2),)</f>
        <v>0</v>
      </c>
    </row>
    <row r="336" ht="25" customHeight="1" spans="1:7">
      <c r="A336" s="242" t="s">
        <v>1115</v>
      </c>
      <c r="B336" s="243" t="s">
        <v>632</v>
      </c>
      <c r="C336" s="244"/>
      <c r="D336" s="245"/>
      <c r="E336" s="245"/>
      <c r="F336" s="246">
        <f ca="1" t="shared" si="14"/>
        <v>0</v>
      </c>
      <c r="G336" s="246">
        <f ca="1" t="shared" si="15"/>
        <v>0</v>
      </c>
    </row>
    <row r="337" ht="25" customHeight="1" spans="1:7">
      <c r="A337" s="242" t="s">
        <v>1116</v>
      </c>
      <c r="B337" s="247" t="s">
        <v>634</v>
      </c>
      <c r="C337" s="244"/>
      <c r="D337" s="245"/>
      <c r="E337" s="245"/>
      <c r="F337" s="246">
        <f ca="1" t="shared" si="14"/>
        <v>0</v>
      </c>
      <c r="G337" s="246">
        <f ca="1" t="shared" si="15"/>
        <v>0</v>
      </c>
    </row>
    <row r="338" ht="25" customHeight="1" spans="1:7">
      <c r="A338" s="242" t="s">
        <v>1117</v>
      </c>
      <c r="B338" s="247" t="s">
        <v>1118</v>
      </c>
      <c r="C338" s="244"/>
      <c r="D338" s="245"/>
      <c r="E338" s="245"/>
      <c r="F338" s="246">
        <f ca="1" t="shared" si="14"/>
        <v>0</v>
      </c>
      <c r="G338" s="246">
        <f ca="1" t="shared" si="15"/>
        <v>0</v>
      </c>
    </row>
    <row r="339" ht="25" customHeight="1" spans="1:7">
      <c r="A339" s="242" t="s">
        <v>1119</v>
      </c>
      <c r="B339" s="247" t="s">
        <v>1120</v>
      </c>
      <c r="C339" s="244"/>
      <c r="D339" s="245"/>
      <c r="E339" s="245"/>
      <c r="F339" s="246">
        <f ca="1" t="shared" si="14"/>
        <v>0</v>
      </c>
      <c r="G339" s="246">
        <f ca="1" t="shared" si="15"/>
        <v>0</v>
      </c>
    </row>
    <row r="340" ht="25" customHeight="1" spans="1:7">
      <c r="A340" s="242" t="s">
        <v>1121</v>
      </c>
      <c r="B340" s="243" t="s">
        <v>648</v>
      </c>
      <c r="C340" s="244"/>
      <c r="D340" s="245"/>
      <c r="E340" s="245"/>
      <c r="F340" s="246">
        <f ca="1" t="shared" si="14"/>
        <v>0</v>
      </c>
      <c r="G340" s="246">
        <f ca="1" t="shared" si="15"/>
        <v>0</v>
      </c>
    </row>
    <row r="341" ht="25" customHeight="1" spans="1:7">
      <c r="A341" s="242" t="s">
        <v>1122</v>
      </c>
      <c r="B341" s="243" t="s">
        <v>1123</v>
      </c>
      <c r="C341" s="244"/>
      <c r="D341" s="245"/>
      <c r="E341" s="245"/>
      <c r="F341" s="246">
        <f ca="1" t="shared" si="14"/>
        <v>0</v>
      </c>
      <c r="G341" s="246">
        <f ca="1" t="shared" si="15"/>
        <v>0</v>
      </c>
    </row>
    <row r="342" ht="25" customHeight="1" spans="1:7">
      <c r="A342" s="242" t="s">
        <v>1124</v>
      </c>
      <c r="B342" s="247" t="s">
        <v>630</v>
      </c>
      <c r="C342" s="244"/>
      <c r="D342" s="245"/>
      <c r="E342" s="245"/>
      <c r="F342" s="246">
        <f ca="1" t="shared" si="14"/>
        <v>0</v>
      </c>
      <c r="G342" s="246">
        <f ca="1" t="shared" si="15"/>
        <v>0</v>
      </c>
    </row>
    <row r="343" ht="25" customHeight="1" spans="1:7">
      <c r="A343" s="242" t="s">
        <v>1125</v>
      </c>
      <c r="B343" s="248" t="s">
        <v>632</v>
      </c>
      <c r="C343" s="244"/>
      <c r="D343" s="245"/>
      <c r="E343" s="245"/>
      <c r="F343" s="246">
        <f ca="1" t="shared" si="14"/>
        <v>0</v>
      </c>
      <c r="G343" s="246">
        <f ca="1" t="shared" si="15"/>
        <v>0</v>
      </c>
    </row>
    <row r="344" ht="25" customHeight="1" spans="1:7">
      <c r="A344" s="242" t="s">
        <v>1126</v>
      </c>
      <c r="B344" s="243" t="s">
        <v>719</v>
      </c>
      <c r="C344" s="244"/>
      <c r="D344" s="245"/>
      <c r="E344" s="245"/>
      <c r="F344" s="246">
        <f ca="1" t="shared" si="14"/>
        <v>0</v>
      </c>
      <c r="G344" s="246">
        <f ca="1" t="shared" si="15"/>
        <v>0</v>
      </c>
    </row>
    <row r="345" ht="25" customHeight="1" spans="1:7">
      <c r="A345" s="242" t="s">
        <v>1127</v>
      </c>
      <c r="B345" s="243" t="s">
        <v>1128</v>
      </c>
      <c r="C345" s="244"/>
      <c r="D345" s="245"/>
      <c r="E345" s="245"/>
      <c r="F345" s="246">
        <f ca="1" t="shared" si="14"/>
        <v>0</v>
      </c>
      <c r="G345" s="246">
        <f ca="1" t="shared" si="15"/>
        <v>0</v>
      </c>
    </row>
    <row r="346" ht="25" customHeight="1" spans="1:7">
      <c r="A346" s="242" t="s">
        <v>1129</v>
      </c>
      <c r="B346" s="243" t="s">
        <v>1130</v>
      </c>
      <c r="C346" s="244"/>
      <c r="D346" s="245"/>
      <c r="E346" s="245"/>
      <c r="F346" s="246">
        <f ca="1" t="shared" si="14"/>
        <v>0</v>
      </c>
      <c r="G346" s="246">
        <f ca="1" t="shared" si="15"/>
        <v>0</v>
      </c>
    </row>
    <row r="347" ht="25" customHeight="1" spans="1:7">
      <c r="A347" s="242" t="s">
        <v>1131</v>
      </c>
      <c r="B347" s="247" t="s">
        <v>1132</v>
      </c>
      <c r="C347" s="244"/>
      <c r="D347" s="245">
        <v>20</v>
      </c>
      <c r="E347" s="245"/>
      <c r="F347" s="246">
        <f ca="1" t="shared" si="14"/>
        <v>0</v>
      </c>
      <c r="G347" s="246">
        <f ca="1" t="shared" si="15"/>
        <v>0</v>
      </c>
    </row>
    <row r="348" ht="25" customHeight="1" spans="1:7">
      <c r="A348" s="242" t="s">
        <v>1133</v>
      </c>
      <c r="B348" s="247" t="s">
        <v>310</v>
      </c>
      <c r="C348" s="244">
        <v>1632</v>
      </c>
      <c r="D348" s="245">
        <v>70</v>
      </c>
      <c r="E348" s="245"/>
      <c r="F348" s="246">
        <f ca="1" t="shared" si="14"/>
        <v>0</v>
      </c>
      <c r="G348" s="246">
        <f ca="1" t="shared" si="15"/>
        <v>0</v>
      </c>
    </row>
    <row r="349" s="120" customFormat="1" ht="25" customHeight="1" spans="1:7">
      <c r="A349" s="256" t="s">
        <v>311</v>
      </c>
      <c r="B349" s="259" t="s">
        <v>312</v>
      </c>
      <c r="C349" s="253">
        <f>SUM(C350:C390)</f>
        <v>54137</v>
      </c>
      <c r="D349" s="253">
        <f>SUM(D350:D390)</f>
        <v>59164</v>
      </c>
      <c r="E349" s="253">
        <f>SUM(E350:E390)</f>
        <v>56067</v>
      </c>
      <c r="F349" s="255">
        <f ca="1" t="shared" si="14"/>
        <v>1.0356502946229</v>
      </c>
      <c r="G349" s="255">
        <f ca="1" t="shared" si="15"/>
        <v>0.947653978770874</v>
      </c>
    </row>
    <row r="350" ht="25" customHeight="1" spans="1:7">
      <c r="A350" s="242" t="s">
        <v>1134</v>
      </c>
      <c r="B350" s="243" t="s">
        <v>630</v>
      </c>
      <c r="C350" s="244">
        <v>539</v>
      </c>
      <c r="D350" s="245">
        <v>694</v>
      </c>
      <c r="E350" s="245">
        <v>500</v>
      </c>
      <c r="F350" s="246">
        <f ca="1" t="shared" ref="F350:F388" si="16">IFERROR(OFFSET(F350,0,-1)/OFFSET(F350,0,-3),)</f>
        <v>0.927643784786642</v>
      </c>
      <c r="G350" s="246">
        <f ca="1" t="shared" ref="G350:G392" si="17">IFERROR(OFFSET(F350,0,-1)/OFFSET(F350,0,-2),)</f>
        <v>0.720461095100865</v>
      </c>
    </row>
    <row r="351" ht="25" customHeight="1" spans="1:7">
      <c r="A351" s="242" t="s">
        <v>1135</v>
      </c>
      <c r="B351" s="243" t="s">
        <v>632</v>
      </c>
      <c r="C351" s="244"/>
      <c r="D351" s="245"/>
      <c r="E351" s="245"/>
      <c r="F351" s="246">
        <f ca="1" t="shared" si="16"/>
        <v>0</v>
      </c>
      <c r="G351" s="246">
        <f ca="1" t="shared" si="17"/>
        <v>0</v>
      </c>
    </row>
    <row r="352" ht="25" customHeight="1" spans="1:7">
      <c r="A352" s="242" t="s">
        <v>1136</v>
      </c>
      <c r="B352" s="243" t="s">
        <v>634</v>
      </c>
      <c r="C352" s="244"/>
      <c r="D352" s="245"/>
      <c r="E352" s="245"/>
      <c r="F352" s="246">
        <f ca="1" t="shared" si="16"/>
        <v>0</v>
      </c>
      <c r="G352" s="246">
        <f ca="1" t="shared" si="17"/>
        <v>0</v>
      </c>
    </row>
    <row r="353" ht="25" customHeight="1" spans="1:7">
      <c r="A353" s="242" t="s">
        <v>1137</v>
      </c>
      <c r="B353" s="243" t="s">
        <v>1138</v>
      </c>
      <c r="C353" s="244"/>
      <c r="D353" s="245"/>
      <c r="E353" s="245"/>
      <c r="F353" s="246">
        <f ca="1" t="shared" si="16"/>
        <v>0</v>
      </c>
      <c r="G353" s="246">
        <f ca="1" t="shared" si="17"/>
        <v>0</v>
      </c>
    </row>
    <row r="354" ht="25" customHeight="1" spans="1:7">
      <c r="A354" s="242" t="s">
        <v>1139</v>
      </c>
      <c r="B354" s="247" t="s">
        <v>1140</v>
      </c>
      <c r="C354" s="244">
        <v>262</v>
      </c>
      <c r="D354" s="245">
        <v>1234</v>
      </c>
      <c r="E354" s="245">
        <v>1300</v>
      </c>
      <c r="F354" s="246">
        <f ca="1" t="shared" si="16"/>
        <v>4.9618320610687</v>
      </c>
      <c r="G354" s="246">
        <f ca="1" t="shared" si="17"/>
        <v>1.05348460291734</v>
      </c>
    </row>
    <row r="355" ht="25" customHeight="1" spans="1:7">
      <c r="A355" s="242" t="s">
        <v>1141</v>
      </c>
      <c r="B355" s="247" t="s">
        <v>1142</v>
      </c>
      <c r="C355" s="244">
        <v>16999</v>
      </c>
      <c r="D355" s="245">
        <v>17383</v>
      </c>
      <c r="E355" s="245">
        <v>18000</v>
      </c>
      <c r="F355" s="246">
        <f ca="1" t="shared" si="16"/>
        <v>1.05888581681275</v>
      </c>
      <c r="G355" s="246">
        <f ca="1" t="shared" si="17"/>
        <v>1.03549444859921</v>
      </c>
    </row>
    <row r="356" ht="25" customHeight="1" spans="1:7">
      <c r="A356" s="242" t="s">
        <v>1143</v>
      </c>
      <c r="B356" s="247" t="s">
        <v>1144</v>
      </c>
      <c r="C356" s="244">
        <v>13102</v>
      </c>
      <c r="D356" s="245">
        <v>13708</v>
      </c>
      <c r="E356" s="245">
        <v>14000</v>
      </c>
      <c r="F356" s="246">
        <f ca="1" t="shared" si="16"/>
        <v>1.06853915432758</v>
      </c>
      <c r="G356" s="246">
        <f ca="1" t="shared" si="17"/>
        <v>1.021301429822</v>
      </c>
    </row>
    <row r="357" ht="25" customHeight="1" spans="1:7">
      <c r="A357" s="242" t="s">
        <v>1145</v>
      </c>
      <c r="B357" s="248" t="s">
        <v>1146</v>
      </c>
      <c r="C357" s="244">
        <v>6185</v>
      </c>
      <c r="D357" s="245">
        <v>6650</v>
      </c>
      <c r="E357" s="245">
        <v>6650</v>
      </c>
      <c r="F357" s="246">
        <f ca="1" t="shared" si="16"/>
        <v>1.0751818916734</v>
      </c>
      <c r="G357" s="246">
        <f ca="1" t="shared" si="17"/>
        <v>1</v>
      </c>
    </row>
    <row r="358" ht="25" customHeight="1" spans="1:7">
      <c r="A358" s="242" t="s">
        <v>1147</v>
      </c>
      <c r="B358" s="243" t="s">
        <v>1148</v>
      </c>
      <c r="C358" s="244"/>
      <c r="D358" s="245">
        <v>39</v>
      </c>
      <c r="E358" s="245">
        <v>30</v>
      </c>
      <c r="F358" s="246">
        <f ca="1" t="shared" si="16"/>
        <v>0</v>
      </c>
      <c r="G358" s="246">
        <f ca="1" t="shared" si="17"/>
        <v>0.769230769230769</v>
      </c>
    </row>
    <row r="359" ht="25" customHeight="1" spans="1:7">
      <c r="A359" s="242" t="s">
        <v>1149</v>
      </c>
      <c r="B359" s="243" t="s">
        <v>1150</v>
      </c>
      <c r="C359" s="244">
        <v>15245</v>
      </c>
      <c r="D359" s="245">
        <v>16679</v>
      </c>
      <c r="E359" s="245">
        <v>12000</v>
      </c>
      <c r="F359" s="246">
        <f ca="1" t="shared" si="16"/>
        <v>0.787143325680551</v>
      </c>
      <c r="G359" s="246">
        <f ca="1" t="shared" si="17"/>
        <v>0.719467593980454</v>
      </c>
    </row>
    <row r="360" ht="25" customHeight="1" spans="1:7">
      <c r="A360" s="242" t="s">
        <v>1151</v>
      </c>
      <c r="B360" s="243" t="s">
        <v>1152</v>
      </c>
      <c r="C360" s="244"/>
      <c r="D360" s="245"/>
      <c r="E360" s="245"/>
      <c r="F360" s="246">
        <f ca="1" t="shared" si="16"/>
        <v>0</v>
      </c>
      <c r="G360" s="246">
        <f ca="1" t="shared" si="17"/>
        <v>0</v>
      </c>
    </row>
    <row r="361" ht="25" customHeight="1" spans="1:7">
      <c r="A361" s="242" t="s">
        <v>1153</v>
      </c>
      <c r="B361" s="248" t="s">
        <v>1154</v>
      </c>
      <c r="C361" s="244">
        <v>634</v>
      </c>
      <c r="D361" s="245">
        <v>1301</v>
      </c>
      <c r="E361" s="245">
        <v>1517</v>
      </c>
      <c r="F361" s="246">
        <f ca="1" t="shared" si="16"/>
        <v>2.39274447949527</v>
      </c>
      <c r="G361" s="246">
        <f ca="1" t="shared" si="17"/>
        <v>1.16602613374327</v>
      </c>
    </row>
    <row r="362" ht="25" customHeight="1" spans="1:7">
      <c r="A362" s="242" t="s">
        <v>1155</v>
      </c>
      <c r="B362" s="247" t="s">
        <v>1156</v>
      </c>
      <c r="C362" s="244"/>
      <c r="D362" s="245"/>
      <c r="E362" s="245"/>
      <c r="F362" s="246">
        <f ca="1" t="shared" si="16"/>
        <v>0</v>
      </c>
      <c r="G362" s="246">
        <f ca="1" t="shared" si="17"/>
        <v>0</v>
      </c>
    </row>
    <row r="363" ht="25" customHeight="1" spans="1:7">
      <c r="A363" s="242" t="s">
        <v>1157</v>
      </c>
      <c r="B363" s="243" t="s">
        <v>1158</v>
      </c>
      <c r="C363" s="244"/>
      <c r="D363" s="245"/>
      <c r="E363" s="245"/>
      <c r="F363" s="246">
        <f ca="1" t="shared" si="16"/>
        <v>0</v>
      </c>
      <c r="G363" s="246">
        <f ca="1" t="shared" si="17"/>
        <v>0</v>
      </c>
    </row>
    <row r="364" ht="25" customHeight="1" spans="1:7">
      <c r="A364" s="242" t="s">
        <v>1159</v>
      </c>
      <c r="B364" s="243" t="s">
        <v>1160</v>
      </c>
      <c r="C364" s="244"/>
      <c r="D364" s="245">
        <v>100</v>
      </c>
      <c r="E364" s="245"/>
      <c r="F364" s="246">
        <f ca="1" t="shared" si="16"/>
        <v>0</v>
      </c>
      <c r="G364" s="246">
        <f ca="1" t="shared" si="17"/>
        <v>0</v>
      </c>
    </row>
    <row r="365" ht="25" customHeight="1" spans="1:7">
      <c r="A365" s="242" t="s">
        <v>1161</v>
      </c>
      <c r="B365" s="247" t="s">
        <v>1162</v>
      </c>
      <c r="C365" s="244"/>
      <c r="D365" s="245"/>
      <c r="E365" s="245"/>
      <c r="F365" s="246">
        <f ca="1" t="shared" si="16"/>
        <v>0</v>
      </c>
      <c r="G365" s="246">
        <f ca="1" t="shared" si="17"/>
        <v>0</v>
      </c>
    </row>
    <row r="366" ht="25" customHeight="1" spans="1:7">
      <c r="A366" s="242" t="s">
        <v>1163</v>
      </c>
      <c r="B366" s="243" t="s">
        <v>1164</v>
      </c>
      <c r="C366" s="244"/>
      <c r="D366" s="245"/>
      <c r="E366" s="245"/>
      <c r="F366" s="246">
        <f ca="1" t="shared" si="16"/>
        <v>0</v>
      </c>
      <c r="G366" s="246">
        <f ca="1" t="shared" si="17"/>
        <v>0</v>
      </c>
    </row>
    <row r="367" ht="25" customHeight="1" spans="1:7">
      <c r="A367" s="242" t="s">
        <v>1165</v>
      </c>
      <c r="B367" s="248" t="s">
        <v>1166</v>
      </c>
      <c r="C367" s="244"/>
      <c r="D367" s="245"/>
      <c r="E367" s="245"/>
      <c r="F367" s="246">
        <f ca="1" t="shared" si="16"/>
        <v>0</v>
      </c>
      <c r="G367" s="246">
        <f ca="1" t="shared" si="17"/>
        <v>0</v>
      </c>
    </row>
    <row r="368" ht="25" customHeight="1" spans="1:7">
      <c r="A368" s="242" t="s">
        <v>1167</v>
      </c>
      <c r="B368" s="243" t="s">
        <v>1168</v>
      </c>
      <c r="C368" s="244"/>
      <c r="D368" s="245"/>
      <c r="E368" s="245"/>
      <c r="F368" s="246">
        <f ca="1" t="shared" si="16"/>
        <v>0</v>
      </c>
      <c r="G368" s="246">
        <f ca="1" t="shared" si="17"/>
        <v>0</v>
      </c>
    </row>
    <row r="369" ht="25" customHeight="1" spans="1:7">
      <c r="A369" s="242" t="s">
        <v>1169</v>
      </c>
      <c r="B369" s="243" t="s">
        <v>1170</v>
      </c>
      <c r="C369" s="244"/>
      <c r="D369" s="245"/>
      <c r="E369" s="245"/>
      <c r="F369" s="246">
        <f ca="1" t="shared" si="16"/>
        <v>0</v>
      </c>
      <c r="G369" s="246">
        <f ca="1" t="shared" si="17"/>
        <v>0</v>
      </c>
    </row>
    <row r="370" ht="25" customHeight="1" spans="1:7">
      <c r="A370" s="242" t="s">
        <v>1171</v>
      </c>
      <c r="B370" s="247" t="s">
        <v>1172</v>
      </c>
      <c r="C370" s="244"/>
      <c r="D370" s="245"/>
      <c r="E370" s="245"/>
      <c r="F370" s="246">
        <f ca="1" t="shared" si="16"/>
        <v>0</v>
      </c>
      <c r="G370" s="246">
        <f ca="1" t="shared" si="17"/>
        <v>0</v>
      </c>
    </row>
    <row r="371" ht="25" customHeight="1" spans="1:7">
      <c r="A371" s="242" t="s">
        <v>1173</v>
      </c>
      <c r="B371" s="247" t="s">
        <v>1174</v>
      </c>
      <c r="C371" s="244"/>
      <c r="D371" s="245"/>
      <c r="E371" s="245"/>
      <c r="F371" s="246">
        <f ca="1" t="shared" si="16"/>
        <v>0</v>
      </c>
      <c r="G371" s="246">
        <f ca="1" t="shared" si="17"/>
        <v>0</v>
      </c>
    </row>
    <row r="372" ht="25" customHeight="1" spans="1:7">
      <c r="A372" s="242" t="s">
        <v>1175</v>
      </c>
      <c r="B372" s="247" t="s">
        <v>1176</v>
      </c>
      <c r="C372" s="244"/>
      <c r="D372" s="245"/>
      <c r="E372" s="245"/>
      <c r="F372" s="246">
        <f ca="1" t="shared" si="16"/>
        <v>0</v>
      </c>
      <c r="G372" s="246">
        <f ca="1" t="shared" si="17"/>
        <v>0</v>
      </c>
    </row>
    <row r="373" ht="25" customHeight="1" spans="1:7">
      <c r="A373" s="242" t="s">
        <v>1177</v>
      </c>
      <c r="B373" s="243" t="s">
        <v>1178</v>
      </c>
      <c r="C373" s="244"/>
      <c r="D373" s="245"/>
      <c r="E373" s="245"/>
      <c r="F373" s="246">
        <f ca="1" t="shared" si="16"/>
        <v>0</v>
      </c>
      <c r="G373" s="246">
        <f ca="1" t="shared" si="17"/>
        <v>0</v>
      </c>
    </row>
    <row r="374" ht="25" customHeight="1" spans="1:7">
      <c r="A374" s="242" t="s">
        <v>1179</v>
      </c>
      <c r="B374" s="243" t="s">
        <v>1180</v>
      </c>
      <c r="C374" s="244"/>
      <c r="D374" s="245"/>
      <c r="E374" s="245"/>
      <c r="F374" s="246">
        <f ca="1" t="shared" si="16"/>
        <v>0</v>
      </c>
      <c r="G374" s="246">
        <f ca="1" t="shared" si="17"/>
        <v>0</v>
      </c>
    </row>
    <row r="375" ht="25" customHeight="1" spans="1:7">
      <c r="A375" s="242" t="s">
        <v>1181</v>
      </c>
      <c r="B375" s="243" t="s">
        <v>1182</v>
      </c>
      <c r="C375" s="244"/>
      <c r="D375" s="245"/>
      <c r="E375" s="245"/>
      <c r="F375" s="246">
        <f ca="1" t="shared" si="16"/>
        <v>0</v>
      </c>
      <c r="G375" s="246">
        <f ca="1" t="shared" si="17"/>
        <v>0</v>
      </c>
    </row>
    <row r="376" ht="25" customHeight="1" spans="1:7">
      <c r="A376" s="242" t="s">
        <v>1183</v>
      </c>
      <c r="B376" s="247" t="s">
        <v>1184</v>
      </c>
      <c r="C376" s="244">
        <v>115</v>
      </c>
      <c r="D376" s="245">
        <v>247</v>
      </c>
      <c r="E376" s="245">
        <v>254</v>
      </c>
      <c r="F376" s="246">
        <f ca="1" t="shared" si="16"/>
        <v>2.20869565217391</v>
      </c>
      <c r="G376" s="246">
        <f ca="1" t="shared" si="17"/>
        <v>1.02834008097166</v>
      </c>
    </row>
    <row r="377" ht="25" customHeight="1" spans="1:7">
      <c r="A377" s="242" t="s">
        <v>1185</v>
      </c>
      <c r="B377" s="247" t="s">
        <v>1186</v>
      </c>
      <c r="C377" s="244"/>
      <c r="D377" s="245"/>
      <c r="E377" s="245"/>
      <c r="F377" s="246">
        <f ca="1" t="shared" si="16"/>
        <v>0</v>
      </c>
      <c r="G377" s="246">
        <f ca="1" t="shared" si="17"/>
        <v>0</v>
      </c>
    </row>
    <row r="378" ht="25" customHeight="1" spans="1:7">
      <c r="A378" s="242" t="s">
        <v>1187</v>
      </c>
      <c r="B378" s="248" t="s">
        <v>1188</v>
      </c>
      <c r="C378" s="244"/>
      <c r="D378" s="245"/>
      <c r="E378" s="245"/>
      <c r="F378" s="246">
        <f ca="1" t="shared" si="16"/>
        <v>0</v>
      </c>
      <c r="G378" s="246">
        <f ca="1" t="shared" si="17"/>
        <v>0</v>
      </c>
    </row>
    <row r="379" ht="25" customHeight="1" spans="1:7">
      <c r="A379" s="242" t="s">
        <v>1189</v>
      </c>
      <c r="B379" s="243" t="s">
        <v>1190</v>
      </c>
      <c r="C379" s="244">
        <v>469</v>
      </c>
      <c r="D379" s="245">
        <v>134</v>
      </c>
      <c r="E379" s="245">
        <v>236</v>
      </c>
      <c r="F379" s="246">
        <f ca="1" t="shared" si="16"/>
        <v>0.50319829424307</v>
      </c>
      <c r="G379" s="246">
        <f ca="1" t="shared" si="17"/>
        <v>1.76119402985075</v>
      </c>
    </row>
    <row r="380" ht="25" customHeight="1" spans="1:7">
      <c r="A380" s="242" t="s">
        <v>1191</v>
      </c>
      <c r="B380" s="243" t="s">
        <v>1192</v>
      </c>
      <c r="C380" s="244">
        <v>185</v>
      </c>
      <c r="D380" s="245">
        <v>302</v>
      </c>
      <c r="E380" s="245">
        <v>233</v>
      </c>
      <c r="F380" s="246">
        <f ca="1" t="shared" si="16"/>
        <v>1.25945945945946</v>
      </c>
      <c r="G380" s="246">
        <f ca="1" t="shared" si="17"/>
        <v>0.771523178807947</v>
      </c>
    </row>
    <row r="381" ht="25" customHeight="1" spans="1:7">
      <c r="A381" s="242" t="s">
        <v>1193</v>
      </c>
      <c r="B381" s="247" t="s">
        <v>1194</v>
      </c>
      <c r="C381" s="244"/>
      <c r="D381" s="245"/>
      <c r="E381" s="245"/>
      <c r="F381" s="246">
        <f ca="1" t="shared" si="16"/>
        <v>0</v>
      </c>
      <c r="G381" s="246">
        <f ca="1" t="shared" si="17"/>
        <v>0</v>
      </c>
    </row>
    <row r="382" ht="25" customHeight="1" spans="1:7">
      <c r="A382" s="242" t="s">
        <v>1195</v>
      </c>
      <c r="B382" s="247" t="s">
        <v>1196</v>
      </c>
      <c r="C382" s="244"/>
      <c r="D382" s="245"/>
      <c r="E382" s="245"/>
      <c r="F382" s="246">
        <f ca="1" t="shared" si="16"/>
        <v>0</v>
      </c>
      <c r="G382" s="246">
        <f ca="1" t="shared" si="17"/>
        <v>0</v>
      </c>
    </row>
    <row r="383" ht="25" customHeight="1" spans="1:7">
      <c r="A383" s="242" t="s">
        <v>1197</v>
      </c>
      <c r="B383" s="247" t="s">
        <v>1198</v>
      </c>
      <c r="C383" s="244"/>
      <c r="D383" s="245">
        <v>4</v>
      </c>
      <c r="E383" s="245">
        <v>6</v>
      </c>
      <c r="F383" s="246">
        <f ca="1" t="shared" si="16"/>
        <v>0</v>
      </c>
      <c r="G383" s="246">
        <f ca="1" t="shared" si="17"/>
        <v>1.5</v>
      </c>
    </row>
    <row r="384" ht="25" customHeight="1" spans="1:7">
      <c r="A384" s="242" t="s">
        <v>1199</v>
      </c>
      <c r="B384" s="243" t="s">
        <v>1200</v>
      </c>
      <c r="C384" s="244"/>
      <c r="D384" s="245">
        <v>40</v>
      </c>
      <c r="E384" s="245">
        <v>60</v>
      </c>
      <c r="F384" s="246">
        <f ca="1" t="shared" si="16"/>
        <v>0</v>
      </c>
      <c r="G384" s="246">
        <f ca="1" t="shared" si="17"/>
        <v>1.5</v>
      </c>
    </row>
    <row r="385" ht="25" customHeight="1" spans="1:7">
      <c r="A385" s="242" t="s">
        <v>1201</v>
      </c>
      <c r="B385" s="247" t="s">
        <v>1202</v>
      </c>
      <c r="C385" s="244"/>
      <c r="D385" s="245"/>
      <c r="E385" s="245"/>
      <c r="F385" s="246">
        <f ca="1" t="shared" si="16"/>
        <v>0</v>
      </c>
      <c r="G385" s="246">
        <f ca="1" t="shared" si="17"/>
        <v>0</v>
      </c>
    </row>
    <row r="386" ht="25" customHeight="1" spans="1:7">
      <c r="A386" s="242" t="s">
        <v>1203</v>
      </c>
      <c r="B386" s="247" t="s">
        <v>1204</v>
      </c>
      <c r="C386" s="244"/>
      <c r="D386" s="245"/>
      <c r="E386" s="245"/>
      <c r="F386" s="246">
        <f ca="1" t="shared" si="16"/>
        <v>0</v>
      </c>
      <c r="G386" s="246">
        <f ca="1" t="shared" si="17"/>
        <v>0</v>
      </c>
    </row>
    <row r="387" ht="25" customHeight="1" spans="1:7">
      <c r="A387" s="242" t="s">
        <v>1205</v>
      </c>
      <c r="B387" s="247" t="s">
        <v>1206</v>
      </c>
      <c r="C387" s="244"/>
      <c r="D387" s="245"/>
      <c r="E387" s="245"/>
      <c r="F387" s="246">
        <f ca="1" t="shared" si="16"/>
        <v>0</v>
      </c>
      <c r="G387" s="246">
        <f ca="1" t="shared" si="17"/>
        <v>0</v>
      </c>
    </row>
    <row r="388" ht="25" customHeight="1" spans="1:7">
      <c r="A388" s="242" t="s">
        <v>1207</v>
      </c>
      <c r="B388" s="247" t="s">
        <v>1208</v>
      </c>
      <c r="C388" s="244"/>
      <c r="D388" s="245">
        <v>8</v>
      </c>
      <c r="E388" s="245"/>
      <c r="F388" s="246">
        <f ca="1" t="shared" si="16"/>
        <v>0</v>
      </c>
      <c r="G388" s="246">
        <f ca="1" t="shared" si="17"/>
        <v>0</v>
      </c>
    </row>
    <row r="389" ht="25" customHeight="1" spans="1:7">
      <c r="A389" s="242" t="s">
        <v>1209</v>
      </c>
      <c r="B389" s="243" t="s">
        <v>1210</v>
      </c>
      <c r="C389" s="244"/>
      <c r="D389" s="245">
        <v>140</v>
      </c>
      <c r="E389" s="245">
        <v>500</v>
      </c>
      <c r="F389" s="246">
        <f ca="1" t="shared" ref="F389:F420" si="18">IFERROR(OFFSET(F389,0,-1)/OFFSET(F389,0,-3),)</f>
        <v>0</v>
      </c>
      <c r="G389" s="246">
        <f ca="1" t="shared" si="17"/>
        <v>3.57142857142857</v>
      </c>
    </row>
    <row r="390" ht="25" customHeight="1" spans="1:7">
      <c r="A390" s="242" t="s">
        <v>1211</v>
      </c>
      <c r="B390" s="247" t="s">
        <v>332</v>
      </c>
      <c r="C390" s="244">
        <v>402</v>
      </c>
      <c r="D390" s="245">
        <v>501</v>
      </c>
      <c r="E390" s="245">
        <v>781</v>
      </c>
      <c r="F390" s="246">
        <f ca="1" t="shared" si="18"/>
        <v>1.94278606965174</v>
      </c>
      <c r="G390" s="246">
        <f ca="1" t="shared" si="17"/>
        <v>1.55888223552894</v>
      </c>
    </row>
    <row r="391" s="120" customFormat="1" ht="25" customHeight="1" spans="1:7">
      <c r="A391" s="256" t="s">
        <v>333</v>
      </c>
      <c r="B391" s="240" t="s">
        <v>334</v>
      </c>
      <c r="C391" s="253">
        <f>SUM(C392:C436)</f>
        <v>1154</v>
      </c>
      <c r="D391" s="253">
        <f>SUM(D392:D436)</f>
        <v>6644</v>
      </c>
      <c r="E391" s="253">
        <f>SUM(E392:E436)</f>
        <v>1030</v>
      </c>
      <c r="F391" s="255">
        <f ca="1" t="shared" si="18"/>
        <v>0.892547660311958</v>
      </c>
      <c r="G391" s="255">
        <f ca="1" t="shared" si="17"/>
        <v>0.155027092113185</v>
      </c>
    </row>
    <row r="392" ht="25" customHeight="1" spans="1:7">
      <c r="A392" s="242" t="s">
        <v>1212</v>
      </c>
      <c r="B392" s="247" t="s">
        <v>630</v>
      </c>
      <c r="C392" s="244">
        <v>75</v>
      </c>
      <c r="D392" s="245">
        <v>90</v>
      </c>
      <c r="E392" s="245">
        <v>75</v>
      </c>
      <c r="F392" s="246">
        <f ca="1" t="shared" si="18"/>
        <v>1</v>
      </c>
      <c r="G392" s="246">
        <f ca="1" t="shared" si="17"/>
        <v>0.833333333333333</v>
      </c>
    </row>
    <row r="393" ht="25" customHeight="1" spans="1:7">
      <c r="A393" s="242" t="s">
        <v>1213</v>
      </c>
      <c r="B393" s="247" t="s">
        <v>632</v>
      </c>
      <c r="C393" s="244"/>
      <c r="D393" s="245">
        <v>21</v>
      </c>
      <c r="E393" s="245"/>
      <c r="F393" s="246">
        <f ca="1" t="shared" si="18"/>
        <v>0</v>
      </c>
      <c r="G393" s="246">
        <f ca="1" t="shared" ref="G392:G453" si="19">IFERROR(OFFSET(F393,0,-1)/OFFSET(F393,0,-2),)</f>
        <v>0</v>
      </c>
    </row>
    <row r="394" ht="25" customHeight="1" spans="1:7">
      <c r="A394" s="242" t="s">
        <v>1214</v>
      </c>
      <c r="B394" s="243" t="s">
        <v>634</v>
      </c>
      <c r="C394" s="244"/>
      <c r="D394" s="245"/>
      <c r="E394" s="245"/>
      <c r="F394" s="246">
        <f ca="1" t="shared" si="18"/>
        <v>0</v>
      </c>
      <c r="G394" s="246">
        <f ca="1" t="shared" si="19"/>
        <v>0</v>
      </c>
    </row>
    <row r="395" ht="25" customHeight="1" spans="1:7">
      <c r="A395" s="242" t="s">
        <v>1215</v>
      </c>
      <c r="B395" s="243" t="s">
        <v>1216</v>
      </c>
      <c r="C395" s="244"/>
      <c r="D395" s="245">
        <v>160</v>
      </c>
      <c r="E395" s="245">
        <v>12</v>
      </c>
      <c r="F395" s="246">
        <f ca="1" t="shared" si="18"/>
        <v>0</v>
      </c>
      <c r="G395" s="246">
        <f ca="1" t="shared" si="19"/>
        <v>0.075</v>
      </c>
    </row>
    <row r="396" ht="25" customHeight="1" spans="1:7">
      <c r="A396" s="242" t="s">
        <v>1217</v>
      </c>
      <c r="B396" s="243" t="s">
        <v>1218</v>
      </c>
      <c r="C396" s="244"/>
      <c r="D396" s="245"/>
      <c r="E396" s="245"/>
      <c r="F396" s="246">
        <f ca="1" t="shared" si="18"/>
        <v>0</v>
      </c>
      <c r="G396" s="246">
        <f ca="1" t="shared" si="19"/>
        <v>0</v>
      </c>
    </row>
    <row r="397" ht="25" customHeight="1" spans="1:7">
      <c r="A397" s="242" t="s">
        <v>1219</v>
      </c>
      <c r="B397" s="247" t="s">
        <v>1220</v>
      </c>
      <c r="C397" s="244"/>
      <c r="D397" s="245"/>
      <c r="E397" s="245"/>
      <c r="F397" s="246">
        <f ca="1" t="shared" si="18"/>
        <v>0</v>
      </c>
      <c r="G397" s="246">
        <f ca="1" t="shared" si="19"/>
        <v>0</v>
      </c>
    </row>
    <row r="398" ht="25" customHeight="1" spans="1:7">
      <c r="A398" s="242" t="s">
        <v>1221</v>
      </c>
      <c r="B398" s="247" t="s">
        <v>1222</v>
      </c>
      <c r="C398" s="244"/>
      <c r="D398" s="245"/>
      <c r="E398" s="245"/>
      <c r="F398" s="246">
        <f ca="1" t="shared" si="18"/>
        <v>0</v>
      </c>
      <c r="G398" s="246">
        <f ca="1" t="shared" si="19"/>
        <v>0</v>
      </c>
    </row>
    <row r="399" ht="25" customHeight="1" spans="1:7">
      <c r="A399" s="242" t="s">
        <v>1223</v>
      </c>
      <c r="B399" s="248" t="s">
        <v>1224</v>
      </c>
      <c r="C399" s="244"/>
      <c r="D399" s="245"/>
      <c r="E399" s="245"/>
      <c r="F399" s="246">
        <f ca="1" t="shared" si="18"/>
        <v>0</v>
      </c>
      <c r="G399" s="246">
        <f ca="1" t="shared" si="19"/>
        <v>0</v>
      </c>
    </row>
    <row r="400" ht="25" customHeight="1" spans="1:7">
      <c r="A400" s="242" t="s">
        <v>1225</v>
      </c>
      <c r="B400" s="247" t="s">
        <v>1226</v>
      </c>
      <c r="C400" s="244"/>
      <c r="D400" s="245"/>
      <c r="E400" s="245"/>
      <c r="F400" s="246">
        <f ca="1" t="shared" si="18"/>
        <v>0</v>
      </c>
      <c r="G400" s="246">
        <f ca="1" t="shared" si="19"/>
        <v>0</v>
      </c>
    </row>
    <row r="401" ht="25" customHeight="1" spans="1:7">
      <c r="A401" s="242" t="s">
        <v>1227</v>
      </c>
      <c r="B401" s="247" t="s">
        <v>1228</v>
      </c>
      <c r="C401" s="244"/>
      <c r="D401" s="245"/>
      <c r="E401" s="245"/>
      <c r="F401" s="246">
        <f ca="1" t="shared" si="18"/>
        <v>0</v>
      </c>
      <c r="G401" s="246">
        <f ca="1" t="shared" si="19"/>
        <v>0</v>
      </c>
    </row>
    <row r="402" ht="25" customHeight="1" spans="1:7">
      <c r="A402" s="242" t="s">
        <v>1229</v>
      </c>
      <c r="B402" s="247" t="s">
        <v>1230</v>
      </c>
      <c r="C402" s="244"/>
      <c r="D402" s="245"/>
      <c r="E402" s="245"/>
      <c r="F402" s="246">
        <f ca="1" t="shared" si="18"/>
        <v>0</v>
      </c>
      <c r="G402" s="246">
        <f ca="1" t="shared" si="19"/>
        <v>0</v>
      </c>
    </row>
    <row r="403" ht="25" customHeight="1" spans="1:7">
      <c r="A403" s="242" t="s">
        <v>1231</v>
      </c>
      <c r="B403" s="243" t="s">
        <v>1232</v>
      </c>
      <c r="C403" s="244"/>
      <c r="D403" s="245"/>
      <c r="E403" s="245"/>
      <c r="F403" s="246">
        <f ca="1" t="shared" si="18"/>
        <v>0</v>
      </c>
      <c r="G403" s="246">
        <f ca="1" t="shared" si="19"/>
        <v>0</v>
      </c>
    </row>
    <row r="404" ht="25" customHeight="1" spans="1:7">
      <c r="A404" s="242" t="s">
        <v>1233</v>
      </c>
      <c r="B404" s="247" t="s">
        <v>1218</v>
      </c>
      <c r="C404" s="244"/>
      <c r="D404" s="245"/>
      <c r="E404" s="245"/>
      <c r="F404" s="246">
        <f ca="1" t="shared" si="18"/>
        <v>0</v>
      </c>
      <c r="G404" s="246">
        <f ca="1" t="shared" si="19"/>
        <v>0</v>
      </c>
    </row>
    <row r="405" ht="25" customHeight="1" spans="1:7">
      <c r="A405" s="242" t="s">
        <v>1234</v>
      </c>
      <c r="B405" s="247" t="s">
        <v>1235</v>
      </c>
      <c r="C405" s="244"/>
      <c r="D405" s="245"/>
      <c r="E405" s="245"/>
      <c r="F405" s="246">
        <f ca="1" t="shared" si="18"/>
        <v>0</v>
      </c>
      <c r="G405" s="246">
        <f ca="1" t="shared" si="19"/>
        <v>0</v>
      </c>
    </row>
    <row r="406" ht="25" customHeight="1" spans="1:7">
      <c r="A406" s="242" t="s">
        <v>1236</v>
      </c>
      <c r="B406" s="247" t="s">
        <v>1237</v>
      </c>
      <c r="C406" s="244"/>
      <c r="D406" s="245"/>
      <c r="E406" s="245"/>
      <c r="F406" s="246">
        <f ca="1" t="shared" si="18"/>
        <v>0</v>
      </c>
      <c r="G406" s="246">
        <f ca="1" t="shared" si="19"/>
        <v>0</v>
      </c>
    </row>
    <row r="407" ht="25" customHeight="1" spans="1:7">
      <c r="A407" s="242" t="s">
        <v>1238</v>
      </c>
      <c r="B407" s="248" t="s">
        <v>1239</v>
      </c>
      <c r="C407" s="244"/>
      <c r="D407" s="245"/>
      <c r="E407" s="245"/>
      <c r="F407" s="246">
        <f ca="1" t="shared" si="18"/>
        <v>0</v>
      </c>
      <c r="G407" s="246">
        <f ca="1" t="shared" si="19"/>
        <v>0</v>
      </c>
    </row>
    <row r="408" ht="25" customHeight="1" spans="1:7">
      <c r="A408" s="242" t="s">
        <v>1240</v>
      </c>
      <c r="B408" s="248" t="s">
        <v>1241</v>
      </c>
      <c r="C408" s="244"/>
      <c r="D408" s="245"/>
      <c r="E408" s="245"/>
      <c r="F408" s="246">
        <f ca="1" t="shared" si="18"/>
        <v>0</v>
      </c>
      <c r="G408" s="246">
        <f ca="1" t="shared" si="19"/>
        <v>0</v>
      </c>
    </row>
    <row r="409" ht="25" customHeight="1" spans="1:7">
      <c r="A409" s="242" t="s">
        <v>1242</v>
      </c>
      <c r="B409" s="248" t="s">
        <v>1218</v>
      </c>
      <c r="C409" s="244"/>
      <c r="D409" s="245"/>
      <c r="E409" s="245"/>
      <c r="F409" s="246">
        <f ca="1" t="shared" si="18"/>
        <v>0</v>
      </c>
      <c r="G409" s="246">
        <f ca="1" t="shared" si="19"/>
        <v>0</v>
      </c>
    </row>
    <row r="410" ht="25" customHeight="1" spans="1:7">
      <c r="A410" s="242" t="s">
        <v>1243</v>
      </c>
      <c r="B410" s="248" t="s">
        <v>1244</v>
      </c>
      <c r="C410" s="244">
        <v>200</v>
      </c>
      <c r="D410" s="245">
        <v>4719</v>
      </c>
      <c r="E410" s="245">
        <v>810</v>
      </c>
      <c r="F410" s="246">
        <f ca="1" t="shared" si="18"/>
        <v>4.05</v>
      </c>
      <c r="G410" s="246">
        <f ca="1" t="shared" si="19"/>
        <v>0.171646535282899</v>
      </c>
    </row>
    <row r="411" ht="25" customHeight="1" spans="1:7">
      <c r="A411" s="242" t="s">
        <v>1245</v>
      </c>
      <c r="B411" s="248" t="s">
        <v>1246</v>
      </c>
      <c r="C411" s="244"/>
      <c r="D411" s="245"/>
      <c r="E411" s="245"/>
      <c r="F411" s="246">
        <f ca="1" t="shared" si="18"/>
        <v>0</v>
      </c>
      <c r="G411" s="246">
        <f ca="1" t="shared" si="19"/>
        <v>0</v>
      </c>
    </row>
    <row r="412" ht="25" customHeight="1" spans="1:7">
      <c r="A412" s="242" t="s">
        <v>1247</v>
      </c>
      <c r="B412" s="248" t="s">
        <v>1248</v>
      </c>
      <c r="C412" s="244"/>
      <c r="D412" s="245"/>
      <c r="E412" s="245"/>
      <c r="F412" s="246">
        <f ca="1" t="shared" si="18"/>
        <v>0</v>
      </c>
      <c r="G412" s="246">
        <f ca="1" t="shared" si="19"/>
        <v>0</v>
      </c>
    </row>
    <row r="413" ht="25" customHeight="1" spans="1:7">
      <c r="A413" s="242" t="s">
        <v>1249</v>
      </c>
      <c r="B413" s="248" t="s">
        <v>1218</v>
      </c>
      <c r="C413" s="244"/>
      <c r="D413" s="245"/>
      <c r="E413" s="245"/>
      <c r="F413" s="246">
        <f ca="1" t="shared" si="18"/>
        <v>0</v>
      </c>
      <c r="G413" s="246">
        <f ca="1" t="shared" si="19"/>
        <v>0</v>
      </c>
    </row>
    <row r="414" ht="25" customHeight="1" spans="1:7">
      <c r="A414" s="242" t="s">
        <v>1250</v>
      </c>
      <c r="B414" s="248" t="s">
        <v>1251</v>
      </c>
      <c r="C414" s="244"/>
      <c r="D414" s="245"/>
      <c r="E414" s="245"/>
      <c r="F414" s="246">
        <f ca="1" t="shared" si="18"/>
        <v>0</v>
      </c>
      <c r="G414" s="246">
        <f ca="1" t="shared" si="19"/>
        <v>0</v>
      </c>
    </row>
    <row r="415" ht="25" customHeight="1" spans="1:7">
      <c r="A415" s="242" t="s">
        <v>1252</v>
      </c>
      <c r="B415" s="248" t="s">
        <v>1253</v>
      </c>
      <c r="C415" s="244"/>
      <c r="D415" s="245"/>
      <c r="E415" s="245"/>
      <c r="F415" s="246">
        <f ca="1" t="shared" si="18"/>
        <v>0</v>
      </c>
      <c r="G415" s="246">
        <f ca="1" t="shared" si="19"/>
        <v>0</v>
      </c>
    </row>
    <row r="416" ht="25" customHeight="1" spans="1:7">
      <c r="A416" s="242" t="s">
        <v>1254</v>
      </c>
      <c r="B416" s="248" t="s">
        <v>1255</v>
      </c>
      <c r="C416" s="244"/>
      <c r="D416" s="245">
        <v>70</v>
      </c>
      <c r="E416" s="245">
        <v>70</v>
      </c>
      <c r="F416" s="246">
        <f ca="1" t="shared" si="18"/>
        <v>0</v>
      </c>
      <c r="G416" s="246">
        <f ca="1" t="shared" si="19"/>
        <v>1</v>
      </c>
    </row>
    <row r="417" ht="25" customHeight="1" spans="1:7">
      <c r="A417" s="242" t="s">
        <v>1256</v>
      </c>
      <c r="B417" s="248" t="s">
        <v>1257</v>
      </c>
      <c r="C417" s="244"/>
      <c r="D417" s="245"/>
      <c r="E417" s="245"/>
      <c r="F417" s="246">
        <f ca="1" t="shared" si="18"/>
        <v>0</v>
      </c>
      <c r="G417" s="246">
        <f ca="1" t="shared" si="19"/>
        <v>0</v>
      </c>
    </row>
    <row r="418" ht="25" customHeight="1" spans="1:7">
      <c r="A418" s="242" t="s">
        <v>1258</v>
      </c>
      <c r="B418" s="248" t="s">
        <v>1259</v>
      </c>
      <c r="C418" s="244"/>
      <c r="D418" s="245"/>
      <c r="E418" s="245"/>
      <c r="F418" s="246">
        <f ca="1" t="shared" si="18"/>
        <v>0</v>
      </c>
      <c r="G418" s="246">
        <f ca="1" t="shared" si="19"/>
        <v>0</v>
      </c>
    </row>
    <row r="419" ht="25" customHeight="1" spans="1:7">
      <c r="A419" s="242" t="s">
        <v>1260</v>
      </c>
      <c r="B419" s="248" t="s">
        <v>1261</v>
      </c>
      <c r="C419" s="244"/>
      <c r="D419" s="245"/>
      <c r="E419" s="245"/>
      <c r="F419" s="246">
        <f ca="1" t="shared" si="18"/>
        <v>0</v>
      </c>
      <c r="G419" s="246">
        <f ca="1" t="shared" si="19"/>
        <v>0</v>
      </c>
    </row>
    <row r="420" ht="25" customHeight="1" spans="1:7">
      <c r="A420" s="242" t="s">
        <v>1262</v>
      </c>
      <c r="B420" s="248" t="s">
        <v>1263</v>
      </c>
      <c r="C420" s="244"/>
      <c r="D420" s="245"/>
      <c r="E420" s="245"/>
      <c r="F420" s="246">
        <f ca="1" t="shared" si="18"/>
        <v>0</v>
      </c>
      <c r="G420" s="246">
        <f ca="1" t="shared" si="19"/>
        <v>0</v>
      </c>
    </row>
    <row r="421" ht="25" customHeight="1" spans="1:7">
      <c r="A421" s="242" t="s">
        <v>1264</v>
      </c>
      <c r="B421" s="248" t="s">
        <v>1218</v>
      </c>
      <c r="C421" s="244"/>
      <c r="D421" s="245">
        <v>1</v>
      </c>
      <c r="E421" s="245"/>
      <c r="F421" s="246">
        <f ca="1" t="shared" ref="F421:F437" si="20">IFERROR(OFFSET(F421,0,-1)/OFFSET(F421,0,-3),)</f>
        <v>0</v>
      </c>
      <c r="G421" s="246">
        <f ca="1" t="shared" si="19"/>
        <v>0</v>
      </c>
    </row>
    <row r="422" ht="25" customHeight="1" spans="1:7">
      <c r="A422" s="242" t="s">
        <v>1265</v>
      </c>
      <c r="B422" s="248" t="s">
        <v>1266</v>
      </c>
      <c r="C422" s="244"/>
      <c r="D422" s="245">
        <v>1123</v>
      </c>
      <c r="E422" s="245">
        <v>16</v>
      </c>
      <c r="F422" s="246">
        <f ca="1" t="shared" si="20"/>
        <v>0</v>
      </c>
      <c r="G422" s="246">
        <f ca="1" t="shared" si="19"/>
        <v>0.0142475512021371</v>
      </c>
    </row>
    <row r="423" ht="25" customHeight="1" spans="1:7">
      <c r="A423" s="242" t="s">
        <v>1267</v>
      </c>
      <c r="B423" s="248" t="s">
        <v>1268</v>
      </c>
      <c r="C423" s="244"/>
      <c r="D423" s="245"/>
      <c r="E423" s="245"/>
      <c r="F423" s="246">
        <f ca="1" t="shared" si="20"/>
        <v>0</v>
      </c>
      <c r="G423" s="246">
        <f ca="1" t="shared" si="19"/>
        <v>0</v>
      </c>
    </row>
    <row r="424" ht="25" customHeight="1" spans="1:7">
      <c r="A424" s="242" t="s">
        <v>1269</v>
      </c>
      <c r="B424" s="248" t="s">
        <v>1270</v>
      </c>
      <c r="C424" s="244"/>
      <c r="D424" s="245"/>
      <c r="E424" s="245"/>
      <c r="F424" s="246">
        <f ca="1" t="shared" si="20"/>
        <v>0</v>
      </c>
      <c r="G424" s="246">
        <f ca="1" t="shared" si="19"/>
        <v>0</v>
      </c>
    </row>
    <row r="425" ht="25" customHeight="1" spans="1:7">
      <c r="A425" s="242" t="s">
        <v>1271</v>
      </c>
      <c r="B425" s="248" t="s">
        <v>1272</v>
      </c>
      <c r="C425" s="244"/>
      <c r="D425" s="245"/>
      <c r="E425" s="245"/>
      <c r="F425" s="246">
        <f ca="1" t="shared" si="20"/>
        <v>0</v>
      </c>
      <c r="G425" s="246">
        <f ca="1" t="shared" si="19"/>
        <v>0</v>
      </c>
    </row>
    <row r="426" ht="25" customHeight="1" spans="1:7">
      <c r="A426" s="242" t="s">
        <v>1273</v>
      </c>
      <c r="B426" s="248" t="s">
        <v>1274</v>
      </c>
      <c r="C426" s="244"/>
      <c r="D426" s="245">
        <v>2</v>
      </c>
      <c r="E426" s="245"/>
      <c r="F426" s="246">
        <f ca="1" t="shared" si="20"/>
        <v>0</v>
      </c>
      <c r="G426" s="246">
        <f ca="1" t="shared" si="19"/>
        <v>0</v>
      </c>
    </row>
    <row r="427" ht="25" customHeight="1" spans="1:7">
      <c r="A427" s="242" t="s">
        <v>1275</v>
      </c>
      <c r="B427" s="248" t="s">
        <v>1276</v>
      </c>
      <c r="C427" s="244"/>
      <c r="D427" s="245"/>
      <c r="E427" s="245"/>
      <c r="F427" s="246">
        <f ca="1" t="shared" si="20"/>
        <v>0</v>
      </c>
      <c r="G427" s="246">
        <f ca="1" t="shared" si="19"/>
        <v>0</v>
      </c>
    </row>
    <row r="428" ht="25" customHeight="1" spans="1:7">
      <c r="A428" s="242" t="s">
        <v>1277</v>
      </c>
      <c r="B428" s="248" t="s">
        <v>1278</v>
      </c>
      <c r="C428" s="244"/>
      <c r="D428" s="245"/>
      <c r="E428" s="245"/>
      <c r="F428" s="246">
        <f ca="1" t="shared" si="20"/>
        <v>0</v>
      </c>
      <c r="G428" s="246">
        <f ca="1" t="shared" si="19"/>
        <v>0</v>
      </c>
    </row>
    <row r="429" ht="25" customHeight="1" spans="1:7">
      <c r="A429" s="242" t="s">
        <v>1279</v>
      </c>
      <c r="B429" s="248" t="s">
        <v>1280</v>
      </c>
      <c r="C429" s="244"/>
      <c r="D429" s="245"/>
      <c r="E429" s="245"/>
      <c r="F429" s="246">
        <f ca="1" t="shared" si="20"/>
        <v>0</v>
      </c>
      <c r="G429" s="246">
        <f ca="1" t="shared" si="19"/>
        <v>0</v>
      </c>
    </row>
    <row r="430" ht="25" customHeight="1" spans="1:7">
      <c r="A430" s="242" t="s">
        <v>1281</v>
      </c>
      <c r="B430" s="248" t="s">
        <v>1282</v>
      </c>
      <c r="C430" s="244"/>
      <c r="D430" s="245"/>
      <c r="E430" s="245"/>
      <c r="F430" s="246">
        <f ca="1" t="shared" si="20"/>
        <v>0</v>
      </c>
      <c r="G430" s="246">
        <f ca="1" t="shared" si="19"/>
        <v>0</v>
      </c>
    </row>
    <row r="431" ht="25" customHeight="1" spans="1:7">
      <c r="A431" s="242" t="s">
        <v>1283</v>
      </c>
      <c r="B431" s="248" t="s">
        <v>1284</v>
      </c>
      <c r="C431" s="244"/>
      <c r="D431" s="245"/>
      <c r="E431" s="245"/>
      <c r="F431" s="246">
        <f ca="1" t="shared" si="20"/>
        <v>0</v>
      </c>
      <c r="G431" s="246">
        <f ca="1" t="shared" si="19"/>
        <v>0</v>
      </c>
    </row>
    <row r="432" ht="25" customHeight="1" spans="1:7">
      <c r="A432" s="242" t="s">
        <v>1285</v>
      </c>
      <c r="B432" s="248" t="s">
        <v>1286</v>
      </c>
      <c r="C432" s="244"/>
      <c r="D432" s="245"/>
      <c r="E432" s="245"/>
      <c r="F432" s="246">
        <f ca="1" t="shared" si="20"/>
        <v>0</v>
      </c>
      <c r="G432" s="246">
        <f ca="1" t="shared" si="19"/>
        <v>0</v>
      </c>
    </row>
    <row r="433" ht="25" customHeight="1" spans="1:7">
      <c r="A433" s="242" t="s">
        <v>1287</v>
      </c>
      <c r="B433" s="248" t="s">
        <v>1288</v>
      </c>
      <c r="C433" s="244"/>
      <c r="D433" s="245"/>
      <c r="E433" s="245"/>
      <c r="F433" s="246">
        <f ca="1" t="shared" si="20"/>
        <v>0</v>
      </c>
      <c r="G433" s="246">
        <f ca="1" t="shared" si="19"/>
        <v>0</v>
      </c>
    </row>
    <row r="434" ht="25" customHeight="1" spans="1:7">
      <c r="A434" s="242" t="s">
        <v>1289</v>
      </c>
      <c r="B434" s="248" t="s">
        <v>1290</v>
      </c>
      <c r="C434" s="244"/>
      <c r="D434" s="245"/>
      <c r="E434" s="245"/>
      <c r="F434" s="246">
        <f ca="1" t="shared" ref="F434:F467" si="21">IFERROR(OFFSET(F434,0,-1)/OFFSET(F434,0,-3),)</f>
        <v>0</v>
      </c>
      <c r="G434" s="246">
        <f ca="1" t="shared" ref="G434:G454" si="22">IFERROR(OFFSET(F434,0,-1)/OFFSET(F434,0,-2),)</f>
        <v>0</v>
      </c>
    </row>
    <row r="435" ht="25" customHeight="1" spans="1:7">
      <c r="A435" s="242" t="s">
        <v>1291</v>
      </c>
      <c r="B435" s="248" t="s">
        <v>1292</v>
      </c>
      <c r="C435" s="244"/>
      <c r="D435" s="245"/>
      <c r="E435" s="245"/>
      <c r="F435" s="246">
        <f ca="1" t="shared" si="21"/>
        <v>0</v>
      </c>
      <c r="G435" s="246">
        <f ca="1" t="shared" si="22"/>
        <v>0</v>
      </c>
    </row>
    <row r="436" ht="25" customHeight="1" spans="1:7">
      <c r="A436" s="242" t="s">
        <v>1293</v>
      </c>
      <c r="B436" s="248" t="s">
        <v>354</v>
      </c>
      <c r="C436" s="244">
        <v>879</v>
      </c>
      <c r="D436" s="245">
        <v>458</v>
      </c>
      <c r="E436" s="245">
        <v>47</v>
      </c>
      <c r="F436" s="246">
        <f ca="1" t="shared" si="21"/>
        <v>0.0534698521046644</v>
      </c>
      <c r="G436" s="246">
        <f ca="1" t="shared" si="22"/>
        <v>0.102620087336245</v>
      </c>
    </row>
    <row r="437" s="120" customFormat="1" ht="26" customHeight="1" spans="1:7">
      <c r="A437" s="256" t="s">
        <v>355</v>
      </c>
      <c r="B437" s="240" t="s">
        <v>356</v>
      </c>
      <c r="C437" s="253">
        <f>SUM(C438:C487)</f>
        <v>4622</v>
      </c>
      <c r="D437" s="253">
        <f>SUM(D438:D487)</f>
        <v>4891</v>
      </c>
      <c r="E437" s="253">
        <f>SUM(E438:E487)</f>
        <v>3701</v>
      </c>
      <c r="F437" s="255">
        <f ca="1" t="shared" si="21"/>
        <v>0.800735612289052</v>
      </c>
      <c r="G437" s="255">
        <f ca="1" t="shared" si="22"/>
        <v>0.756695972193825</v>
      </c>
    </row>
    <row r="438" ht="25" customHeight="1" spans="1:7">
      <c r="A438" s="242" t="s">
        <v>1294</v>
      </c>
      <c r="B438" s="248" t="s">
        <v>630</v>
      </c>
      <c r="C438" s="244">
        <v>255</v>
      </c>
      <c r="D438" s="245">
        <v>369</v>
      </c>
      <c r="E438" s="245">
        <v>417</v>
      </c>
      <c r="F438" s="246">
        <f ca="1" t="shared" si="21"/>
        <v>1.63529411764706</v>
      </c>
      <c r="G438" s="246">
        <f ca="1" t="shared" si="22"/>
        <v>1.13008130081301</v>
      </c>
    </row>
    <row r="439" ht="25" customHeight="1" spans="1:7">
      <c r="A439" s="242" t="s">
        <v>1295</v>
      </c>
      <c r="B439" s="248" t="s">
        <v>632</v>
      </c>
      <c r="C439" s="244"/>
      <c r="D439" s="245"/>
      <c r="E439" s="245"/>
      <c r="F439" s="246">
        <f ca="1" t="shared" si="21"/>
        <v>0</v>
      </c>
      <c r="G439" s="246">
        <f ca="1" t="shared" si="22"/>
        <v>0</v>
      </c>
    </row>
    <row r="440" ht="25" customHeight="1" spans="1:7">
      <c r="A440" s="242" t="s">
        <v>1296</v>
      </c>
      <c r="B440" s="248" t="s">
        <v>634</v>
      </c>
      <c r="C440" s="244"/>
      <c r="D440" s="245"/>
      <c r="E440" s="245"/>
      <c r="F440" s="246">
        <f ca="1" t="shared" si="21"/>
        <v>0</v>
      </c>
      <c r="G440" s="246">
        <f ca="1" t="shared" si="22"/>
        <v>0</v>
      </c>
    </row>
    <row r="441" ht="25" customHeight="1" spans="1:7">
      <c r="A441" s="242" t="s">
        <v>1297</v>
      </c>
      <c r="B441" s="248" t="s">
        <v>1298</v>
      </c>
      <c r="C441" s="244">
        <v>57</v>
      </c>
      <c r="D441" s="245">
        <v>57</v>
      </c>
      <c r="E441" s="245"/>
      <c r="F441" s="246">
        <f ca="1" t="shared" si="21"/>
        <v>0</v>
      </c>
      <c r="G441" s="246">
        <f ca="1" t="shared" si="22"/>
        <v>0</v>
      </c>
    </row>
    <row r="442" ht="25" customHeight="1" spans="1:7">
      <c r="A442" s="242" t="s">
        <v>1299</v>
      </c>
      <c r="B442" s="248" t="s">
        <v>1300</v>
      </c>
      <c r="C442" s="244"/>
      <c r="D442" s="245"/>
      <c r="E442" s="245"/>
      <c r="F442" s="246">
        <f ca="1" t="shared" si="21"/>
        <v>0</v>
      </c>
      <c r="G442" s="246">
        <f ca="1" t="shared" si="22"/>
        <v>0</v>
      </c>
    </row>
    <row r="443" ht="25" customHeight="1" spans="1:7">
      <c r="A443" s="242" t="s">
        <v>1301</v>
      </c>
      <c r="B443" s="248" t="s">
        <v>1302</v>
      </c>
      <c r="C443" s="244"/>
      <c r="D443" s="245"/>
      <c r="E443" s="245"/>
      <c r="F443" s="246">
        <f ca="1" t="shared" si="21"/>
        <v>0</v>
      </c>
      <c r="G443" s="246">
        <f ca="1" t="shared" si="22"/>
        <v>0</v>
      </c>
    </row>
    <row r="444" ht="25" customHeight="1" spans="1:7">
      <c r="A444" s="242" t="s">
        <v>1303</v>
      </c>
      <c r="B444" s="248" t="s">
        <v>1304</v>
      </c>
      <c r="C444" s="244"/>
      <c r="D444" s="245"/>
      <c r="E444" s="245"/>
      <c r="F444" s="246">
        <f ca="1" t="shared" si="21"/>
        <v>0</v>
      </c>
      <c r="G444" s="246">
        <f ca="1" t="shared" si="22"/>
        <v>0</v>
      </c>
    </row>
    <row r="445" ht="25" customHeight="1" spans="1:7">
      <c r="A445" s="242" t="s">
        <v>1305</v>
      </c>
      <c r="B445" s="248" t="s">
        <v>1306</v>
      </c>
      <c r="C445" s="244"/>
      <c r="D445" s="245">
        <v>100</v>
      </c>
      <c r="E445" s="245"/>
      <c r="F445" s="246">
        <f ca="1" t="shared" si="21"/>
        <v>0</v>
      </c>
      <c r="G445" s="246">
        <f ca="1" t="shared" si="22"/>
        <v>0</v>
      </c>
    </row>
    <row r="446" ht="25" customHeight="1" spans="1:7">
      <c r="A446" s="242" t="s">
        <v>1307</v>
      </c>
      <c r="B446" s="248" t="s">
        <v>1308</v>
      </c>
      <c r="C446" s="244">
        <v>123</v>
      </c>
      <c r="D446" s="245">
        <v>108</v>
      </c>
      <c r="E446" s="245"/>
      <c r="F446" s="246">
        <f ca="1" t="shared" si="21"/>
        <v>0</v>
      </c>
      <c r="G446" s="246">
        <f ca="1" t="shared" si="22"/>
        <v>0</v>
      </c>
    </row>
    <row r="447" ht="25" customHeight="1" spans="1:7">
      <c r="A447" s="242" t="s">
        <v>1309</v>
      </c>
      <c r="B447" s="248" t="s">
        <v>1310</v>
      </c>
      <c r="C447" s="244">
        <v>11</v>
      </c>
      <c r="D447" s="245">
        <v>36</v>
      </c>
      <c r="E447" s="245"/>
      <c r="F447" s="246">
        <f ca="1" t="shared" si="21"/>
        <v>0</v>
      </c>
      <c r="G447" s="246">
        <f ca="1" t="shared" si="22"/>
        <v>0</v>
      </c>
    </row>
    <row r="448" ht="25" customHeight="1" spans="1:7">
      <c r="A448" s="242" t="s">
        <v>1311</v>
      </c>
      <c r="B448" s="248" t="s">
        <v>1312</v>
      </c>
      <c r="C448" s="244"/>
      <c r="D448" s="245">
        <v>20</v>
      </c>
      <c r="E448" s="245"/>
      <c r="F448" s="246">
        <f ca="1" t="shared" si="21"/>
        <v>0</v>
      </c>
      <c r="G448" s="246">
        <f ca="1" t="shared" si="22"/>
        <v>0</v>
      </c>
    </row>
    <row r="449" ht="25" customHeight="1" spans="1:7">
      <c r="A449" s="242" t="s">
        <v>1313</v>
      </c>
      <c r="B449" s="248" t="s">
        <v>1314</v>
      </c>
      <c r="C449" s="244">
        <v>99</v>
      </c>
      <c r="D449" s="245">
        <v>131</v>
      </c>
      <c r="E449" s="245">
        <v>98</v>
      </c>
      <c r="F449" s="246">
        <f ca="1" t="shared" si="21"/>
        <v>0.98989898989899</v>
      </c>
      <c r="G449" s="246">
        <f ca="1" t="shared" si="22"/>
        <v>0.748091603053435</v>
      </c>
    </row>
    <row r="450" ht="25" customHeight="1" spans="1:7">
      <c r="A450" s="242" t="s">
        <v>1315</v>
      </c>
      <c r="B450" s="248" t="s">
        <v>1316</v>
      </c>
      <c r="C450" s="244">
        <v>1831</v>
      </c>
      <c r="D450" s="245">
        <v>1113</v>
      </c>
      <c r="E450" s="245">
        <v>772</v>
      </c>
      <c r="F450" s="246">
        <f ca="1" t="shared" si="21"/>
        <v>0.421627525942108</v>
      </c>
      <c r="G450" s="246">
        <f ca="1" t="shared" si="22"/>
        <v>0.693620844564241</v>
      </c>
    </row>
    <row r="451" ht="25" customHeight="1" spans="1:7">
      <c r="A451" s="242" t="s">
        <v>1317</v>
      </c>
      <c r="B451" s="248" t="s">
        <v>1318</v>
      </c>
      <c r="C451" s="244"/>
      <c r="D451" s="245"/>
      <c r="E451" s="245">
        <v>2</v>
      </c>
      <c r="F451" s="246">
        <f ca="1" t="shared" si="21"/>
        <v>0</v>
      </c>
      <c r="G451" s="246">
        <f ca="1" t="shared" si="22"/>
        <v>0</v>
      </c>
    </row>
    <row r="452" ht="25" customHeight="1" spans="1:7">
      <c r="A452" s="242" t="s">
        <v>1319</v>
      </c>
      <c r="B452" s="248" t="s">
        <v>1320</v>
      </c>
      <c r="C452" s="244">
        <v>1295</v>
      </c>
      <c r="D452" s="245">
        <v>1264</v>
      </c>
      <c r="E452" s="245">
        <v>1304</v>
      </c>
      <c r="F452" s="246">
        <f ca="1" t="shared" si="21"/>
        <v>1.00694980694981</v>
      </c>
      <c r="G452" s="246">
        <f ca="1" t="shared" si="22"/>
        <v>1.03164556962025</v>
      </c>
    </row>
    <row r="453" ht="25" customHeight="1" spans="1:7">
      <c r="A453" s="242" t="s">
        <v>1321</v>
      </c>
      <c r="B453" s="248" t="s">
        <v>630</v>
      </c>
      <c r="C453" s="244"/>
      <c r="D453" s="245"/>
      <c r="E453" s="245"/>
      <c r="F453" s="246">
        <f ca="1" t="shared" si="21"/>
        <v>0</v>
      </c>
      <c r="G453" s="246">
        <f ca="1" t="shared" si="22"/>
        <v>0</v>
      </c>
    </row>
    <row r="454" ht="25" customHeight="1" spans="1:7">
      <c r="A454" s="242" t="s">
        <v>1322</v>
      </c>
      <c r="B454" s="248" t="s">
        <v>632</v>
      </c>
      <c r="C454" s="244"/>
      <c r="D454" s="245"/>
      <c r="E454" s="245"/>
      <c r="F454" s="246">
        <f ca="1" t="shared" si="21"/>
        <v>0</v>
      </c>
      <c r="G454" s="246">
        <f ca="1" t="shared" si="22"/>
        <v>0</v>
      </c>
    </row>
    <row r="455" ht="25" customHeight="1" spans="1:7">
      <c r="A455" s="242" t="s">
        <v>1323</v>
      </c>
      <c r="B455" s="248" t="s">
        <v>634</v>
      </c>
      <c r="C455" s="244"/>
      <c r="D455" s="245"/>
      <c r="E455" s="245"/>
      <c r="F455" s="246">
        <f ca="1" t="shared" si="21"/>
        <v>0</v>
      </c>
      <c r="G455" s="246">
        <f ca="1" t="shared" ref="G455:G488" si="23">IFERROR(OFFSET(F455,0,-1)/OFFSET(F455,0,-2),)</f>
        <v>0</v>
      </c>
    </row>
    <row r="456" ht="25" customHeight="1" spans="1:7">
      <c r="A456" s="242" t="s">
        <v>1324</v>
      </c>
      <c r="B456" s="248" t="s">
        <v>1325</v>
      </c>
      <c r="C456" s="244">
        <v>47</v>
      </c>
      <c r="D456" s="245">
        <v>172</v>
      </c>
      <c r="E456" s="245">
        <v>204</v>
      </c>
      <c r="F456" s="246">
        <f ca="1" t="shared" si="21"/>
        <v>4.34042553191489</v>
      </c>
      <c r="G456" s="246">
        <f ca="1" t="shared" si="23"/>
        <v>1.18604651162791</v>
      </c>
    </row>
    <row r="457" ht="25" customHeight="1" spans="1:7">
      <c r="A457" s="242" t="s">
        <v>1326</v>
      </c>
      <c r="B457" s="248" t="s">
        <v>1327</v>
      </c>
      <c r="C457" s="244"/>
      <c r="D457" s="245"/>
      <c r="E457" s="245"/>
      <c r="F457" s="246">
        <f ca="1" t="shared" si="21"/>
        <v>0</v>
      </c>
      <c r="G457" s="246">
        <f ca="1" t="shared" si="23"/>
        <v>0</v>
      </c>
    </row>
    <row r="458" ht="25" customHeight="1" spans="1:7">
      <c r="A458" s="242" t="s">
        <v>1328</v>
      </c>
      <c r="B458" s="248" t="s">
        <v>1329</v>
      </c>
      <c r="C458" s="244"/>
      <c r="D458" s="245"/>
      <c r="E458" s="245"/>
      <c r="F458" s="246">
        <f ca="1" t="shared" si="21"/>
        <v>0</v>
      </c>
      <c r="G458" s="246">
        <f ca="1" t="shared" si="23"/>
        <v>0</v>
      </c>
    </row>
    <row r="459" ht="25" customHeight="1" spans="1:7">
      <c r="A459" s="242" t="s">
        <v>1330</v>
      </c>
      <c r="B459" s="248" t="s">
        <v>1331</v>
      </c>
      <c r="C459" s="244"/>
      <c r="D459" s="245"/>
      <c r="E459" s="245"/>
      <c r="F459" s="246">
        <f ca="1" t="shared" si="21"/>
        <v>0</v>
      </c>
      <c r="G459" s="246">
        <f ca="1" t="shared" si="23"/>
        <v>0</v>
      </c>
    </row>
    <row r="460" ht="25" customHeight="1" spans="1:7">
      <c r="A460" s="242" t="s">
        <v>1332</v>
      </c>
      <c r="B460" s="248" t="s">
        <v>630</v>
      </c>
      <c r="C460" s="244">
        <v>31</v>
      </c>
      <c r="D460" s="245">
        <v>35</v>
      </c>
      <c r="E460" s="245"/>
      <c r="F460" s="246">
        <f ca="1" t="shared" si="21"/>
        <v>0</v>
      </c>
      <c r="G460" s="246">
        <f ca="1" t="shared" si="23"/>
        <v>0</v>
      </c>
    </row>
    <row r="461" ht="25" customHeight="1" spans="1:7">
      <c r="A461" s="242" t="s">
        <v>1333</v>
      </c>
      <c r="B461" s="248" t="s">
        <v>632</v>
      </c>
      <c r="C461" s="244"/>
      <c r="D461" s="245"/>
      <c r="E461" s="245"/>
      <c r="F461" s="246">
        <f ca="1" t="shared" si="21"/>
        <v>0</v>
      </c>
      <c r="G461" s="246">
        <f ca="1" t="shared" si="23"/>
        <v>0</v>
      </c>
    </row>
    <row r="462" ht="25" customHeight="1" spans="1:7">
      <c r="A462" s="242" t="s">
        <v>1334</v>
      </c>
      <c r="B462" s="248" t="s">
        <v>634</v>
      </c>
      <c r="C462" s="244"/>
      <c r="D462" s="245"/>
      <c r="E462" s="245"/>
      <c r="F462" s="246">
        <f ca="1" t="shared" si="21"/>
        <v>0</v>
      </c>
      <c r="G462" s="246">
        <f ca="1" t="shared" si="23"/>
        <v>0</v>
      </c>
    </row>
    <row r="463" ht="25" customHeight="1" spans="1:7">
      <c r="A463" s="242" t="s">
        <v>1335</v>
      </c>
      <c r="B463" s="248" t="s">
        <v>1336</v>
      </c>
      <c r="C463" s="244"/>
      <c r="D463" s="245"/>
      <c r="E463" s="245"/>
      <c r="F463" s="246">
        <f ca="1" t="shared" si="21"/>
        <v>0</v>
      </c>
      <c r="G463" s="246">
        <f ca="1" t="shared" si="23"/>
        <v>0</v>
      </c>
    </row>
    <row r="464" ht="25" customHeight="1" spans="1:7">
      <c r="A464" s="242" t="s">
        <v>1337</v>
      </c>
      <c r="B464" s="248" t="s">
        <v>1338</v>
      </c>
      <c r="C464" s="244"/>
      <c r="D464" s="245"/>
      <c r="E464" s="245"/>
      <c r="F464" s="246">
        <f ca="1" t="shared" si="21"/>
        <v>0</v>
      </c>
      <c r="G464" s="246">
        <f ca="1" t="shared" si="23"/>
        <v>0</v>
      </c>
    </row>
    <row r="465" ht="25" customHeight="1" spans="1:7">
      <c r="A465" s="242" t="s">
        <v>1339</v>
      </c>
      <c r="B465" s="248" t="s">
        <v>1340</v>
      </c>
      <c r="C465" s="244"/>
      <c r="D465" s="245"/>
      <c r="E465" s="245"/>
      <c r="F465" s="246">
        <f ca="1" t="shared" si="21"/>
        <v>0</v>
      </c>
      <c r="G465" s="246">
        <f ca="1" t="shared" si="23"/>
        <v>0</v>
      </c>
    </row>
    <row r="466" ht="25" customHeight="1" spans="1:7">
      <c r="A466" s="242" t="s">
        <v>1341</v>
      </c>
      <c r="B466" s="248" t="s">
        <v>1342</v>
      </c>
      <c r="C466" s="244"/>
      <c r="D466" s="245">
        <v>59</v>
      </c>
      <c r="E466" s="245">
        <v>61</v>
      </c>
      <c r="F466" s="246">
        <f ca="1" t="shared" si="21"/>
        <v>0</v>
      </c>
      <c r="G466" s="246">
        <f ca="1" t="shared" si="23"/>
        <v>1.03389830508475</v>
      </c>
    </row>
    <row r="467" ht="25" customHeight="1" spans="1:7">
      <c r="A467" s="242" t="s">
        <v>1343</v>
      </c>
      <c r="B467" s="248" t="s">
        <v>1344</v>
      </c>
      <c r="C467" s="244">
        <v>47</v>
      </c>
      <c r="D467" s="245">
        <v>47</v>
      </c>
      <c r="E467" s="245"/>
      <c r="F467" s="246">
        <f ca="1" t="shared" si="21"/>
        <v>0</v>
      </c>
      <c r="G467" s="246">
        <f ca="1" t="shared" si="23"/>
        <v>0</v>
      </c>
    </row>
    <row r="468" ht="25" customHeight="1" spans="1:7">
      <c r="A468" s="242" t="s">
        <v>1345</v>
      </c>
      <c r="B468" s="248" t="s">
        <v>1346</v>
      </c>
      <c r="C468" s="244"/>
      <c r="D468" s="245"/>
      <c r="E468" s="245"/>
      <c r="F468" s="246">
        <f ca="1" t="shared" ref="F455:F484" si="24">IFERROR(OFFSET(F468,0,-1)/OFFSET(F468,0,-3),)</f>
        <v>0</v>
      </c>
      <c r="G468" s="246">
        <f ca="1" t="shared" si="23"/>
        <v>0</v>
      </c>
    </row>
    <row r="469" ht="25" customHeight="1" spans="1:7">
      <c r="A469" s="242" t="s">
        <v>1347</v>
      </c>
      <c r="B469" s="248" t="s">
        <v>1348</v>
      </c>
      <c r="C469" s="244"/>
      <c r="D469" s="245">
        <v>75</v>
      </c>
      <c r="E469" s="245"/>
      <c r="F469" s="246">
        <f ca="1" t="shared" si="24"/>
        <v>0</v>
      </c>
      <c r="G469" s="246">
        <f ca="1" t="shared" si="23"/>
        <v>0</v>
      </c>
    </row>
    <row r="470" ht="25" customHeight="1" spans="1:7">
      <c r="A470" s="242" t="s">
        <v>1349</v>
      </c>
      <c r="B470" s="248" t="s">
        <v>630</v>
      </c>
      <c r="C470" s="244"/>
      <c r="D470" s="245"/>
      <c r="E470" s="245"/>
      <c r="F470" s="246">
        <f ca="1" t="shared" si="24"/>
        <v>0</v>
      </c>
      <c r="G470" s="246">
        <f ca="1" t="shared" si="23"/>
        <v>0</v>
      </c>
    </row>
    <row r="471" ht="25" customHeight="1" spans="1:7">
      <c r="A471" s="242" t="s">
        <v>1350</v>
      </c>
      <c r="B471" s="248" t="s">
        <v>632</v>
      </c>
      <c r="C471" s="244"/>
      <c r="D471" s="245"/>
      <c r="E471" s="245"/>
      <c r="F471" s="246">
        <f ca="1" t="shared" si="24"/>
        <v>0</v>
      </c>
      <c r="G471" s="246">
        <f ca="1" t="shared" si="23"/>
        <v>0</v>
      </c>
    </row>
    <row r="472" ht="25" customHeight="1" spans="1:7">
      <c r="A472" s="242" t="s">
        <v>1351</v>
      </c>
      <c r="B472" s="248" t="s">
        <v>634</v>
      </c>
      <c r="C472" s="244"/>
      <c r="D472" s="245"/>
      <c r="E472" s="245"/>
      <c r="F472" s="246">
        <f ca="1" t="shared" si="24"/>
        <v>0</v>
      </c>
      <c r="G472" s="246">
        <f ca="1" t="shared" si="23"/>
        <v>0</v>
      </c>
    </row>
    <row r="473" ht="25" customHeight="1" spans="1:7">
      <c r="A473" s="242" t="s">
        <v>1352</v>
      </c>
      <c r="B473" s="248" t="s">
        <v>1353</v>
      </c>
      <c r="C473" s="244"/>
      <c r="D473" s="245">
        <v>4</v>
      </c>
      <c r="E473" s="245"/>
      <c r="F473" s="246">
        <f ca="1" t="shared" si="24"/>
        <v>0</v>
      </c>
      <c r="G473" s="246">
        <f ca="1" t="shared" si="23"/>
        <v>0</v>
      </c>
    </row>
    <row r="474" ht="25" customHeight="1" spans="1:7">
      <c r="A474" s="242" t="s">
        <v>1354</v>
      </c>
      <c r="B474" s="248" t="s">
        <v>1355</v>
      </c>
      <c r="C474" s="244"/>
      <c r="D474" s="245"/>
      <c r="E474" s="245"/>
      <c r="F474" s="246">
        <f ca="1" t="shared" si="24"/>
        <v>0</v>
      </c>
      <c r="G474" s="246">
        <f ca="1" t="shared" si="23"/>
        <v>0</v>
      </c>
    </row>
    <row r="475" ht="25" customHeight="1" spans="1:7">
      <c r="A475" s="242" t="s">
        <v>1356</v>
      </c>
      <c r="B475" s="248" t="s">
        <v>1357</v>
      </c>
      <c r="C475" s="244"/>
      <c r="D475" s="245"/>
      <c r="E475" s="245"/>
      <c r="F475" s="246">
        <f ca="1" t="shared" si="24"/>
        <v>0</v>
      </c>
      <c r="G475" s="246">
        <f ca="1" t="shared" si="23"/>
        <v>0</v>
      </c>
    </row>
    <row r="476" ht="25" customHeight="1" spans="1:7">
      <c r="A476" s="242" t="s">
        <v>1358</v>
      </c>
      <c r="B476" s="248" t="s">
        <v>1359</v>
      </c>
      <c r="C476" s="244">
        <v>5</v>
      </c>
      <c r="D476" s="245">
        <v>10</v>
      </c>
      <c r="E476" s="245"/>
      <c r="F476" s="246">
        <f ca="1" t="shared" si="24"/>
        <v>0</v>
      </c>
      <c r="G476" s="246">
        <f ca="1" t="shared" si="23"/>
        <v>0</v>
      </c>
    </row>
    <row r="477" ht="25" customHeight="1" spans="1:7">
      <c r="A477" s="242" t="s">
        <v>1360</v>
      </c>
      <c r="B477" s="248" t="s">
        <v>1361</v>
      </c>
      <c r="C477" s="244"/>
      <c r="D477" s="245"/>
      <c r="E477" s="245"/>
      <c r="F477" s="246">
        <f ca="1" t="shared" si="24"/>
        <v>0</v>
      </c>
      <c r="G477" s="246">
        <f ca="1" t="shared" si="23"/>
        <v>0</v>
      </c>
    </row>
    <row r="478" ht="25" customHeight="1" spans="1:7">
      <c r="A478" s="242" t="s">
        <v>1362</v>
      </c>
      <c r="B478" s="248" t="s">
        <v>630</v>
      </c>
      <c r="C478" s="244">
        <v>14</v>
      </c>
      <c r="D478" s="245">
        <v>240</v>
      </c>
      <c r="E478" s="245">
        <v>10</v>
      </c>
      <c r="F478" s="246">
        <f ca="1" t="shared" si="24"/>
        <v>0.714285714285714</v>
      </c>
      <c r="G478" s="246">
        <f ca="1" t="shared" si="23"/>
        <v>0.0416666666666667</v>
      </c>
    </row>
    <row r="479" ht="25" customHeight="1" spans="1:7">
      <c r="A479" s="242" t="s">
        <v>1363</v>
      </c>
      <c r="B479" s="248" t="s">
        <v>632</v>
      </c>
      <c r="C479" s="244"/>
      <c r="D479" s="245"/>
      <c r="E479" s="245"/>
      <c r="F479" s="246">
        <f ca="1" t="shared" si="24"/>
        <v>0</v>
      </c>
      <c r="G479" s="246">
        <f ca="1" t="shared" si="23"/>
        <v>0</v>
      </c>
    </row>
    <row r="480" ht="25" customHeight="1" spans="1:7">
      <c r="A480" s="242" t="s">
        <v>1364</v>
      </c>
      <c r="B480" s="248" t="s">
        <v>634</v>
      </c>
      <c r="C480" s="244"/>
      <c r="D480" s="245"/>
      <c r="E480" s="245"/>
      <c r="F480" s="246">
        <f ca="1" t="shared" si="24"/>
        <v>0</v>
      </c>
      <c r="G480" s="246">
        <f ca="1" t="shared" si="23"/>
        <v>0</v>
      </c>
    </row>
    <row r="481" ht="25" customHeight="1" spans="1:7">
      <c r="A481" s="242" t="s">
        <v>1365</v>
      </c>
      <c r="B481" s="248" t="s">
        <v>1366</v>
      </c>
      <c r="C481" s="244"/>
      <c r="D481" s="245"/>
      <c r="E481" s="245"/>
      <c r="F481" s="246">
        <f ca="1" t="shared" si="24"/>
        <v>0</v>
      </c>
      <c r="G481" s="246">
        <f ca="1" t="shared" si="23"/>
        <v>0</v>
      </c>
    </row>
    <row r="482" ht="25" customHeight="1" spans="1:7">
      <c r="A482" s="242" t="s">
        <v>1367</v>
      </c>
      <c r="B482" s="248" t="s">
        <v>1368</v>
      </c>
      <c r="C482" s="244"/>
      <c r="D482" s="245"/>
      <c r="E482" s="245"/>
      <c r="F482" s="246">
        <f ca="1" t="shared" si="24"/>
        <v>0</v>
      </c>
      <c r="G482" s="246">
        <f ca="1" t="shared" si="23"/>
        <v>0</v>
      </c>
    </row>
    <row r="483" ht="25" customHeight="1" spans="1:7">
      <c r="A483" s="242" t="s">
        <v>1369</v>
      </c>
      <c r="B483" s="248" t="s">
        <v>1370</v>
      </c>
      <c r="C483" s="244">
        <v>807</v>
      </c>
      <c r="D483" s="245">
        <v>573</v>
      </c>
      <c r="E483" s="245">
        <v>498</v>
      </c>
      <c r="F483" s="246">
        <f ca="1" t="shared" si="24"/>
        <v>0.617100371747212</v>
      </c>
      <c r="G483" s="246">
        <f ca="1" t="shared" si="23"/>
        <v>0.869109947643979</v>
      </c>
    </row>
    <row r="484" ht="25" customHeight="1" spans="1:7">
      <c r="A484" s="242" t="s">
        <v>1371</v>
      </c>
      <c r="B484" s="248" t="s">
        <v>1372</v>
      </c>
      <c r="C484" s="244"/>
      <c r="D484" s="245">
        <v>11</v>
      </c>
      <c r="E484" s="245">
        <v>335</v>
      </c>
      <c r="F484" s="246">
        <f ca="1" t="shared" ref="F484:F489" si="25">IFERROR(OFFSET(F484,0,-1)/OFFSET(F484,0,-3),)</f>
        <v>0</v>
      </c>
      <c r="G484" s="246">
        <f ca="1" t="shared" si="23"/>
        <v>30.4545454545455</v>
      </c>
    </row>
    <row r="485" ht="25" customHeight="1" spans="1:7">
      <c r="A485" s="242" t="s">
        <v>1373</v>
      </c>
      <c r="B485" s="248" t="s">
        <v>1374</v>
      </c>
      <c r="C485" s="244"/>
      <c r="D485" s="245"/>
      <c r="E485" s="260">
        <v>0</v>
      </c>
      <c r="F485" s="246">
        <f ca="1" t="shared" si="25"/>
        <v>0</v>
      </c>
      <c r="G485" s="246">
        <f ca="1" t="shared" si="23"/>
        <v>0</v>
      </c>
    </row>
    <row r="486" ht="25" customHeight="1" spans="1:7">
      <c r="A486" s="242" t="s">
        <v>1375</v>
      </c>
      <c r="B486" s="248" t="s">
        <v>1376</v>
      </c>
      <c r="C486" s="244"/>
      <c r="D486" s="245">
        <v>3</v>
      </c>
      <c r="E486" s="245"/>
      <c r="F486" s="246">
        <f ca="1" t="shared" si="25"/>
        <v>0</v>
      </c>
      <c r="G486" s="246">
        <f ca="1" t="shared" si="23"/>
        <v>0</v>
      </c>
    </row>
    <row r="487" ht="25" customHeight="1" spans="1:7">
      <c r="A487" s="242" t="s">
        <v>1377</v>
      </c>
      <c r="B487" s="248" t="s">
        <v>368</v>
      </c>
      <c r="C487" s="244"/>
      <c r="D487" s="245">
        <v>464</v>
      </c>
      <c r="E487" s="245"/>
      <c r="F487" s="246">
        <f ca="1" t="shared" si="25"/>
        <v>0</v>
      </c>
      <c r="G487" s="246">
        <f ca="1" t="shared" si="23"/>
        <v>0</v>
      </c>
    </row>
    <row r="488" s="120" customFormat="1" ht="25" customHeight="1" spans="1:7">
      <c r="A488" s="256" t="s">
        <v>369</v>
      </c>
      <c r="B488" s="240" t="s">
        <v>370</v>
      </c>
      <c r="C488" s="253">
        <f>SUM(C489:C594)</f>
        <v>34421</v>
      </c>
      <c r="D488" s="253">
        <f>SUM(D489:D594)</f>
        <v>51629</v>
      </c>
      <c r="E488" s="253">
        <f>SUM(E489:E594)</f>
        <v>45790</v>
      </c>
      <c r="F488" s="255">
        <f ca="1" t="shared" si="25"/>
        <v>1.33029255396415</v>
      </c>
      <c r="G488" s="255">
        <f ca="1" t="shared" si="23"/>
        <v>0.886904646613337</v>
      </c>
    </row>
    <row r="489" ht="25" customHeight="1" spans="1:7">
      <c r="A489" s="242" t="s">
        <v>1378</v>
      </c>
      <c r="B489" s="248" t="s">
        <v>630</v>
      </c>
      <c r="C489" s="244">
        <v>480</v>
      </c>
      <c r="D489" s="245">
        <v>405</v>
      </c>
      <c r="E489" s="245">
        <v>260</v>
      </c>
      <c r="F489" s="246">
        <f ca="1" t="shared" si="25"/>
        <v>0.541666666666667</v>
      </c>
      <c r="G489" s="246">
        <f ca="1" t="shared" ref="G489:G521" si="26">IFERROR(OFFSET(F489,0,-1)/OFFSET(F489,0,-2),)</f>
        <v>0.641975308641975</v>
      </c>
    </row>
    <row r="490" ht="25" customHeight="1" spans="1:7">
      <c r="A490" s="242" t="s">
        <v>1379</v>
      </c>
      <c r="B490" s="248" t="s">
        <v>632</v>
      </c>
      <c r="C490" s="244"/>
      <c r="D490" s="245">
        <v>40</v>
      </c>
      <c r="E490" s="245"/>
      <c r="F490" s="246">
        <f ca="1" t="shared" ref="F489:F521" si="27">IFERROR(OFFSET(F490,0,-1)/OFFSET(F490,0,-3),)</f>
        <v>0</v>
      </c>
      <c r="G490" s="246">
        <f ca="1" t="shared" si="26"/>
        <v>0</v>
      </c>
    </row>
    <row r="491" ht="25" customHeight="1" spans="1:7">
      <c r="A491" s="242" t="s">
        <v>1380</v>
      </c>
      <c r="B491" s="248" t="s">
        <v>634</v>
      </c>
      <c r="C491" s="244"/>
      <c r="D491" s="245"/>
      <c r="E491" s="245"/>
      <c r="F491" s="246">
        <f ca="1" t="shared" si="27"/>
        <v>0</v>
      </c>
      <c r="G491" s="246">
        <f ca="1" t="shared" si="26"/>
        <v>0</v>
      </c>
    </row>
    <row r="492" ht="25" customHeight="1" spans="1:7">
      <c r="A492" s="242" t="s">
        <v>1381</v>
      </c>
      <c r="B492" s="248" t="s">
        <v>1382</v>
      </c>
      <c r="C492" s="244">
        <v>735</v>
      </c>
      <c r="D492" s="245">
        <v>737</v>
      </c>
      <c r="E492" s="245">
        <v>507</v>
      </c>
      <c r="F492" s="246">
        <f ca="1" t="shared" si="27"/>
        <v>0.689795918367347</v>
      </c>
      <c r="G492" s="246">
        <f ca="1" t="shared" si="26"/>
        <v>0.687924016282225</v>
      </c>
    </row>
    <row r="493" ht="25" customHeight="1" spans="1:7">
      <c r="A493" s="242" t="s">
        <v>1383</v>
      </c>
      <c r="B493" s="248" t="s">
        <v>1384</v>
      </c>
      <c r="C493" s="244">
        <v>35</v>
      </c>
      <c r="D493" s="245">
        <v>38</v>
      </c>
      <c r="E493" s="245"/>
      <c r="F493" s="246">
        <f ca="1" t="shared" si="27"/>
        <v>0</v>
      </c>
      <c r="G493" s="246">
        <f ca="1" t="shared" si="26"/>
        <v>0</v>
      </c>
    </row>
    <row r="494" ht="25" customHeight="1" spans="1:7">
      <c r="A494" s="242" t="s">
        <v>1385</v>
      </c>
      <c r="B494" s="248" t="s">
        <v>1386</v>
      </c>
      <c r="C494" s="244">
        <v>119</v>
      </c>
      <c r="D494" s="245">
        <v>139</v>
      </c>
      <c r="E494" s="245">
        <v>105</v>
      </c>
      <c r="F494" s="246">
        <f ca="1" t="shared" si="27"/>
        <v>0.882352941176471</v>
      </c>
      <c r="G494" s="246">
        <f ca="1" t="shared" si="26"/>
        <v>0.755395683453237</v>
      </c>
    </row>
    <row r="495" ht="25" customHeight="1" spans="1:7">
      <c r="A495" s="242" t="s">
        <v>1387</v>
      </c>
      <c r="B495" s="248" t="s">
        <v>1388</v>
      </c>
      <c r="C495" s="244">
        <v>22</v>
      </c>
      <c r="D495" s="245">
        <v>2</v>
      </c>
      <c r="E495" s="245"/>
      <c r="F495" s="246">
        <f ca="1" t="shared" si="27"/>
        <v>0</v>
      </c>
      <c r="G495" s="246">
        <f ca="1" t="shared" si="26"/>
        <v>0</v>
      </c>
    </row>
    <row r="496" ht="25" customHeight="1" spans="1:7">
      <c r="A496" s="242" t="s">
        <v>1389</v>
      </c>
      <c r="B496" s="248" t="s">
        <v>719</v>
      </c>
      <c r="C496" s="244">
        <v>19</v>
      </c>
      <c r="D496" s="245"/>
      <c r="E496" s="245">
        <v>271</v>
      </c>
      <c r="F496" s="246">
        <f ca="1" t="shared" si="27"/>
        <v>14.2631578947368</v>
      </c>
      <c r="G496" s="246">
        <f ca="1" t="shared" si="26"/>
        <v>0</v>
      </c>
    </row>
    <row r="497" ht="25" customHeight="1" spans="1:7">
      <c r="A497" s="242" t="s">
        <v>1390</v>
      </c>
      <c r="B497" s="248" t="s">
        <v>1391</v>
      </c>
      <c r="C497" s="244">
        <v>226</v>
      </c>
      <c r="D497" s="245">
        <v>345</v>
      </c>
      <c r="E497" s="245">
        <v>262</v>
      </c>
      <c r="F497" s="246">
        <f ca="1" t="shared" si="27"/>
        <v>1.15929203539823</v>
      </c>
      <c r="G497" s="246">
        <f ca="1" t="shared" si="26"/>
        <v>0.759420289855072</v>
      </c>
    </row>
    <row r="498" ht="25" customHeight="1" spans="1:7">
      <c r="A498" s="242" t="s">
        <v>1392</v>
      </c>
      <c r="B498" s="248" t="s">
        <v>1393</v>
      </c>
      <c r="C498" s="244"/>
      <c r="D498" s="245"/>
      <c r="E498" s="245"/>
      <c r="F498" s="246">
        <f ca="1" t="shared" si="27"/>
        <v>0</v>
      </c>
      <c r="G498" s="246">
        <f ca="1" t="shared" si="26"/>
        <v>0</v>
      </c>
    </row>
    <row r="499" ht="25" customHeight="1" spans="1:7">
      <c r="A499" s="242" t="s">
        <v>1394</v>
      </c>
      <c r="B499" s="248" t="s">
        <v>1395</v>
      </c>
      <c r="C499" s="244"/>
      <c r="D499" s="245"/>
      <c r="E499" s="245"/>
      <c r="F499" s="246">
        <f ca="1" t="shared" si="27"/>
        <v>0</v>
      </c>
      <c r="G499" s="246">
        <f ca="1" t="shared" si="26"/>
        <v>0</v>
      </c>
    </row>
    <row r="500" ht="25" customHeight="1" spans="1:7">
      <c r="A500" s="242" t="s">
        <v>1396</v>
      </c>
      <c r="B500" s="248" t="s">
        <v>1397</v>
      </c>
      <c r="C500" s="244"/>
      <c r="D500" s="245"/>
      <c r="E500" s="245"/>
      <c r="F500" s="246">
        <f ca="1" t="shared" si="27"/>
        <v>0</v>
      </c>
      <c r="G500" s="246">
        <f ca="1" t="shared" si="26"/>
        <v>0</v>
      </c>
    </row>
    <row r="501" ht="25" customHeight="1" spans="1:7">
      <c r="A501" s="242" t="s">
        <v>1398</v>
      </c>
      <c r="B501" s="248" t="s">
        <v>1399</v>
      </c>
      <c r="C501" s="244"/>
      <c r="D501" s="245"/>
      <c r="E501" s="245"/>
      <c r="F501" s="246">
        <f ca="1" t="shared" si="27"/>
        <v>0</v>
      </c>
      <c r="G501" s="246">
        <f ca="1" t="shared" si="26"/>
        <v>0</v>
      </c>
    </row>
    <row r="502" ht="25" customHeight="1" spans="1:7">
      <c r="A502" s="242" t="s">
        <v>1400</v>
      </c>
      <c r="B502" s="248" t="s">
        <v>1401</v>
      </c>
      <c r="C502" s="244"/>
      <c r="D502" s="245"/>
      <c r="E502" s="245"/>
      <c r="F502" s="246">
        <f ca="1" t="shared" si="27"/>
        <v>0</v>
      </c>
      <c r="G502" s="246">
        <f ca="1" t="shared" si="26"/>
        <v>0</v>
      </c>
    </row>
    <row r="503" ht="25" customHeight="1" spans="1:7">
      <c r="A503" s="242" t="s">
        <v>1402</v>
      </c>
      <c r="B503" s="248" t="s">
        <v>1403</v>
      </c>
      <c r="C503" s="244"/>
      <c r="D503" s="245"/>
      <c r="E503" s="245"/>
      <c r="F503" s="246">
        <f ca="1" t="shared" si="27"/>
        <v>0</v>
      </c>
      <c r="G503" s="246">
        <f ca="1" t="shared" si="26"/>
        <v>0</v>
      </c>
    </row>
    <row r="504" ht="25" customHeight="1" spans="1:7">
      <c r="A504" s="242" t="s">
        <v>1404</v>
      </c>
      <c r="B504" s="248" t="s">
        <v>1405</v>
      </c>
      <c r="C504" s="244"/>
      <c r="D504" s="245"/>
      <c r="E504" s="245"/>
      <c r="F504" s="246">
        <f ca="1" t="shared" si="27"/>
        <v>0</v>
      </c>
      <c r="G504" s="246">
        <f ca="1" t="shared" si="26"/>
        <v>0</v>
      </c>
    </row>
    <row r="505" ht="25" customHeight="1" spans="1:7">
      <c r="A505" s="242" t="s">
        <v>1406</v>
      </c>
      <c r="B505" s="248" t="s">
        <v>648</v>
      </c>
      <c r="C505" s="244">
        <v>101</v>
      </c>
      <c r="D505" s="245">
        <v>97</v>
      </c>
      <c r="E505" s="245"/>
      <c r="F505" s="246">
        <f ca="1" t="shared" si="27"/>
        <v>0</v>
      </c>
      <c r="G505" s="246">
        <f ca="1" t="shared" si="26"/>
        <v>0</v>
      </c>
    </row>
    <row r="506" ht="25" customHeight="1" spans="1:7">
      <c r="A506" s="242" t="s">
        <v>1407</v>
      </c>
      <c r="B506" s="248" t="s">
        <v>1408</v>
      </c>
      <c r="C506" s="244">
        <v>2</v>
      </c>
      <c r="D506" s="245">
        <v>1196</v>
      </c>
      <c r="E506" s="245">
        <v>1000</v>
      </c>
      <c r="F506" s="246">
        <f ca="1" t="shared" si="27"/>
        <v>500</v>
      </c>
      <c r="G506" s="246">
        <f ca="1" t="shared" si="26"/>
        <v>0.836120401337793</v>
      </c>
    </row>
    <row r="507" ht="25" customHeight="1" spans="1:7">
      <c r="A507" s="242" t="s">
        <v>1409</v>
      </c>
      <c r="B507" s="248" t="s">
        <v>630</v>
      </c>
      <c r="C507" s="244">
        <v>286</v>
      </c>
      <c r="D507" s="245">
        <v>330</v>
      </c>
      <c r="E507" s="245">
        <v>287</v>
      </c>
      <c r="F507" s="246">
        <f ca="1" t="shared" si="27"/>
        <v>1.0034965034965</v>
      </c>
      <c r="G507" s="246">
        <f ca="1" t="shared" si="26"/>
        <v>0.86969696969697</v>
      </c>
    </row>
    <row r="508" ht="25" customHeight="1" spans="1:7">
      <c r="A508" s="242" t="s">
        <v>1410</v>
      </c>
      <c r="B508" s="248" t="s">
        <v>632</v>
      </c>
      <c r="C508" s="244"/>
      <c r="D508" s="245"/>
      <c r="E508" s="245"/>
      <c r="F508" s="246">
        <f ca="1" t="shared" si="27"/>
        <v>0</v>
      </c>
      <c r="G508" s="246">
        <f ca="1" t="shared" si="26"/>
        <v>0</v>
      </c>
    </row>
    <row r="509" ht="25" customHeight="1" spans="1:7">
      <c r="A509" s="242" t="s">
        <v>1411</v>
      </c>
      <c r="B509" s="248" t="s">
        <v>634</v>
      </c>
      <c r="C509" s="244"/>
      <c r="D509" s="245">
        <v>67</v>
      </c>
      <c r="E509" s="245"/>
      <c r="F509" s="246">
        <f ca="1" t="shared" si="27"/>
        <v>0</v>
      </c>
      <c r="G509" s="246">
        <f ca="1" t="shared" si="26"/>
        <v>0</v>
      </c>
    </row>
    <row r="510" ht="25" customHeight="1" spans="1:7">
      <c r="A510" s="242" t="s">
        <v>1412</v>
      </c>
      <c r="B510" s="248" t="s">
        <v>1413</v>
      </c>
      <c r="C510" s="244"/>
      <c r="D510" s="245"/>
      <c r="E510" s="245"/>
      <c r="F510" s="246">
        <f ca="1" t="shared" si="27"/>
        <v>0</v>
      </c>
      <c r="G510" s="246">
        <f ca="1" t="shared" si="26"/>
        <v>0</v>
      </c>
    </row>
    <row r="511" ht="25" customHeight="1" spans="1:7">
      <c r="A511" s="242" t="s">
        <v>1414</v>
      </c>
      <c r="B511" s="248" t="s">
        <v>1415</v>
      </c>
      <c r="C511" s="244"/>
      <c r="D511" s="245">
        <v>2</v>
      </c>
      <c r="E511" s="245"/>
      <c r="F511" s="246">
        <f ca="1" t="shared" si="27"/>
        <v>0</v>
      </c>
      <c r="G511" s="246">
        <f ca="1" t="shared" si="26"/>
        <v>0</v>
      </c>
    </row>
    <row r="512" ht="25" customHeight="1" spans="1:7">
      <c r="A512" s="242" t="s">
        <v>1416</v>
      </c>
      <c r="B512" s="248" t="s">
        <v>1417</v>
      </c>
      <c r="C512" s="244"/>
      <c r="D512" s="245">
        <v>18</v>
      </c>
      <c r="E512" s="245"/>
      <c r="F512" s="246"/>
      <c r="G512" s="246"/>
    </row>
    <row r="513" ht="25" customHeight="1" spans="1:7">
      <c r="A513" s="242" t="s">
        <v>1418</v>
      </c>
      <c r="B513" s="248" t="s">
        <v>1419</v>
      </c>
      <c r="C513" s="244">
        <v>86</v>
      </c>
      <c r="D513" s="245">
        <v>94</v>
      </c>
      <c r="E513" s="245">
        <v>200</v>
      </c>
      <c r="F513" s="246">
        <f ca="1" t="shared" ref="F513:F521" si="28">IFERROR(OFFSET(F513,0,-1)/OFFSET(F513,0,-3),)</f>
        <v>2.32558139534884</v>
      </c>
      <c r="G513" s="246">
        <f ca="1" t="shared" ref="G513:G521" si="29">IFERROR(OFFSET(F513,0,-1)/OFFSET(F513,0,-2),)</f>
        <v>2.12765957446808</v>
      </c>
    </row>
    <row r="514" ht="25" customHeight="1" spans="1:7">
      <c r="A514" s="242" t="s">
        <v>1420</v>
      </c>
      <c r="B514" s="248" t="s">
        <v>1421</v>
      </c>
      <c r="C514" s="244">
        <v>5000</v>
      </c>
      <c r="D514" s="245">
        <v>6610</v>
      </c>
      <c r="E514" s="245">
        <v>5958</v>
      </c>
      <c r="F514" s="246">
        <f ca="1" t="shared" si="28"/>
        <v>1.1916</v>
      </c>
      <c r="G514" s="246">
        <f ca="1" t="shared" si="29"/>
        <v>0.901361573373676</v>
      </c>
    </row>
    <row r="515" ht="25" customHeight="1" spans="1:7">
      <c r="A515" s="242" t="s">
        <v>1422</v>
      </c>
      <c r="B515" s="248" t="s">
        <v>1423</v>
      </c>
      <c r="C515" s="244"/>
      <c r="D515" s="245">
        <v>100</v>
      </c>
      <c r="E515" s="245"/>
      <c r="F515" s="246">
        <f ca="1" t="shared" si="28"/>
        <v>0</v>
      </c>
      <c r="G515" s="246">
        <f ca="1" t="shared" si="29"/>
        <v>0</v>
      </c>
    </row>
    <row r="516" ht="25" customHeight="1" spans="1:7">
      <c r="A516" s="242" t="s">
        <v>1424</v>
      </c>
      <c r="B516" s="248" t="s">
        <v>1425</v>
      </c>
      <c r="C516" s="244"/>
      <c r="D516" s="245"/>
      <c r="E516" s="245"/>
      <c r="F516" s="246">
        <f ca="1" t="shared" si="28"/>
        <v>0</v>
      </c>
      <c r="G516" s="246">
        <f ca="1" t="shared" si="29"/>
        <v>0</v>
      </c>
    </row>
    <row r="517" ht="25" customHeight="1" spans="1:7">
      <c r="A517" s="242" t="s">
        <v>1426</v>
      </c>
      <c r="B517" s="248" t="s">
        <v>1427</v>
      </c>
      <c r="C517" s="244">
        <v>8531</v>
      </c>
      <c r="D517" s="245">
        <v>9425</v>
      </c>
      <c r="E517" s="245">
        <v>9139</v>
      </c>
      <c r="F517" s="246">
        <f ca="1" t="shared" si="28"/>
        <v>1.07126948775056</v>
      </c>
      <c r="G517" s="246">
        <f ca="1" t="shared" si="29"/>
        <v>0.969655172413793</v>
      </c>
    </row>
    <row r="518" ht="25" customHeight="1" spans="1:7">
      <c r="A518" s="242" t="s">
        <v>1428</v>
      </c>
      <c r="B518" s="248" t="s">
        <v>1429</v>
      </c>
      <c r="C518" s="244"/>
      <c r="D518" s="245">
        <v>1731</v>
      </c>
      <c r="E518" s="245">
        <v>3240</v>
      </c>
      <c r="F518" s="246">
        <f ca="1" t="shared" si="28"/>
        <v>0</v>
      </c>
      <c r="G518" s="246">
        <f ca="1" t="shared" si="29"/>
        <v>1.87175043327556</v>
      </c>
    </row>
    <row r="519" ht="25" customHeight="1" spans="1:7">
      <c r="A519" s="242" t="s">
        <v>1430</v>
      </c>
      <c r="B519" s="248" t="s">
        <v>1431</v>
      </c>
      <c r="C519" s="244"/>
      <c r="D519" s="245">
        <v>4522</v>
      </c>
      <c r="E519" s="245">
        <v>4500</v>
      </c>
      <c r="F519" s="246">
        <f ca="1" t="shared" si="28"/>
        <v>0</v>
      </c>
      <c r="G519" s="246">
        <f ca="1" t="shared" si="29"/>
        <v>0.995134896063689</v>
      </c>
    </row>
    <row r="520" ht="25" customHeight="1" spans="1:7">
      <c r="A520" s="242" t="s">
        <v>1432</v>
      </c>
      <c r="B520" s="248" t="s">
        <v>1433</v>
      </c>
      <c r="C520" s="244"/>
      <c r="D520" s="245"/>
      <c r="E520" s="245"/>
      <c r="F520" s="246">
        <f ca="1" t="shared" si="28"/>
        <v>0</v>
      </c>
      <c r="G520" s="246">
        <f ca="1" t="shared" si="29"/>
        <v>0</v>
      </c>
    </row>
    <row r="521" ht="25" customHeight="1" spans="1:7">
      <c r="A521" s="242" t="s">
        <v>1434</v>
      </c>
      <c r="B521" s="248" t="s">
        <v>1435</v>
      </c>
      <c r="C521" s="244"/>
      <c r="D521" s="245">
        <v>30</v>
      </c>
      <c r="E521" s="245"/>
      <c r="F521" s="246">
        <f ca="1" t="shared" si="28"/>
        <v>0</v>
      </c>
      <c r="G521" s="246">
        <f ca="1" t="shared" si="29"/>
        <v>0</v>
      </c>
    </row>
    <row r="522" ht="25" customHeight="1" spans="1:7">
      <c r="A522" s="242" t="s">
        <v>1436</v>
      </c>
      <c r="B522" s="248" t="s">
        <v>1437</v>
      </c>
      <c r="C522" s="244"/>
      <c r="D522" s="245"/>
      <c r="E522" s="245"/>
      <c r="F522" s="246">
        <f ca="1" t="shared" ref="F522:F585" si="30">IFERROR(OFFSET(F522,0,-1)/OFFSET(F522,0,-3),)</f>
        <v>0</v>
      </c>
      <c r="G522" s="246">
        <f ca="1" t="shared" ref="G522:G585" si="31">IFERROR(OFFSET(F522,0,-1)/OFFSET(F522,0,-2),)</f>
        <v>0</v>
      </c>
    </row>
    <row r="523" ht="25" customHeight="1" spans="1:7">
      <c r="A523" s="242" t="s">
        <v>1438</v>
      </c>
      <c r="B523" s="248" t="s">
        <v>1439</v>
      </c>
      <c r="C523" s="244"/>
      <c r="D523" s="245"/>
      <c r="E523" s="245"/>
      <c r="F523" s="246">
        <f ca="1" t="shared" si="30"/>
        <v>0</v>
      </c>
      <c r="G523" s="246">
        <f ca="1" t="shared" si="31"/>
        <v>0</v>
      </c>
    </row>
    <row r="524" ht="25" customHeight="1" spans="1:7">
      <c r="A524" s="242" t="s">
        <v>1440</v>
      </c>
      <c r="B524" s="248" t="s">
        <v>1441</v>
      </c>
      <c r="C524" s="244"/>
      <c r="D524" s="245"/>
      <c r="E524" s="245"/>
      <c r="F524" s="246">
        <f ca="1" t="shared" si="30"/>
        <v>0</v>
      </c>
      <c r="G524" s="246">
        <f ca="1" t="shared" si="31"/>
        <v>0</v>
      </c>
    </row>
    <row r="525" ht="25" customHeight="1" spans="1:7">
      <c r="A525" s="242" t="s">
        <v>1442</v>
      </c>
      <c r="B525" s="248" t="s">
        <v>1443</v>
      </c>
      <c r="C525" s="244"/>
      <c r="D525" s="245"/>
      <c r="E525" s="245"/>
      <c r="F525" s="246">
        <f ca="1" t="shared" si="30"/>
        <v>0</v>
      </c>
      <c r="G525" s="246">
        <f ca="1" t="shared" si="31"/>
        <v>0</v>
      </c>
    </row>
    <row r="526" ht="25" customHeight="1" spans="1:7">
      <c r="A526" s="242" t="s">
        <v>1444</v>
      </c>
      <c r="B526" s="248" t="s">
        <v>1445</v>
      </c>
      <c r="C526" s="244"/>
      <c r="D526" s="245"/>
      <c r="E526" s="245"/>
      <c r="F526" s="246">
        <f ca="1" t="shared" si="30"/>
        <v>0</v>
      </c>
      <c r="G526" s="246">
        <f ca="1" t="shared" si="31"/>
        <v>0</v>
      </c>
    </row>
    <row r="527" ht="25" customHeight="1" spans="1:7">
      <c r="A527" s="242" t="s">
        <v>1446</v>
      </c>
      <c r="B527" s="248" t="s">
        <v>1447</v>
      </c>
      <c r="C527" s="244"/>
      <c r="D527" s="245"/>
      <c r="E527" s="245"/>
      <c r="F527" s="246">
        <f ca="1" t="shared" si="30"/>
        <v>0</v>
      </c>
      <c r="G527" s="246">
        <f ca="1" t="shared" si="31"/>
        <v>0</v>
      </c>
    </row>
    <row r="528" ht="25" customHeight="1" spans="1:7">
      <c r="A528" s="242" t="s">
        <v>1448</v>
      </c>
      <c r="B528" s="248" t="s">
        <v>1449</v>
      </c>
      <c r="C528" s="244"/>
      <c r="D528" s="245"/>
      <c r="E528" s="245"/>
      <c r="F528" s="246">
        <f ca="1" t="shared" si="30"/>
        <v>0</v>
      </c>
      <c r="G528" s="246">
        <f ca="1" t="shared" si="31"/>
        <v>0</v>
      </c>
    </row>
    <row r="529" ht="25" customHeight="1" spans="1:7">
      <c r="A529" s="242" t="s">
        <v>1450</v>
      </c>
      <c r="B529" s="248" t="s">
        <v>1451</v>
      </c>
      <c r="C529" s="244"/>
      <c r="D529" s="245"/>
      <c r="E529" s="245"/>
      <c r="F529" s="246">
        <f ca="1" t="shared" si="30"/>
        <v>0</v>
      </c>
      <c r="G529" s="246">
        <f ca="1" t="shared" si="31"/>
        <v>0</v>
      </c>
    </row>
    <row r="530" ht="25" customHeight="1" spans="1:7">
      <c r="A530" s="242" t="s">
        <v>1452</v>
      </c>
      <c r="B530" s="248" t="s">
        <v>1453</v>
      </c>
      <c r="C530" s="244"/>
      <c r="D530" s="245"/>
      <c r="E530" s="245"/>
      <c r="F530" s="246">
        <f ca="1" t="shared" si="30"/>
        <v>0</v>
      </c>
      <c r="G530" s="246">
        <f ca="1" t="shared" si="31"/>
        <v>0</v>
      </c>
    </row>
    <row r="531" ht="25" customHeight="1" spans="1:7">
      <c r="A531" s="242" t="s">
        <v>1454</v>
      </c>
      <c r="B531" s="248" t="s">
        <v>1455</v>
      </c>
      <c r="C531" s="244"/>
      <c r="D531" s="245"/>
      <c r="E531" s="245"/>
      <c r="F531" s="246">
        <f ca="1" t="shared" si="30"/>
        <v>0</v>
      </c>
      <c r="G531" s="246">
        <f ca="1" t="shared" si="31"/>
        <v>0</v>
      </c>
    </row>
    <row r="532" ht="25" customHeight="1" spans="1:7">
      <c r="A532" s="242" t="s">
        <v>1456</v>
      </c>
      <c r="B532" s="248" t="s">
        <v>1457</v>
      </c>
      <c r="C532" s="244"/>
      <c r="D532" s="245"/>
      <c r="E532" s="245"/>
      <c r="F532" s="246">
        <f ca="1" t="shared" si="30"/>
        <v>0</v>
      </c>
      <c r="G532" s="246">
        <f ca="1" t="shared" si="31"/>
        <v>0</v>
      </c>
    </row>
    <row r="533" ht="25" customHeight="1" spans="1:7">
      <c r="A533" s="242" t="s">
        <v>1458</v>
      </c>
      <c r="B533" s="248" t="s">
        <v>1459</v>
      </c>
      <c r="C533" s="244">
        <v>2000</v>
      </c>
      <c r="D533" s="245">
        <v>2097</v>
      </c>
      <c r="E533" s="245">
        <v>2127</v>
      </c>
      <c r="F533" s="246">
        <f ca="1" t="shared" si="30"/>
        <v>1.0635</v>
      </c>
      <c r="G533" s="246">
        <f ca="1" t="shared" si="31"/>
        <v>1.01430615164521</v>
      </c>
    </row>
    <row r="534" ht="25" customHeight="1" spans="1:7">
      <c r="A534" s="242" t="s">
        <v>1460</v>
      </c>
      <c r="B534" s="248" t="s">
        <v>1461</v>
      </c>
      <c r="C534" s="244">
        <v>1000</v>
      </c>
      <c r="D534" s="245">
        <v>982</v>
      </c>
      <c r="E534" s="245">
        <v>1600</v>
      </c>
      <c r="F534" s="246">
        <f ca="1" t="shared" si="30"/>
        <v>1.6</v>
      </c>
      <c r="G534" s="246">
        <f ca="1" t="shared" si="31"/>
        <v>1.62932790224033</v>
      </c>
    </row>
    <row r="535" ht="25" customHeight="1" spans="1:7">
      <c r="A535" s="242" t="s">
        <v>1462</v>
      </c>
      <c r="B535" s="248" t="s">
        <v>1463</v>
      </c>
      <c r="C535" s="244">
        <v>284</v>
      </c>
      <c r="D535" s="245">
        <v>129</v>
      </c>
      <c r="E535" s="245">
        <v>84</v>
      </c>
      <c r="F535" s="246">
        <f ca="1" t="shared" si="30"/>
        <v>0.295774647887324</v>
      </c>
      <c r="G535" s="246">
        <f ca="1" t="shared" si="31"/>
        <v>0.651162790697674</v>
      </c>
    </row>
    <row r="536" ht="25" customHeight="1" spans="1:7">
      <c r="A536" s="242" t="s">
        <v>1464</v>
      </c>
      <c r="B536" s="248" t="s">
        <v>1465</v>
      </c>
      <c r="C536" s="244"/>
      <c r="D536" s="245"/>
      <c r="E536" s="245"/>
      <c r="F536" s="246">
        <f ca="1" t="shared" si="30"/>
        <v>0</v>
      </c>
      <c r="G536" s="246">
        <f ca="1" t="shared" si="31"/>
        <v>0</v>
      </c>
    </row>
    <row r="537" ht="25" customHeight="1" spans="1:7">
      <c r="A537" s="242" t="s">
        <v>1466</v>
      </c>
      <c r="B537" s="248" t="s">
        <v>1467</v>
      </c>
      <c r="C537" s="244">
        <v>200</v>
      </c>
      <c r="D537" s="245">
        <v>324</v>
      </c>
      <c r="E537" s="245">
        <v>135</v>
      </c>
      <c r="F537" s="246">
        <f ca="1" t="shared" si="30"/>
        <v>0.675</v>
      </c>
      <c r="G537" s="246">
        <f ca="1" t="shared" si="31"/>
        <v>0.416666666666667</v>
      </c>
    </row>
    <row r="538" ht="25" customHeight="1" spans="1:7">
      <c r="A538" s="242" t="s">
        <v>1468</v>
      </c>
      <c r="B538" s="248" t="s">
        <v>1469</v>
      </c>
      <c r="C538" s="244"/>
      <c r="D538" s="245"/>
      <c r="E538" s="245"/>
      <c r="F538" s="246">
        <f ca="1" t="shared" si="30"/>
        <v>0</v>
      </c>
      <c r="G538" s="246">
        <f ca="1" t="shared" si="31"/>
        <v>0</v>
      </c>
    </row>
    <row r="539" ht="25" customHeight="1" spans="1:7">
      <c r="A539" s="242" t="s">
        <v>1470</v>
      </c>
      <c r="B539" s="248" t="s">
        <v>1471</v>
      </c>
      <c r="C539" s="244"/>
      <c r="D539" s="245"/>
      <c r="E539" s="245"/>
      <c r="F539" s="246">
        <f ca="1" t="shared" si="30"/>
        <v>0</v>
      </c>
      <c r="G539" s="246">
        <f ca="1" t="shared" si="31"/>
        <v>0</v>
      </c>
    </row>
    <row r="540" ht="25" customHeight="1" spans="1:7">
      <c r="A540" s="242" t="s">
        <v>1472</v>
      </c>
      <c r="B540" s="248" t="s">
        <v>1473</v>
      </c>
      <c r="C540" s="244"/>
      <c r="D540" s="245"/>
      <c r="E540" s="245"/>
      <c r="F540" s="246">
        <f ca="1" t="shared" si="30"/>
        <v>0</v>
      </c>
      <c r="G540" s="246">
        <f ca="1" t="shared" si="31"/>
        <v>0</v>
      </c>
    </row>
    <row r="541" ht="25" customHeight="1" spans="1:7">
      <c r="A541" s="242" t="s">
        <v>1474</v>
      </c>
      <c r="B541" s="248" t="s">
        <v>1475</v>
      </c>
      <c r="C541" s="244"/>
      <c r="D541" s="245">
        <v>1345</v>
      </c>
      <c r="E541" s="245">
        <v>760</v>
      </c>
      <c r="F541" s="246">
        <f ca="1" t="shared" si="30"/>
        <v>0</v>
      </c>
      <c r="G541" s="246">
        <f ca="1" t="shared" si="31"/>
        <v>0.565055762081784</v>
      </c>
    </row>
    <row r="542" ht="25" customHeight="1" spans="1:7">
      <c r="A542" s="242" t="s">
        <v>1476</v>
      </c>
      <c r="B542" s="248" t="s">
        <v>1477</v>
      </c>
      <c r="C542" s="244">
        <v>190</v>
      </c>
      <c r="D542" s="245">
        <v>143</v>
      </c>
      <c r="E542" s="245">
        <v>135</v>
      </c>
      <c r="F542" s="246">
        <f ca="1" t="shared" si="30"/>
        <v>0.710526315789474</v>
      </c>
      <c r="G542" s="246">
        <f ca="1" t="shared" si="31"/>
        <v>0.944055944055944</v>
      </c>
    </row>
    <row r="543" ht="25" customHeight="1" spans="1:7">
      <c r="A543" s="242" t="s">
        <v>1478</v>
      </c>
      <c r="B543" s="248" t="s">
        <v>1479</v>
      </c>
      <c r="C543" s="244"/>
      <c r="D543" s="245">
        <v>33</v>
      </c>
      <c r="E543" s="245">
        <v>71</v>
      </c>
      <c r="F543" s="246">
        <f ca="1" t="shared" si="30"/>
        <v>0</v>
      </c>
      <c r="G543" s="246">
        <f ca="1" t="shared" si="31"/>
        <v>2.15151515151515</v>
      </c>
    </row>
    <row r="544" ht="25" customHeight="1" spans="1:7">
      <c r="A544" s="242" t="s">
        <v>1480</v>
      </c>
      <c r="B544" s="248" t="s">
        <v>1481</v>
      </c>
      <c r="C544" s="244"/>
      <c r="D544" s="245">
        <v>8</v>
      </c>
      <c r="E544" s="245"/>
      <c r="F544" s="246">
        <f ca="1" t="shared" si="30"/>
        <v>0</v>
      </c>
      <c r="G544" s="246">
        <f ca="1" t="shared" si="31"/>
        <v>0</v>
      </c>
    </row>
    <row r="545" ht="25" customHeight="1" spans="1:7">
      <c r="A545" s="242" t="s">
        <v>1482</v>
      </c>
      <c r="B545" s="248" t="s">
        <v>1483</v>
      </c>
      <c r="C545" s="244"/>
      <c r="D545" s="245">
        <v>4</v>
      </c>
      <c r="E545" s="245"/>
      <c r="F545" s="246">
        <f ca="1" t="shared" si="30"/>
        <v>0</v>
      </c>
      <c r="G545" s="246">
        <f ca="1" t="shared" si="31"/>
        <v>0</v>
      </c>
    </row>
    <row r="546" ht="25" customHeight="1" spans="1:7">
      <c r="A546" s="242" t="s">
        <v>1484</v>
      </c>
      <c r="B546" s="248" t="s">
        <v>1485</v>
      </c>
      <c r="C546" s="244">
        <v>24</v>
      </c>
      <c r="D546" s="245">
        <v>21</v>
      </c>
      <c r="E546" s="245"/>
      <c r="F546" s="246">
        <f ca="1" t="shared" si="30"/>
        <v>0</v>
      </c>
      <c r="G546" s="246">
        <f ca="1" t="shared" si="31"/>
        <v>0</v>
      </c>
    </row>
    <row r="547" ht="25" customHeight="1" spans="1:7">
      <c r="A547" s="242" t="s">
        <v>1486</v>
      </c>
      <c r="B547" s="248" t="s">
        <v>1487</v>
      </c>
      <c r="C547" s="244"/>
      <c r="D547" s="245">
        <v>44</v>
      </c>
      <c r="E547" s="245"/>
      <c r="F547" s="246">
        <f ca="1" t="shared" si="30"/>
        <v>0</v>
      </c>
      <c r="G547" s="246">
        <f ca="1" t="shared" si="31"/>
        <v>0</v>
      </c>
    </row>
    <row r="548" ht="25" customHeight="1" spans="1:7">
      <c r="A548" s="242" t="s">
        <v>1488</v>
      </c>
      <c r="B548" s="248" t="s">
        <v>1489</v>
      </c>
      <c r="C548" s="244">
        <v>100</v>
      </c>
      <c r="D548" s="245">
        <v>76</v>
      </c>
      <c r="E548" s="245">
        <v>70</v>
      </c>
      <c r="F548" s="246">
        <f ca="1" t="shared" si="30"/>
        <v>0.7</v>
      </c>
      <c r="G548" s="246">
        <f ca="1" t="shared" si="31"/>
        <v>0.921052631578947</v>
      </c>
    </row>
    <row r="549" ht="25" customHeight="1" spans="1:7">
      <c r="A549" s="242" t="s">
        <v>1490</v>
      </c>
      <c r="B549" s="248" t="s">
        <v>1491</v>
      </c>
      <c r="C549" s="244">
        <v>291</v>
      </c>
      <c r="D549" s="245">
        <v>287</v>
      </c>
      <c r="E549" s="245">
        <v>280</v>
      </c>
      <c r="F549" s="246">
        <f ca="1" t="shared" si="30"/>
        <v>0.962199312714777</v>
      </c>
      <c r="G549" s="246">
        <f ca="1" t="shared" si="31"/>
        <v>0.975609756097561</v>
      </c>
    </row>
    <row r="550" ht="25" customHeight="1" spans="1:7">
      <c r="A550" s="242" t="s">
        <v>1492</v>
      </c>
      <c r="B550" s="248" t="s">
        <v>1493</v>
      </c>
      <c r="C550" s="244"/>
      <c r="D550" s="245"/>
      <c r="E550" s="245"/>
      <c r="F550" s="246">
        <f ca="1" t="shared" si="30"/>
        <v>0</v>
      </c>
      <c r="G550" s="246">
        <f ca="1" t="shared" si="31"/>
        <v>0</v>
      </c>
    </row>
    <row r="551" ht="25" customHeight="1" spans="1:7">
      <c r="A551" s="242" t="s">
        <v>1494</v>
      </c>
      <c r="B551" s="248" t="s">
        <v>1495</v>
      </c>
      <c r="C551" s="244"/>
      <c r="D551" s="245"/>
      <c r="E551" s="245"/>
      <c r="F551" s="246">
        <f ca="1" t="shared" si="30"/>
        <v>0</v>
      </c>
      <c r="G551" s="246">
        <f ca="1" t="shared" si="31"/>
        <v>0</v>
      </c>
    </row>
    <row r="552" ht="25" customHeight="1" spans="1:7">
      <c r="A552" s="242" t="s">
        <v>1496</v>
      </c>
      <c r="B552" s="248" t="s">
        <v>1497</v>
      </c>
      <c r="C552" s="244"/>
      <c r="D552" s="245"/>
      <c r="E552" s="245"/>
      <c r="F552" s="246">
        <f ca="1" t="shared" si="30"/>
        <v>0</v>
      </c>
      <c r="G552" s="246">
        <f ca="1" t="shared" si="31"/>
        <v>0</v>
      </c>
    </row>
    <row r="553" ht="25" customHeight="1" spans="1:7">
      <c r="A553" s="242" t="s">
        <v>1498</v>
      </c>
      <c r="B553" s="248" t="s">
        <v>1499</v>
      </c>
      <c r="C553" s="244"/>
      <c r="D553" s="245">
        <v>38</v>
      </c>
      <c r="E553" s="245">
        <v>30</v>
      </c>
      <c r="F553" s="246">
        <f ca="1" t="shared" si="30"/>
        <v>0</v>
      </c>
      <c r="G553" s="246">
        <f ca="1" t="shared" si="31"/>
        <v>0.789473684210526</v>
      </c>
    </row>
    <row r="554" ht="25" customHeight="1" spans="1:7">
      <c r="A554" s="242" t="s">
        <v>1500</v>
      </c>
      <c r="B554" s="248" t="s">
        <v>1501</v>
      </c>
      <c r="C554" s="244"/>
      <c r="D554" s="245"/>
      <c r="E554" s="245"/>
      <c r="F554" s="246">
        <f ca="1" t="shared" si="30"/>
        <v>0</v>
      </c>
      <c r="G554" s="246">
        <f ca="1" t="shared" si="31"/>
        <v>0</v>
      </c>
    </row>
    <row r="555" ht="25" customHeight="1" spans="1:7">
      <c r="A555" s="242" t="s">
        <v>1502</v>
      </c>
      <c r="B555" s="248" t="s">
        <v>630</v>
      </c>
      <c r="C555" s="244">
        <v>67</v>
      </c>
      <c r="D555" s="245">
        <v>105</v>
      </c>
      <c r="E555" s="245">
        <v>71</v>
      </c>
      <c r="F555" s="246">
        <f ca="1" t="shared" si="30"/>
        <v>1.05970149253731</v>
      </c>
      <c r="G555" s="246">
        <f ca="1" t="shared" si="31"/>
        <v>0.676190476190476</v>
      </c>
    </row>
    <row r="556" ht="25" customHeight="1" spans="1:7">
      <c r="A556" s="242" t="s">
        <v>1503</v>
      </c>
      <c r="B556" s="248" t="s">
        <v>632</v>
      </c>
      <c r="C556" s="244"/>
      <c r="D556" s="245"/>
      <c r="E556" s="245"/>
      <c r="F556" s="246">
        <f ca="1" t="shared" si="30"/>
        <v>0</v>
      </c>
      <c r="G556" s="246">
        <f ca="1" t="shared" si="31"/>
        <v>0</v>
      </c>
    </row>
    <row r="557" ht="25" customHeight="1" spans="1:7">
      <c r="A557" s="242" t="s">
        <v>1504</v>
      </c>
      <c r="B557" s="248" t="s">
        <v>634</v>
      </c>
      <c r="C557" s="244">
        <v>11</v>
      </c>
      <c r="D557" s="245">
        <v>11</v>
      </c>
      <c r="E557" s="245"/>
      <c r="F557" s="246">
        <f ca="1" t="shared" si="30"/>
        <v>0</v>
      </c>
      <c r="G557" s="246">
        <f ca="1" t="shared" si="31"/>
        <v>0</v>
      </c>
    </row>
    <row r="558" ht="25" customHeight="1" spans="1:7">
      <c r="A558" s="242" t="s">
        <v>1505</v>
      </c>
      <c r="B558" s="248" t="s">
        <v>1506</v>
      </c>
      <c r="C558" s="244">
        <v>3</v>
      </c>
      <c r="D558" s="245">
        <v>15</v>
      </c>
      <c r="E558" s="245">
        <v>36</v>
      </c>
      <c r="F558" s="246">
        <f ca="1" t="shared" si="30"/>
        <v>12</v>
      </c>
      <c r="G558" s="246">
        <f ca="1" t="shared" si="31"/>
        <v>2.4</v>
      </c>
    </row>
    <row r="559" ht="25" customHeight="1" spans="1:7">
      <c r="A559" s="242" t="s">
        <v>1507</v>
      </c>
      <c r="B559" s="248" t="s">
        <v>1508</v>
      </c>
      <c r="C559" s="244"/>
      <c r="D559" s="245">
        <v>88</v>
      </c>
      <c r="E559" s="245">
        <v>73</v>
      </c>
      <c r="F559" s="246">
        <f ca="1" t="shared" si="30"/>
        <v>0</v>
      </c>
      <c r="G559" s="246">
        <f ca="1" t="shared" si="31"/>
        <v>0.829545454545455</v>
      </c>
    </row>
    <row r="560" ht="25" customHeight="1" spans="1:7">
      <c r="A560" s="242" t="s">
        <v>1509</v>
      </c>
      <c r="B560" s="248" t="s">
        <v>1510</v>
      </c>
      <c r="C560" s="244"/>
      <c r="D560" s="245"/>
      <c r="E560" s="245"/>
      <c r="F560" s="246">
        <f ca="1" t="shared" si="30"/>
        <v>0</v>
      </c>
      <c r="G560" s="246">
        <f ca="1" t="shared" si="31"/>
        <v>0</v>
      </c>
    </row>
    <row r="561" ht="25" customHeight="1" spans="1:7">
      <c r="A561" s="242" t="s">
        <v>1511</v>
      </c>
      <c r="B561" s="248" t="s">
        <v>1512</v>
      </c>
      <c r="C561" s="244">
        <v>150</v>
      </c>
      <c r="D561" s="245">
        <v>657</v>
      </c>
      <c r="E561" s="245">
        <v>712</v>
      </c>
      <c r="F561" s="246">
        <f ca="1" t="shared" si="30"/>
        <v>4.74666666666667</v>
      </c>
      <c r="G561" s="246">
        <f ca="1" t="shared" si="31"/>
        <v>1.08371385083714</v>
      </c>
    </row>
    <row r="562" ht="25" customHeight="1" spans="1:7">
      <c r="A562" s="242" t="s">
        <v>1513</v>
      </c>
      <c r="B562" s="248" t="s">
        <v>1514</v>
      </c>
      <c r="C562" s="244"/>
      <c r="D562" s="245">
        <v>415</v>
      </c>
      <c r="E562" s="245">
        <v>106</v>
      </c>
      <c r="F562" s="246">
        <f ca="1" t="shared" si="30"/>
        <v>0</v>
      </c>
      <c r="G562" s="246">
        <f ca="1" t="shared" si="31"/>
        <v>0.255421686746988</v>
      </c>
    </row>
    <row r="563" ht="25" customHeight="1" spans="1:7">
      <c r="A563" s="242" t="s">
        <v>1515</v>
      </c>
      <c r="B563" s="248" t="s">
        <v>630</v>
      </c>
      <c r="C563" s="244"/>
      <c r="D563" s="245"/>
      <c r="E563" s="245"/>
      <c r="F563" s="246">
        <f ca="1" t="shared" si="30"/>
        <v>0</v>
      </c>
      <c r="G563" s="246">
        <f ca="1" t="shared" si="31"/>
        <v>0</v>
      </c>
    </row>
    <row r="564" ht="25" customHeight="1" spans="1:7">
      <c r="A564" s="242" t="s">
        <v>1516</v>
      </c>
      <c r="B564" s="248" t="s">
        <v>632</v>
      </c>
      <c r="C564" s="244"/>
      <c r="D564" s="245"/>
      <c r="E564" s="245"/>
      <c r="F564" s="246">
        <f ca="1" t="shared" si="30"/>
        <v>0</v>
      </c>
      <c r="G564" s="246">
        <f ca="1" t="shared" si="31"/>
        <v>0</v>
      </c>
    </row>
    <row r="565" ht="25" customHeight="1" spans="1:7">
      <c r="A565" s="242" t="s">
        <v>1517</v>
      </c>
      <c r="B565" s="248" t="s">
        <v>634</v>
      </c>
      <c r="C565" s="244"/>
      <c r="D565" s="245"/>
      <c r="E565" s="245"/>
      <c r="F565" s="246">
        <f ca="1" t="shared" si="30"/>
        <v>0</v>
      </c>
      <c r="G565" s="246">
        <f ca="1" t="shared" si="31"/>
        <v>0</v>
      </c>
    </row>
    <row r="566" ht="25" customHeight="1" spans="1:7">
      <c r="A566" s="242" t="s">
        <v>1518</v>
      </c>
      <c r="B566" s="248" t="s">
        <v>648</v>
      </c>
      <c r="C566" s="244"/>
      <c r="D566" s="245"/>
      <c r="E566" s="245"/>
      <c r="F566" s="246">
        <f ca="1" t="shared" si="30"/>
        <v>0</v>
      </c>
      <c r="G566" s="246">
        <f ca="1" t="shared" si="31"/>
        <v>0</v>
      </c>
    </row>
    <row r="567" ht="25" customHeight="1" spans="1:7">
      <c r="A567" s="242" t="s">
        <v>1519</v>
      </c>
      <c r="B567" s="248" t="s">
        <v>1520</v>
      </c>
      <c r="C567" s="244"/>
      <c r="D567" s="245">
        <v>2</v>
      </c>
      <c r="E567" s="245"/>
      <c r="F567" s="246">
        <f ca="1" t="shared" si="30"/>
        <v>0</v>
      </c>
      <c r="G567" s="246">
        <f ca="1" t="shared" si="31"/>
        <v>0</v>
      </c>
    </row>
    <row r="568" ht="25" customHeight="1" spans="1:7">
      <c r="A568" s="242" t="s">
        <v>1521</v>
      </c>
      <c r="B568" s="248" t="s">
        <v>1522</v>
      </c>
      <c r="C568" s="244">
        <v>3008</v>
      </c>
      <c r="D568" s="245">
        <v>4130</v>
      </c>
      <c r="E568" s="245">
        <v>4792</v>
      </c>
      <c r="F568" s="246">
        <f ca="1" t="shared" si="30"/>
        <v>1.59308510638298</v>
      </c>
      <c r="G568" s="246">
        <f ca="1" t="shared" si="31"/>
        <v>1.16029055690073</v>
      </c>
    </row>
    <row r="569" ht="25" customHeight="1" spans="1:7">
      <c r="A569" s="242" t="s">
        <v>1523</v>
      </c>
      <c r="B569" s="248" t="s">
        <v>1524</v>
      </c>
      <c r="C569" s="244"/>
      <c r="D569" s="245">
        <v>912</v>
      </c>
      <c r="E569" s="245"/>
      <c r="F569" s="246">
        <f ca="1" t="shared" si="30"/>
        <v>0</v>
      </c>
      <c r="G569" s="246">
        <f ca="1" t="shared" si="31"/>
        <v>0</v>
      </c>
    </row>
    <row r="570" ht="25" customHeight="1" spans="1:7">
      <c r="A570" s="242" t="s">
        <v>1525</v>
      </c>
      <c r="B570" s="248" t="s">
        <v>1526</v>
      </c>
      <c r="C570" s="244">
        <v>1000</v>
      </c>
      <c r="D570" s="245">
        <v>1097</v>
      </c>
      <c r="E570" s="245">
        <v>890</v>
      </c>
      <c r="F570" s="246">
        <f ca="1" t="shared" si="30"/>
        <v>0.89</v>
      </c>
      <c r="G570" s="246">
        <f ca="1" t="shared" si="31"/>
        <v>0.81130355515041</v>
      </c>
    </row>
    <row r="571" ht="25" customHeight="1" spans="1:7">
      <c r="A571" s="242" t="s">
        <v>1527</v>
      </c>
      <c r="B571" s="248" t="s">
        <v>1528</v>
      </c>
      <c r="C571" s="244"/>
      <c r="D571" s="245"/>
      <c r="E571" s="245"/>
      <c r="F571" s="246">
        <f ca="1" t="shared" si="30"/>
        <v>0</v>
      </c>
      <c r="G571" s="246">
        <f ca="1" t="shared" si="31"/>
        <v>0</v>
      </c>
    </row>
    <row r="572" ht="25" customHeight="1" spans="1:7">
      <c r="A572" s="242" t="s">
        <v>1529</v>
      </c>
      <c r="B572" s="248" t="s">
        <v>1530</v>
      </c>
      <c r="C572" s="244"/>
      <c r="D572" s="245"/>
      <c r="E572" s="245"/>
      <c r="F572" s="246">
        <f ca="1" t="shared" si="30"/>
        <v>0</v>
      </c>
      <c r="G572" s="246">
        <f ca="1" t="shared" si="31"/>
        <v>0</v>
      </c>
    </row>
    <row r="573" ht="25" customHeight="1" spans="1:7">
      <c r="A573" s="242" t="s">
        <v>1531</v>
      </c>
      <c r="B573" s="248" t="s">
        <v>1532</v>
      </c>
      <c r="C573" s="244"/>
      <c r="D573" s="245">
        <v>20</v>
      </c>
      <c r="E573" s="245">
        <v>10</v>
      </c>
      <c r="F573" s="246">
        <f ca="1" t="shared" si="30"/>
        <v>0</v>
      </c>
      <c r="G573" s="246">
        <f ca="1" t="shared" si="31"/>
        <v>0.5</v>
      </c>
    </row>
    <row r="574" ht="25" customHeight="1" spans="1:7">
      <c r="A574" s="242" t="s">
        <v>1533</v>
      </c>
      <c r="B574" s="248" t="s">
        <v>1534</v>
      </c>
      <c r="C574" s="244"/>
      <c r="D574" s="245"/>
      <c r="E574" s="245"/>
      <c r="F574" s="246">
        <f ca="1" t="shared" si="30"/>
        <v>0</v>
      </c>
      <c r="G574" s="246">
        <f ca="1" t="shared" si="31"/>
        <v>0</v>
      </c>
    </row>
    <row r="575" ht="25" customHeight="1" spans="1:7">
      <c r="A575" s="242" t="s">
        <v>1535</v>
      </c>
      <c r="B575" s="248" t="s">
        <v>1536</v>
      </c>
      <c r="C575" s="244"/>
      <c r="D575" s="245">
        <v>5</v>
      </c>
      <c r="E575" s="245"/>
      <c r="F575" s="246">
        <f ca="1" t="shared" si="30"/>
        <v>0</v>
      </c>
      <c r="G575" s="246">
        <f ca="1" t="shared" si="31"/>
        <v>0</v>
      </c>
    </row>
    <row r="576" ht="25" customHeight="1" spans="1:7">
      <c r="A576" s="242" t="s">
        <v>1537</v>
      </c>
      <c r="B576" s="248" t="s">
        <v>1538</v>
      </c>
      <c r="C576" s="244"/>
      <c r="D576" s="245">
        <v>14</v>
      </c>
      <c r="E576" s="245"/>
      <c r="F576" s="246">
        <f ca="1" t="shared" si="30"/>
        <v>0</v>
      </c>
      <c r="G576" s="246">
        <f ca="1" t="shared" si="31"/>
        <v>0</v>
      </c>
    </row>
    <row r="577" ht="25" customHeight="1" spans="1:7">
      <c r="A577" s="242" t="s">
        <v>1539</v>
      </c>
      <c r="B577" s="248" t="s">
        <v>1540</v>
      </c>
      <c r="C577" s="244"/>
      <c r="D577" s="245">
        <v>271</v>
      </c>
      <c r="E577" s="245">
        <v>281</v>
      </c>
      <c r="F577" s="246">
        <f ca="1" t="shared" si="30"/>
        <v>0</v>
      </c>
      <c r="G577" s="246">
        <f ca="1" t="shared" si="31"/>
        <v>1.03690036900369</v>
      </c>
    </row>
    <row r="578" ht="25" customHeight="1" spans="1:7">
      <c r="A578" s="242" t="s">
        <v>1541</v>
      </c>
      <c r="B578" s="248" t="s">
        <v>1542</v>
      </c>
      <c r="C578" s="244">
        <v>253</v>
      </c>
      <c r="D578" s="245">
        <v>6</v>
      </c>
      <c r="E578" s="245"/>
      <c r="F578" s="246">
        <f ca="1" t="shared" si="30"/>
        <v>0</v>
      </c>
      <c r="G578" s="246">
        <f ca="1" t="shared" si="31"/>
        <v>0</v>
      </c>
    </row>
    <row r="579" ht="25" customHeight="1" spans="1:7">
      <c r="A579" s="242" t="s">
        <v>1543</v>
      </c>
      <c r="B579" s="248" t="s">
        <v>1544</v>
      </c>
      <c r="C579" s="244">
        <v>8027</v>
      </c>
      <c r="D579" s="245">
        <v>9747</v>
      </c>
      <c r="E579" s="245">
        <v>6676</v>
      </c>
      <c r="F579" s="246">
        <f ca="1" t="shared" si="30"/>
        <v>0.831693036003488</v>
      </c>
      <c r="G579" s="246">
        <f ca="1" t="shared" si="31"/>
        <v>0.684928696009028</v>
      </c>
    </row>
    <row r="580" ht="25" customHeight="1" spans="1:7">
      <c r="A580" s="242" t="s">
        <v>1545</v>
      </c>
      <c r="B580" s="248" t="s">
        <v>1546</v>
      </c>
      <c r="C580" s="244"/>
      <c r="D580" s="245">
        <v>12</v>
      </c>
      <c r="E580" s="245"/>
      <c r="F580" s="246">
        <f ca="1" t="shared" si="30"/>
        <v>0</v>
      </c>
      <c r="G580" s="246">
        <f ca="1" t="shared" si="31"/>
        <v>0</v>
      </c>
    </row>
    <row r="581" ht="25" customHeight="1" spans="1:7">
      <c r="A581" s="242" t="s">
        <v>1547</v>
      </c>
      <c r="B581" s="248" t="s">
        <v>1548</v>
      </c>
      <c r="C581" s="244">
        <v>267</v>
      </c>
      <c r="D581" s="245">
        <v>243</v>
      </c>
      <c r="E581" s="245">
        <v>263</v>
      </c>
      <c r="F581" s="246">
        <f ca="1" t="shared" si="30"/>
        <v>0.98501872659176</v>
      </c>
      <c r="G581" s="246">
        <f ca="1" t="shared" si="31"/>
        <v>1.08230452674897</v>
      </c>
    </row>
    <row r="582" ht="25" customHeight="1" spans="1:7">
      <c r="A582" s="242" t="s">
        <v>1549</v>
      </c>
      <c r="B582" s="248" t="s">
        <v>1550</v>
      </c>
      <c r="C582" s="244">
        <v>260</v>
      </c>
      <c r="D582" s="245">
        <v>248</v>
      </c>
      <c r="E582" s="245">
        <v>240</v>
      </c>
      <c r="F582" s="246">
        <f ca="1" t="shared" si="30"/>
        <v>0.923076923076923</v>
      </c>
      <c r="G582" s="246">
        <f ca="1" t="shared" si="31"/>
        <v>0.967741935483871</v>
      </c>
    </row>
    <row r="583" ht="25" customHeight="1" spans="1:7">
      <c r="A583" s="242" t="s">
        <v>1551</v>
      </c>
      <c r="B583" s="248" t="s">
        <v>1552</v>
      </c>
      <c r="C583" s="244"/>
      <c r="D583" s="245"/>
      <c r="E583" s="245"/>
      <c r="F583" s="246">
        <f ca="1" t="shared" si="30"/>
        <v>0</v>
      </c>
      <c r="G583" s="246">
        <f ca="1" t="shared" si="31"/>
        <v>0</v>
      </c>
    </row>
    <row r="584" ht="25" customHeight="1" spans="1:7">
      <c r="A584" s="242" t="s">
        <v>1553</v>
      </c>
      <c r="B584" s="248" t="s">
        <v>630</v>
      </c>
      <c r="C584" s="244">
        <v>211</v>
      </c>
      <c r="D584" s="245">
        <v>353</v>
      </c>
      <c r="E584" s="245">
        <v>122</v>
      </c>
      <c r="F584" s="246">
        <f ca="1" t="shared" si="30"/>
        <v>0.578199052132701</v>
      </c>
      <c r="G584" s="246">
        <f ca="1" t="shared" si="31"/>
        <v>0.345609065155807</v>
      </c>
    </row>
    <row r="585" ht="25" customHeight="1" spans="1:7">
      <c r="A585" s="242" t="s">
        <v>1554</v>
      </c>
      <c r="B585" s="248" t="s">
        <v>632</v>
      </c>
      <c r="C585" s="244"/>
      <c r="D585" s="245"/>
      <c r="E585" s="245"/>
      <c r="F585" s="246">
        <f ca="1" t="shared" si="30"/>
        <v>0</v>
      </c>
      <c r="G585" s="246">
        <f ca="1" t="shared" si="31"/>
        <v>0</v>
      </c>
    </row>
    <row r="586" ht="25" customHeight="1" spans="1:7">
      <c r="A586" s="242" t="s">
        <v>1555</v>
      </c>
      <c r="B586" s="248" t="s">
        <v>634</v>
      </c>
      <c r="C586" s="244"/>
      <c r="D586" s="245"/>
      <c r="E586" s="245"/>
      <c r="F586" s="246">
        <f ca="1" t="shared" ref="F586:F596" si="32">IFERROR(OFFSET(F586,0,-1)/OFFSET(F586,0,-3),)</f>
        <v>0</v>
      </c>
      <c r="G586" s="246">
        <f ca="1" t="shared" ref="G586:G595" si="33">IFERROR(OFFSET(F586,0,-1)/OFFSET(F586,0,-2),)</f>
        <v>0</v>
      </c>
    </row>
    <row r="587" ht="25" customHeight="1" spans="1:7">
      <c r="A587" s="242" t="s">
        <v>1556</v>
      </c>
      <c r="B587" s="248" t="s">
        <v>1557</v>
      </c>
      <c r="C587" s="244"/>
      <c r="D587" s="245">
        <v>48</v>
      </c>
      <c r="E587" s="245"/>
      <c r="F587" s="246">
        <f ca="1" t="shared" si="32"/>
        <v>0</v>
      </c>
      <c r="G587" s="246">
        <f ca="1" t="shared" si="33"/>
        <v>0</v>
      </c>
    </row>
    <row r="588" ht="25" customHeight="1" spans="1:7">
      <c r="A588" s="242" t="s">
        <v>1558</v>
      </c>
      <c r="B588" s="248" t="s">
        <v>1559</v>
      </c>
      <c r="C588" s="244">
        <v>108</v>
      </c>
      <c r="D588" s="245">
        <v>75</v>
      </c>
      <c r="E588" s="245">
        <v>108</v>
      </c>
      <c r="F588" s="246">
        <f ca="1" t="shared" si="32"/>
        <v>1</v>
      </c>
      <c r="G588" s="246">
        <f ca="1" t="shared" si="33"/>
        <v>1.44</v>
      </c>
    </row>
    <row r="589" ht="25" customHeight="1" spans="1:7">
      <c r="A589" s="242" t="s">
        <v>1560</v>
      </c>
      <c r="B589" s="248" t="s">
        <v>719</v>
      </c>
      <c r="C589" s="244"/>
      <c r="D589" s="245"/>
      <c r="E589" s="245"/>
      <c r="F589" s="246">
        <f ca="1" t="shared" si="32"/>
        <v>0</v>
      </c>
      <c r="G589" s="246">
        <f ca="1" t="shared" si="33"/>
        <v>0</v>
      </c>
    </row>
    <row r="590" ht="25" customHeight="1" spans="1:7">
      <c r="A590" s="242" t="s">
        <v>1561</v>
      </c>
      <c r="B590" s="248" t="s">
        <v>648</v>
      </c>
      <c r="C590" s="244">
        <v>325</v>
      </c>
      <c r="D590" s="245">
        <v>330</v>
      </c>
      <c r="E590" s="245">
        <v>315</v>
      </c>
      <c r="F590" s="246">
        <f ca="1" t="shared" si="32"/>
        <v>0.969230769230769</v>
      </c>
      <c r="G590" s="246">
        <f ca="1" t="shared" si="33"/>
        <v>0.954545454545455</v>
      </c>
    </row>
    <row r="591" ht="25" customHeight="1" spans="1:7">
      <c r="A591" s="242" t="s">
        <v>1562</v>
      </c>
      <c r="B591" s="248" t="s">
        <v>1563</v>
      </c>
      <c r="C591" s="244"/>
      <c r="D591" s="245">
        <v>307</v>
      </c>
      <c r="E591" s="245">
        <v>74</v>
      </c>
      <c r="F591" s="246">
        <f ca="1" t="shared" si="32"/>
        <v>0</v>
      </c>
      <c r="G591" s="246">
        <f ca="1" t="shared" si="33"/>
        <v>0.241042345276873</v>
      </c>
    </row>
    <row r="592" ht="25" customHeight="1" spans="1:7">
      <c r="A592" s="242" t="s">
        <v>1564</v>
      </c>
      <c r="B592" s="248" t="s">
        <v>1565</v>
      </c>
      <c r="C592" s="244"/>
      <c r="D592" s="245"/>
      <c r="E592" s="245"/>
      <c r="F592" s="246">
        <f ca="1" t="shared" si="32"/>
        <v>0</v>
      </c>
      <c r="G592" s="246">
        <f ca="1" t="shared" si="33"/>
        <v>0</v>
      </c>
    </row>
    <row r="593" ht="25" customHeight="1" spans="1:7">
      <c r="A593" s="242" t="s">
        <v>1566</v>
      </c>
      <c r="B593" s="248" t="s">
        <v>1567</v>
      </c>
      <c r="C593" s="244"/>
      <c r="D593" s="245"/>
      <c r="E593" s="245"/>
      <c r="F593" s="246">
        <f ca="1" t="shared" si="32"/>
        <v>0</v>
      </c>
      <c r="G593" s="246">
        <f ca="1" t="shared" si="33"/>
        <v>0</v>
      </c>
    </row>
    <row r="594" ht="25" customHeight="1" spans="1:7">
      <c r="A594" s="242" t="s">
        <v>1568</v>
      </c>
      <c r="B594" s="248" t="s">
        <v>410</v>
      </c>
      <c r="C594" s="244">
        <v>1000</v>
      </c>
      <c r="D594" s="245">
        <v>1059</v>
      </c>
      <c r="E594" s="245"/>
      <c r="F594" s="246">
        <f ca="1" t="shared" si="32"/>
        <v>0</v>
      </c>
      <c r="G594" s="246">
        <f ca="1" t="shared" si="33"/>
        <v>0</v>
      </c>
    </row>
    <row r="595" s="120" customFormat="1" ht="25" customHeight="1" spans="1:7">
      <c r="A595" s="256" t="s">
        <v>411</v>
      </c>
      <c r="B595" s="240" t="s">
        <v>412</v>
      </c>
      <c r="C595" s="253">
        <f>SUM(C596:C664)</f>
        <v>19578</v>
      </c>
      <c r="D595" s="253">
        <f>SUM(D596:D664)</f>
        <v>19109</v>
      </c>
      <c r="E595" s="253">
        <f>SUM(E596:E664)</f>
        <v>18987</v>
      </c>
      <c r="F595" s="255">
        <f ca="1" t="shared" si="32"/>
        <v>0.969813055470426</v>
      </c>
      <c r="G595" s="255">
        <f ca="1" t="shared" si="33"/>
        <v>0.993615573813386</v>
      </c>
    </row>
    <row r="596" ht="25" customHeight="1" spans="1:7">
      <c r="A596" s="242" t="s">
        <v>1569</v>
      </c>
      <c r="B596" s="248" t="s">
        <v>630</v>
      </c>
      <c r="C596" s="244">
        <v>468</v>
      </c>
      <c r="D596" s="245">
        <v>919</v>
      </c>
      <c r="E596" s="245">
        <v>483</v>
      </c>
      <c r="F596" s="246">
        <f ca="1" t="shared" si="32"/>
        <v>1.03205128205128</v>
      </c>
      <c r="G596" s="246">
        <f ca="1" t="shared" ref="G596:G650" si="34">IFERROR(OFFSET(F596,0,-1)/OFFSET(F596,0,-2),)</f>
        <v>0.52557127312296</v>
      </c>
    </row>
    <row r="597" ht="25" customHeight="1" spans="1:7">
      <c r="A597" s="242" t="s">
        <v>1570</v>
      </c>
      <c r="B597" s="248" t="s">
        <v>632</v>
      </c>
      <c r="C597" s="244"/>
      <c r="D597" s="245"/>
      <c r="E597" s="245"/>
      <c r="F597" s="246">
        <f ca="1" t="shared" ref="F596:F650" si="35">IFERROR(OFFSET(F597,0,-1)/OFFSET(F597,0,-3),)</f>
        <v>0</v>
      </c>
      <c r="G597" s="246">
        <f ca="1" t="shared" si="34"/>
        <v>0</v>
      </c>
    </row>
    <row r="598" ht="25" customHeight="1" spans="1:7">
      <c r="A598" s="242" t="s">
        <v>1571</v>
      </c>
      <c r="B598" s="248" t="s">
        <v>634</v>
      </c>
      <c r="C598" s="244"/>
      <c r="D598" s="245"/>
      <c r="E598" s="245"/>
      <c r="F598" s="246">
        <f ca="1" t="shared" si="35"/>
        <v>0</v>
      </c>
      <c r="G598" s="246">
        <f ca="1" t="shared" si="34"/>
        <v>0</v>
      </c>
    </row>
    <row r="599" ht="25" customHeight="1" spans="1:7">
      <c r="A599" s="242" t="s">
        <v>1572</v>
      </c>
      <c r="B599" s="248" t="s">
        <v>1573</v>
      </c>
      <c r="C599" s="244">
        <v>208</v>
      </c>
      <c r="D599" s="245">
        <v>194</v>
      </c>
      <c r="E599" s="245">
        <v>594</v>
      </c>
      <c r="F599" s="246">
        <f ca="1" t="shared" si="35"/>
        <v>2.85576923076923</v>
      </c>
      <c r="G599" s="246">
        <f ca="1" t="shared" si="34"/>
        <v>3.06185567010309</v>
      </c>
    </row>
    <row r="600" ht="25" customHeight="1" spans="1:7">
      <c r="A600" s="242" t="s">
        <v>1574</v>
      </c>
      <c r="B600" s="248" t="s">
        <v>1575</v>
      </c>
      <c r="C600" s="244">
        <v>1500</v>
      </c>
      <c r="D600" s="245">
        <v>1476</v>
      </c>
      <c r="E600" s="245">
        <v>1314</v>
      </c>
      <c r="F600" s="246">
        <f ca="1" t="shared" si="35"/>
        <v>0.876</v>
      </c>
      <c r="G600" s="246">
        <f ca="1" t="shared" si="34"/>
        <v>0.890243902439024</v>
      </c>
    </row>
    <row r="601" ht="25" customHeight="1" spans="1:7">
      <c r="A601" s="242" t="s">
        <v>1576</v>
      </c>
      <c r="B601" s="248" t="s">
        <v>1577</v>
      </c>
      <c r="C601" s="244"/>
      <c r="D601" s="245"/>
      <c r="E601" s="245"/>
      <c r="F601" s="246">
        <f ca="1" t="shared" si="35"/>
        <v>0</v>
      </c>
      <c r="G601" s="246">
        <f ca="1" t="shared" si="34"/>
        <v>0</v>
      </c>
    </row>
    <row r="602" ht="25" customHeight="1" spans="1:7">
      <c r="A602" s="242" t="s">
        <v>1578</v>
      </c>
      <c r="B602" s="248" t="s">
        <v>1579</v>
      </c>
      <c r="C602" s="244"/>
      <c r="D602" s="245"/>
      <c r="E602" s="245"/>
      <c r="F602" s="246">
        <f ca="1" t="shared" si="35"/>
        <v>0</v>
      </c>
      <c r="G602" s="246">
        <f ca="1" t="shared" si="34"/>
        <v>0</v>
      </c>
    </row>
    <row r="603" ht="25" customHeight="1" spans="1:7">
      <c r="A603" s="242" t="s">
        <v>1580</v>
      </c>
      <c r="B603" s="248" t="s">
        <v>1581</v>
      </c>
      <c r="C603" s="244"/>
      <c r="D603" s="245"/>
      <c r="E603" s="245"/>
      <c r="F603" s="246">
        <f ca="1" t="shared" si="35"/>
        <v>0</v>
      </c>
      <c r="G603" s="246">
        <f ca="1" t="shared" si="34"/>
        <v>0</v>
      </c>
    </row>
    <row r="604" ht="25" customHeight="1" spans="1:7">
      <c r="A604" s="242" t="s">
        <v>1582</v>
      </c>
      <c r="B604" s="248" t="s">
        <v>1583</v>
      </c>
      <c r="C604" s="244"/>
      <c r="D604" s="245"/>
      <c r="E604" s="245"/>
      <c r="F604" s="246">
        <f ca="1" t="shared" si="35"/>
        <v>0</v>
      </c>
      <c r="G604" s="246">
        <f ca="1" t="shared" si="34"/>
        <v>0</v>
      </c>
    </row>
    <row r="605" ht="25" customHeight="1" spans="1:7">
      <c r="A605" s="242" t="s">
        <v>1584</v>
      </c>
      <c r="B605" s="248" t="s">
        <v>1585</v>
      </c>
      <c r="C605" s="244">
        <v>100</v>
      </c>
      <c r="D605" s="245">
        <v>110</v>
      </c>
      <c r="E605" s="245"/>
      <c r="F605" s="246">
        <f ca="1" t="shared" si="35"/>
        <v>0</v>
      </c>
      <c r="G605" s="246">
        <f ca="1" t="shared" si="34"/>
        <v>0</v>
      </c>
    </row>
    <row r="606" ht="25" customHeight="1" spans="1:7">
      <c r="A606" s="242" t="s">
        <v>1586</v>
      </c>
      <c r="B606" s="248" t="s">
        <v>1587</v>
      </c>
      <c r="C606" s="244"/>
      <c r="D606" s="245"/>
      <c r="E606" s="245"/>
      <c r="F606" s="246">
        <f ca="1" t="shared" si="35"/>
        <v>0</v>
      </c>
      <c r="G606" s="246">
        <f ca="1" t="shared" si="34"/>
        <v>0</v>
      </c>
    </row>
    <row r="607" ht="25" customHeight="1" spans="1:7">
      <c r="A607" s="242" t="s">
        <v>1588</v>
      </c>
      <c r="B607" s="248" t="s">
        <v>1589</v>
      </c>
      <c r="C607" s="244"/>
      <c r="D607" s="245"/>
      <c r="E607" s="245"/>
      <c r="F607" s="246">
        <f ca="1" t="shared" si="35"/>
        <v>0</v>
      </c>
      <c r="G607" s="246">
        <f ca="1" t="shared" si="34"/>
        <v>0</v>
      </c>
    </row>
    <row r="608" ht="25" customHeight="1" spans="1:7">
      <c r="A608" s="242" t="s">
        <v>1590</v>
      </c>
      <c r="B608" s="248" t="s">
        <v>1591</v>
      </c>
      <c r="C608" s="244"/>
      <c r="D608" s="245"/>
      <c r="E608" s="245"/>
      <c r="F608" s="246">
        <f ca="1" t="shared" si="35"/>
        <v>0</v>
      </c>
      <c r="G608" s="246">
        <f ca="1" t="shared" si="34"/>
        <v>0</v>
      </c>
    </row>
    <row r="609" ht="25" customHeight="1" spans="1:7">
      <c r="A609" s="242" t="s">
        <v>1592</v>
      </c>
      <c r="B609" s="248" t="s">
        <v>1593</v>
      </c>
      <c r="C609" s="244"/>
      <c r="D609" s="245"/>
      <c r="E609" s="245"/>
      <c r="F609" s="246">
        <f ca="1" t="shared" si="35"/>
        <v>0</v>
      </c>
      <c r="G609" s="246">
        <f ca="1" t="shared" si="34"/>
        <v>0</v>
      </c>
    </row>
    <row r="610" ht="25" customHeight="1" spans="1:7">
      <c r="A610" s="242" t="s">
        <v>1594</v>
      </c>
      <c r="B610" s="248" t="s">
        <v>1595</v>
      </c>
      <c r="C610" s="244"/>
      <c r="D610" s="245"/>
      <c r="E610" s="245"/>
      <c r="F610" s="246">
        <f ca="1" t="shared" si="35"/>
        <v>0</v>
      </c>
      <c r="G610" s="246">
        <f ca="1" t="shared" si="34"/>
        <v>0</v>
      </c>
    </row>
    <row r="611" ht="25" customHeight="1" spans="1:7">
      <c r="A611" s="242" t="s">
        <v>1596</v>
      </c>
      <c r="B611" s="248" t="s">
        <v>1597</v>
      </c>
      <c r="C611" s="244"/>
      <c r="D611" s="245"/>
      <c r="E611" s="245"/>
      <c r="F611" s="246">
        <f ca="1" t="shared" si="35"/>
        <v>0</v>
      </c>
      <c r="G611" s="246">
        <f ca="1" t="shared" si="34"/>
        <v>0</v>
      </c>
    </row>
    <row r="612" ht="25" customHeight="1" spans="1:7">
      <c r="A612" s="242" t="s">
        <v>1598</v>
      </c>
      <c r="B612" s="248" t="s">
        <v>1599</v>
      </c>
      <c r="C612" s="244"/>
      <c r="D612" s="245"/>
      <c r="E612" s="245"/>
      <c r="F612" s="246">
        <f ca="1" t="shared" si="35"/>
        <v>0</v>
      </c>
      <c r="G612" s="246">
        <f ca="1" t="shared" si="34"/>
        <v>0</v>
      </c>
    </row>
    <row r="613" ht="25" customHeight="1" spans="1:7">
      <c r="A613" s="242" t="s">
        <v>1600</v>
      </c>
      <c r="B613" s="248" t="s">
        <v>1601</v>
      </c>
      <c r="C613" s="244"/>
      <c r="D613" s="245">
        <v>204</v>
      </c>
      <c r="E613" s="245">
        <v>416</v>
      </c>
      <c r="F613" s="246">
        <f ca="1" t="shared" si="35"/>
        <v>0</v>
      </c>
      <c r="G613" s="246">
        <f ca="1" t="shared" si="34"/>
        <v>2.03921568627451</v>
      </c>
    </row>
    <row r="614" ht="25" customHeight="1" spans="1:7">
      <c r="A614" s="242" t="s">
        <v>1602</v>
      </c>
      <c r="B614" s="248" t="s">
        <v>1603</v>
      </c>
      <c r="C614" s="244"/>
      <c r="D614" s="245"/>
      <c r="E614" s="245"/>
      <c r="F614" s="246">
        <f ca="1" t="shared" si="35"/>
        <v>0</v>
      </c>
      <c r="G614" s="246">
        <f ca="1" t="shared" si="34"/>
        <v>0</v>
      </c>
    </row>
    <row r="615" ht="25" customHeight="1" spans="1:7">
      <c r="A615" s="242" t="s">
        <v>1604</v>
      </c>
      <c r="B615" s="261" t="s">
        <v>1605</v>
      </c>
      <c r="C615" s="244">
        <v>2603</v>
      </c>
      <c r="D615" s="245">
        <v>2588</v>
      </c>
      <c r="E615" s="245">
        <v>5809</v>
      </c>
      <c r="F615" s="246">
        <f ca="1" t="shared" si="35"/>
        <v>2.23165578179024</v>
      </c>
      <c r="G615" s="246">
        <f ca="1" t="shared" si="34"/>
        <v>2.24459041731066</v>
      </c>
    </row>
    <row r="616" ht="25" customHeight="1" spans="1:7">
      <c r="A616" s="242" t="s">
        <v>1606</v>
      </c>
      <c r="B616" s="261" t="s">
        <v>1607</v>
      </c>
      <c r="C616" s="244">
        <v>48</v>
      </c>
      <c r="D616" s="245">
        <v>973</v>
      </c>
      <c r="E616" s="245"/>
      <c r="F616" s="246">
        <f ca="1" t="shared" si="35"/>
        <v>0</v>
      </c>
      <c r="G616" s="246">
        <f ca="1" t="shared" si="34"/>
        <v>0</v>
      </c>
    </row>
    <row r="617" ht="25" customHeight="1" spans="1:7">
      <c r="A617" s="242" t="s">
        <v>1608</v>
      </c>
      <c r="B617" s="261" t="s">
        <v>1609</v>
      </c>
      <c r="C617" s="244">
        <v>321</v>
      </c>
      <c r="D617" s="245">
        <v>332</v>
      </c>
      <c r="E617" s="245">
        <v>466</v>
      </c>
      <c r="F617" s="246">
        <f ca="1" t="shared" si="35"/>
        <v>1.45171339563863</v>
      </c>
      <c r="G617" s="246">
        <f ca="1" t="shared" si="34"/>
        <v>1.40361445783133</v>
      </c>
    </row>
    <row r="618" ht="25" customHeight="1" spans="1:7">
      <c r="A618" s="242" t="s">
        <v>1610</v>
      </c>
      <c r="B618" s="261" t="s">
        <v>1611</v>
      </c>
      <c r="C618" s="244">
        <v>107</v>
      </c>
      <c r="D618" s="245">
        <v>78</v>
      </c>
      <c r="E618" s="245">
        <v>130</v>
      </c>
      <c r="F618" s="246">
        <f ca="1" t="shared" si="35"/>
        <v>1.21495327102804</v>
      </c>
      <c r="G618" s="246">
        <f ca="1" t="shared" si="34"/>
        <v>1.66666666666667</v>
      </c>
    </row>
    <row r="619" ht="25" customHeight="1" spans="1:7">
      <c r="A619" s="242" t="s">
        <v>1612</v>
      </c>
      <c r="B619" s="261" t="s">
        <v>1613</v>
      </c>
      <c r="C619" s="244">
        <v>386</v>
      </c>
      <c r="D619" s="245">
        <v>354</v>
      </c>
      <c r="E619" s="245">
        <v>520</v>
      </c>
      <c r="F619" s="246">
        <f ca="1" t="shared" si="35"/>
        <v>1.34715025906736</v>
      </c>
      <c r="G619" s="246">
        <f ca="1" t="shared" si="34"/>
        <v>1.46892655367232</v>
      </c>
    </row>
    <row r="620" ht="25" customHeight="1" spans="1:7">
      <c r="A620" s="242" t="s">
        <v>1614</v>
      </c>
      <c r="B620" s="261" t="s">
        <v>1615</v>
      </c>
      <c r="C620" s="244"/>
      <c r="D620" s="245"/>
      <c r="E620" s="245"/>
      <c r="F620" s="246">
        <f ca="1" t="shared" si="35"/>
        <v>0</v>
      </c>
      <c r="G620" s="246">
        <f ca="1" t="shared" si="34"/>
        <v>0</v>
      </c>
    </row>
    <row r="621" ht="25" customHeight="1" spans="1:7">
      <c r="A621" s="242" t="s">
        <v>1616</v>
      </c>
      <c r="B621" s="261" t="s">
        <v>1617</v>
      </c>
      <c r="C621" s="244"/>
      <c r="D621" s="245"/>
      <c r="E621" s="245"/>
      <c r="F621" s="246">
        <f ca="1" t="shared" si="35"/>
        <v>0</v>
      </c>
      <c r="G621" s="246">
        <f ca="1" t="shared" si="34"/>
        <v>0</v>
      </c>
    </row>
    <row r="622" ht="25" customHeight="1" spans="1:7">
      <c r="A622" s="242" t="s">
        <v>1618</v>
      </c>
      <c r="B622" s="261" t="s">
        <v>1619</v>
      </c>
      <c r="C622" s="244"/>
      <c r="D622" s="245"/>
      <c r="E622" s="245"/>
      <c r="F622" s="246">
        <f ca="1" t="shared" si="35"/>
        <v>0</v>
      </c>
      <c r="G622" s="246">
        <f ca="1" t="shared" si="34"/>
        <v>0</v>
      </c>
    </row>
    <row r="623" ht="25" customHeight="1" spans="1:7">
      <c r="A623" s="242" t="s">
        <v>1620</v>
      </c>
      <c r="B623" s="261" t="s">
        <v>1621</v>
      </c>
      <c r="C623" s="244"/>
      <c r="D623" s="245"/>
      <c r="E623" s="245"/>
      <c r="F623" s="246">
        <f ca="1" t="shared" si="35"/>
        <v>0</v>
      </c>
      <c r="G623" s="246">
        <f ca="1" t="shared" si="34"/>
        <v>0</v>
      </c>
    </row>
    <row r="624" ht="25" customHeight="1" spans="1:7">
      <c r="A624" s="242" t="s">
        <v>1622</v>
      </c>
      <c r="B624" s="261" t="s">
        <v>1623</v>
      </c>
      <c r="C624" s="244">
        <v>1850</v>
      </c>
      <c r="D624" s="245">
        <v>1982</v>
      </c>
      <c r="E624" s="245">
        <v>1986</v>
      </c>
      <c r="F624" s="246">
        <f ca="1" t="shared" si="35"/>
        <v>1.07351351351351</v>
      </c>
      <c r="G624" s="246">
        <f ca="1" t="shared" si="34"/>
        <v>1.00201816347124</v>
      </c>
    </row>
    <row r="625" ht="25" customHeight="1" spans="1:7">
      <c r="A625" s="242" t="s">
        <v>1624</v>
      </c>
      <c r="B625" s="261" t="s">
        <v>1625</v>
      </c>
      <c r="C625" s="244">
        <v>1000</v>
      </c>
      <c r="D625" s="245">
        <v>1176</v>
      </c>
      <c r="E625" s="245">
        <v>72</v>
      </c>
      <c r="F625" s="246">
        <f ca="1" t="shared" si="35"/>
        <v>0.072</v>
      </c>
      <c r="G625" s="246">
        <f ca="1" t="shared" si="34"/>
        <v>0.0612244897959184</v>
      </c>
    </row>
    <row r="626" ht="25" customHeight="1" spans="1:7">
      <c r="A626" s="242" t="s">
        <v>1626</v>
      </c>
      <c r="B626" s="261" t="s">
        <v>1627</v>
      </c>
      <c r="C626" s="244"/>
      <c r="D626" s="245">
        <v>94</v>
      </c>
      <c r="E626" s="245"/>
      <c r="F626" s="246">
        <f ca="1" t="shared" si="35"/>
        <v>0</v>
      </c>
      <c r="G626" s="246">
        <f ca="1" t="shared" si="34"/>
        <v>0</v>
      </c>
    </row>
    <row r="627" ht="25" customHeight="1" spans="1:7">
      <c r="A627" s="242" t="s">
        <v>1628</v>
      </c>
      <c r="B627" s="261" t="s">
        <v>1629</v>
      </c>
      <c r="C627" s="244"/>
      <c r="D627" s="245">
        <v>232</v>
      </c>
      <c r="E627" s="245">
        <v>134</v>
      </c>
      <c r="F627" s="246">
        <f ca="1" t="shared" si="35"/>
        <v>0</v>
      </c>
      <c r="G627" s="246">
        <f ca="1" t="shared" si="34"/>
        <v>0.577586206896552</v>
      </c>
    </row>
    <row r="628" ht="25" customHeight="1" spans="1:7">
      <c r="A628" s="242" t="s">
        <v>1630</v>
      </c>
      <c r="B628" s="261" t="s">
        <v>1631</v>
      </c>
      <c r="C628" s="244"/>
      <c r="D628" s="245"/>
      <c r="E628" s="245"/>
      <c r="F628" s="246">
        <f ca="1" t="shared" si="35"/>
        <v>0</v>
      </c>
      <c r="G628" s="246">
        <f ca="1" t="shared" si="34"/>
        <v>0</v>
      </c>
    </row>
    <row r="629" ht="25" customHeight="1" spans="1:7">
      <c r="A629" s="242" t="s">
        <v>1632</v>
      </c>
      <c r="B629" s="261" t="s">
        <v>1633</v>
      </c>
      <c r="C629" s="244">
        <v>139</v>
      </c>
      <c r="D629" s="245">
        <v>611</v>
      </c>
      <c r="E629" s="245">
        <v>600</v>
      </c>
      <c r="F629" s="246">
        <f ca="1" t="shared" si="35"/>
        <v>4.31654676258993</v>
      </c>
      <c r="G629" s="246">
        <f ca="1" t="shared" si="34"/>
        <v>0.981996726677578</v>
      </c>
    </row>
    <row r="630" ht="25" customHeight="1" spans="1:7">
      <c r="A630" s="242" t="s">
        <v>1634</v>
      </c>
      <c r="B630" s="261" t="s">
        <v>1635</v>
      </c>
      <c r="C630" s="244">
        <v>160</v>
      </c>
      <c r="D630" s="245">
        <v>75</v>
      </c>
      <c r="E630" s="245"/>
      <c r="F630" s="246">
        <f ca="1" t="shared" si="35"/>
        <v>0</v>
      </c>
      <c r="G630" s="246">
        <f ca="1" t="shared" si="34"/>
        <v>0</v>
      </c>
    </row>
    <row r="631" ht="25" customHeight="1" spans="1:7">
      <c r="A631" s="242" t="s">
        <v>1636</v>
      </c>
      <c r="B631" s="261" t="s">
        <v>1637</v>
      </c>
      <c r="C631" s="244">
        <v>1407</v>
      </c>
      <c r="D631" s="245">
        <v>1242</v>
      </c>
      <c r="E631" s="245">
        <v>1165</v>
      </c>
      <c r="F631" s="246">
        <f ca="1" t="shared" si="35"/>
        <v>0.828002842928216</v>
      </c>
      <c r="G631" s="246">
        <f ca="1" t="shared" si="34"/>
        <v>0.938003220611916</v>
      </c>
    </row>
    <row r="632" ht="25" customHeight="1" spans="1:7">
      <c r="A632" s="242" t="s">
        <v>1638</v>
      </c>
      <c r="B632" s="261" t="s">
        <v>1639</v>
      </c>
      <c r="C632" s="244">
        <v>3613</v>
      </c>
      <c r="D632" s="245">
        <v>3344</v>
      </c>
      <c r="E632" s="245">
        <v>3098</v>
      </c>
      <c r="F632" s="246">
        <f ca="1" t="shared" si="35"/>
        <v>0.857459175200664</v>
      </c>
      <c r="G632" s="246">
        <f ca="1" t="shared" si="34"/>
        <v>0.926435406698565</v>
      </c>
    </row>
    <row r="633" ht="25" customHeight="1" spans="1:7">
      <c r="A633" s="242" t="s">
        <v>1640</v>
      </c>
      <c r="B633" s="261" t="s">
        <v>1641</v>
      </c>
      <c r="C633" s="244">
        <v>31</v>
      </c>
      <c r="D633" s="245">
        <v>31</v>
      </c>
      <c r="E633" s="245">
        <v>43</v>
      </c>
      <c r="F633" s="246">
        <f ca="1" t="shared" si="35"/>
        <v>1.38709677419355</v>
      </c>
      <c r="G633" s="246">
        <f ca="1" t="shared" si="34"/>
        <v>1.38709677419355</v>
      </c>
    </row>
    <row r="634" ht="25" customHeight="1" spans="1:7">
      <c r="A634" s="242" t="s">
        <v>1642</v>
      </c>
      <c r="B634" s="261" t="s">
        <v>1643</v>
      </c>
      <c r="C634" s="244"/>
      <c r="D634" s="245"/>
      <c r="E634" s="245">
        <v>2</v>
      </c>
      <c r="F634" s="246">
        <f ca="1" t="shared" si="35"/>
        <v>0</v>
      </c>
      <c r="G634" s="246">
        <f ca="1" t="shared" si="34"/>
        <v>0</v>
      </c>
    </row>
    <row r="635" ht="25" customHeight="1" spans="1:7">
      <c r="A635" s="242" t="s">
        <v>1644</v>
      </c>
      <c r="B635" s="261" t="s">
        <v>1645</v>
      </c>
      <c r="C635" s="244">
        <v>16</v>
      </c>
      <c r="D635" s="245"/>
      <c r="E635" s="245"/>
      <c r="F635" s="246">
        <f ca="1" t="shared" si="35"/>
        <v>0</v>
      </c>
      <c r="G635" s="246">
        <f ca="1" t="shared" si="34"/>
        <v>0</v>
      </c>
    </row>
    <row r="636" ht="25" customHeight="1" spans="1:7">
      <c r="A636" s="242" t="s">
        <v>1646</v>
      </c>
      <c r="B636" s="261" t="s">
        <v>1647</v>
      </c>
      <c r="C636" s="244">
        <v>616</v>
      </c>
      <c r="D636" s="245">
        <v>1041</v>
      </c>
      <c r="E636" s="245">
        <v>531</v>
      </c>
      <c r="F636" s="246">
        <f ca="1" t="shared" si="35"/>
        <v>0.862012987012987</v>
      </c>
      <c r="G636" s="246">
        <f ca="1" t="shared" si="34"/>
        <v>0.510086455331412</v>
      </c>
    </row>
    <row r="637" ht="25" customHeight="1" spans="1:7">
      <c r="A637" s="242" t="s">
        <v>1648</v>
      </c>
      <c r="B637" s="261" t="s">
        <v>1649</v>
      </c>
      <c r="C637" s="244"/>
      <c r="D637" s="245"/>
      <c r="E637" s="245"/>
      <c r="F637" s="246">
        <f ca="1" t="shared" si="35"/>
        <v>0</v>
      </c>
      <c r="G637" s="246">
        <f ca="1" t="shared" si="34"/>
        <v>0</v>
      </c>
    </row>
    <row r="638" ht="25" customHeight="1" spans="1:7">
      <c r="A638" s="242" t="s">
        <v>1650</v>
      </c>
      <c r="B638" s="261" t="s">
        <v>1651</v>
      </c>
      <c r="C638" s="244">
        <v>1200</v>
      </c>
      <c r="D638" s="245">
        <v>1365</v>
      </c>
      <c r="E638" s="245">
        <v>1124</v>
      </c>
      <c r="F638" s="246">
        <f ca="1" t="shared" si="35"/>
        <v>0.936666666666667</v>
      </c>
      <c r="G638" s="246">
        <f ca="1" t="shared" si="34"/>
        <v>0.823443223443223</v>
      </c>
    </row>
    <row r="639" ht="25" customHeight="1" spans="1:7">
      <c r="A639" s="242" t="s">
        <v>1652</v>
      </c>
      <c r="B639" s="261" t="s">
        <v>1653</v>
      </c>
      <c r="C639" s="244"/>
      <c r="D639" s="245"/>
      <c r="E639" s="245"/>
      <c r="F639" s="246">
        <f ca="1" t="shared" si="35"/>
        <v>0</v>
      </c>
      <c r="G639" s="246">
        <f ca="1" t="shared" si="34"/>
        <v>0</v>
      </c>
    </row>
    <row r="640" ht="25" customHeight="1" spans="1:7">
      <c r="A640" s="242" t="s">
        <v>1654</v>
      </c>
      <c r="B640" s="261" t="s">
        <v>1655</v>
      </c>
      <c r="C640" s="244">
        <v>100</v>
      </c>
      <c r="D640" s="245"/>
      <c r="E640" s="245"/>
      <c r="F640" s="246">
        <f ca="1" t="shared" si="35"/>
        <v>0</v>
      </c>
      <c r="G640" s="246">
        <f ca="1" t="shared" si="34"/>
        <v>0</v>
      </c>
    </row>
    <row r="641" ht="25" customHeight="1" spans="1:7">
      <c r="A641" s="242" t="s">
        <v>1656</v>
      </c>
      <c r="B641" s="261" t="s">
        <v>1657</v>
      </c>
      <c r="C641" s="244"/>
      <c r="D641" s="245">
        <v>48</v>
      </c>
      <c r="E641" s="245"/>
      <c r="F641" s="246">
        <f ca="1" t="shared" si="35"/>
        <v>0</v>
      </c>
      <c r="G641" s="246">
        <f ca="1" t="shared" si="34"/>
        <v>0</v>
      </c>
    </row>
    <row r="642" ht="25" customHeight="1" spans="1:7">
      <c r="A642" s="242" t="s">
        <v>1658</v>
      </c>
      <c r="B642" s="261" t="s">
        <v>1659</v>
      </c>
      <c r="C642" s="244"/>
      <c r="D642" s="245"/>
      <c r="E642" s="245"/>
      <c r="F642" s="246">
        <f ca="1" t="shared" si="35"/>
        <v>0</v>
      </c>
      <c r="G642" s="246">
        <f ca="1" t="shared" si="34"/>
        <v>0</v>
      </c>
    </row>
    <row r="643" ht="25" customHeight="1" spans="1:7">
      <c r="A643" s="242" t="s">
        <v>1660</v>
      </c>
      <c r="B643" s="261" t="s">
        <v>630</v>
      </c>
      <c r="C643" s="244">
        <v>290</v>
      </c>
      <c r="D643" s="245">
        <v>385</v>
      </c>
      <c r="E643" s="245">
        <v>153</v>
      </c>
      <c r="F643" s="246">
        <f ca="1" t="shared" si="35"/>
        <v>0.527586206896552</v>
      </c>
      <c r="G643" s="246">
        <f ca="1" t="shared" si="34"/>
        <v>0.397402597402597</v>
      </c>
    </row>
    <row r="644" ht="25" customHeight="1" spans="1:7">
      <c r="A644" s="242" t="s">
        <v>1661</v>
      </c>
      <c r="B644" s="261" t="s">
        <v>632</v>
      </c>
      <c r="C644" s="244"/>
      <c r="D644" s="245">
        <v>9</v>
      </c>
      <c r="E644" s="245"/>
      <c r="F644" s="246">
        <f ca="1" t="shared" si="35"/>
        <v>0</v>
      </c>
      <c r="G644" s="246">
        <f ca="1" t="shared" si="34"/>
        <v>0</v>
      </c>
    </row>
    <row r="645" ht="25" customHeight="1" spans="1:7">
      <c r="A645" s="242" t="s">
        <v>1662</v>
      </c>
      <c r="B645" s="261" t="s">
        <v>634</v>
      </c>
      <c r="C645" s="244"/>
      <c r="D645" s="245"/>
      <c r="E645" s="245"/>
      <c r="F645" s="246">
        <f ca="1" t="shared" si="35"/>
        <v>0</v>
      </c>
      <c r="G645" s="246">
        <f ca="1" t="shared" si="34"/>
        <v>0</v>
      </c>
    </row>
    <row r="646" ht="25" customHeight="1" spans="1:7">
      <c r="A646" s="323" t="s">
        <v>1663</v>
      </c>
      <c r="B646" s="261" t="s">
        <v>719</v>
      </c>
      <c r="C646" s="244">
        <v>4</v>
      </c>
      <c r="D646" s="245"/>
      <c r="E646" s="245"/>
      <c r="F646" s="246">
        <f ca="1" t="shared" si="35"/>
        <v>0</v>
      </c>
      <c r="G646" s="246">
        <f ca="1" t="shared" si="34"/>
        <v>0</v>
      </c>
    </row>
    <row r="647" ht="25" customHeight="1" spans="1:7">
      <c r="A647" s="323" t="s">
        <v>1664</v>
      </c>
      <c r="B647" s="261" t="s">
        <v>1665</v>
      </c>
      <c r="C647" s="244"/>
      <c r="D647" s="245"/>
      <c r="E647" s="245"/>
      <c r="F647" s="246">
        <f ca="1" t="shared" si="35"/>
        <v>0</v>
      </c>
      <c r="G647" s="246">
        <f ca="1" t="shared" si="34"/>
        <v>0</v>
      </c>
    </row>
    <row r="648" ht="25" customHeight="1" spans="1:7">
      <c r="A648" s="323" t="s">
        <v>1666</v>
      </c>
      <c r="B648" s="261" t="s">
        <v>1667</v>
      </c>
      <c r="C648" s="244"/>
      <c r="D648" s="245"/>
      <c r="E648" s="245"/>
      <c r="F648" s="246">
        <f ca="1" t="shared" si="35"/>
        <v>0</v>
      </c>
      <c r="G648" s="246">
        <f ca="1" t="shared" si="34"/>
        <v>0</v>
      </c>
    </row>
    <row r="649" ht="25" customHeight="1" spans="1:7">
      <c r="A649" s="323" t="s">
        <v>1668</v>
      </c>
      <c r="B649" s="261" t="s">
        <v>648</v>
      </c>
      <c r="C649" s="244">
        <v>101</v>
      </c>
      <c r="D649" s="245">
        <v>101</v>
      </c>
      <c r="E649" s="245">
        <v>127</v>
      </c>
      <c r="F649" s="246">
        <f ca="1" t="shared" si="35"/>
        <v>1.25742574257426</v>
      </c>
      <c r="G649" s="246">
        <f ca="1" t="shared" si="34"/>
        <v>1.25742574257426</v>
      </c>
    </row>
    <row r="650" ht="25" customHeight="1" spans="1:7">
      <c r="A650" s="323" t="s">
        <v>1669</v>
      </c>
      <c r="B650" s="261" t="s">
        <v>1670</v>
      </c>
      <c r="C650" s="244"/>
      <c r="D650" s="245">
        <v>41</v>
      </c>
      <c r="E650" s="245">
        <v>146</v>
      </c>
      <c r="F650" s="246">
        <f ca="1" t="shared" si="35"/>
        <v>0</v>
      </c>
      <c r="G650" s="246">
        <f ca="1" t="shared" si="34"/>
        <v>3.5609756097561</v>
      </c>
    </row>
    <row r="651" ht="25" customHeight="1" spans="1:7">
      <c r="A651" s="242" t="s">
        <v>1671</v>
      </c>
      <c r="B651" s="261" t="s">
        <v>1672</v>
      </c>
      <c r="C651" s="244"/>
      <c r="D651" s="245">
        <v>86</v>
      </c>
      <c r="E651" s="245"/>
      <c r="F651" s="246"/>
      <c r="G651" s="246"/>
    </row>
    <row r="652" ht="25" customHeight="1" spans="1:7">
      <c r="A652" s="323" t="s">
        <v>1673</v>
      </c>
      <c r="B652" s="261" t="s">
        <v>630</v>
      </c>
      <c r="C652" s="244"/>
      <c r="D652" s="245"/>
      <c r="E652" s="245"/>
      <c r="F652" s="246">
        <f ca="1" t="shared" ref="F652:F689" si="36">IFERROR(OFFSET(F652,0,-1)/OFFSET(F652,0,-3),)</f>
        <v>0</v>
      </c>
      <c r="G652" s="246">
        <f ca="1" t="shared" ref="G652:G665" si="37">IFERROR(OFFSET(F652,0,-1)/OFFSET(F652,0,-2),)</f>
        <v>0</v>
      </c>
    </row>
    <row r="653" ht="25" customHeight="1" spans="1:7">
      <c r="A653" s="323" t="s">
        <v>1674</v>
      </c>
      <c r="B653" s="261" t="s">
        <v>632</v>
      </c>
      <c r="C653" s="244"/>
      <c r="D653" s="245"/>
      <c r="E653" s="245"/>
      <c r="F653" s="246">
        <f ca="1" t="shared" si="36"/>
        <v>0</v>
      </c>
      <c r="G653" s="246">
        <f ca="1" t="shared" si="37"/>
        <v>0</v>
      </c>
    </row>
    <row r="654" ht="25" customHeight="1" spans="1:7">
      <c r="A654" s="323" t="s">
        <v>1675</v>
      </c>
      <c r="B654" s="261" t="s">
        <v>634</v>
      </c>
      <c r="C654" s="244"/>
      <c r="D654" s="245"/>
      <c r="E654" s="245"/>
      <c r="F654" s="246">
        <f ca="1" t="shared" si="36"/>
        <v>0</v>
      </c>
      <c r="G654" s="246">
        <f ca="1" t="shared" si="37"/>
        <v>0</v>
      </c>
    </row>
    <row r="655" ht="25" customHeight="1" spans="1:7">
      <c r="A655" s="323" t="s">
        <v>1676</v>
      </c>
      <c r="B655" s="261" t="s">
        <v>1677</v>
      </c>
      <c r="C655" s="244"/>
      <c r="D655" s="245">
        <v>5</v>
      </c>
      <c r="E655" s="245"/>
      <c r="F655" s="246">
        <f ca="1" t="shared" si="36"/>
        <v>0</v>
      </c>
      <c r="G655" s="246">
        <f ca="1" t="shared" si="37"/>
        <v>0</v>
      </c>
    </row>
    <row r="656" ht="25" customHeight="1" spans="1:7">
      <c r="A656" s="242" t="s">
        <v>1678</v>
      </c>
      <c r="B656" s="261" t="s">
        <v>648</v>
      </c>
      <c r="C656" s="244"/>
      <c r="D656" s="245"/>
      <c r="E656" s="245"/>
      <c r="F656" s="246">
        <f ca="1" t="shared" si="36"/>
        <v>0</v>
      </c>
      <c r="G656" s="246">
        <f ca="1" t="shared" si="37"/>
        <v>0</v>
      </c>
    </row>
    <row r="657" ht="25" customHeight="1" spans="1:7">
      <c r="A657" s="242" t="s">
        <v>1679</v>
      </c>
      <c r="B657" s="261" t="s">
        <v>1680</v>
      </c>
      <c r="C657" s="244"/>
      <c r="D657" s="245"/>
      <c r="E657" s="245">
        <v>74</v>
      </c>
      <c r="F657" s="246">
        <f ca="1" t="shared" si="36"/>
        <v>0</v>
      </c>
      <c r="G657" s="246">
        <f ca="1" t="shared" si="37"/>
        <v>0</v>
      </c>
    </row>
    <row r="658" ht="25" customHeight="1" spans="1:7">
      <c r="A658" s="242" t="s">
        <v>1681</v>
      </c>
      <c r="B658" s="261" t="s">
        <v>630</v>
      </c>
      <c r="C658" s="244"/>
      <c r="D658" s="245"/>
      <c r="E658" s="245"/>
      <c r="F658" s="246">
        <f ca="1" t="shared" si="36"/>
        <v>0</v>
      </c>
      <c r="G658" s="246">
        <f ca="1" t="shared" si="37"/>
        <v>0</v>
      </c>
    </row>
    <row r="659" ht="25" customHeight="1" spans="1:7">
      <c r="A659" s="242" t="s">
        <v>1682</v>
      </c>
      <c r="B659" s="261" t="s">
        <v>632</v>
      </c>
      <c r="C659" s="244"/>
      <c r="D659" s="245"/>
      <c r="E659" s="245"/>
      <c r="F659" s="246">
        <f ca="1" t="shared" si="36"/>
        <v>0</v>
      </c>
      <c r="G659" s="246">
        <f ca="1" t="shared" si="37"/>
        <v>0</v>
      </c>
    </row>
    <row r="660" ht="25" customHeight="1" spans="1:7">
      <c r="A660" s="242" t="s">
        <v>1683</v>
      </c>
      <c r="B660" s="261" t="s">
        <v>634</v>
      </c>
      <c r="C660" s="244"/>
      <c r="D660" s="245"/>
      <c r="E660" s="245"/>
      <c r="F660" s="246">
        <f ca="1" t="shared" si="36"/>
        <v>0</v>
      </c>
      <c r="G660" s="246">
        <f ca="1" t="shared" si="37"/>
        <v>0</v>
      </c>
    </row>
    <row r="661" ht="25" customHeight="1" spans="1:7">
      <c r="A661" s="242" t="s">
        <v>1684</v>
      </c>
      <c r="B661" s="261" t="s">
        <v>1685</v>
      </c>
      <c r="C661" s="244"/>
      <c r="D661" s="245"/>
      <c r="E661" s="245"/>
      <c r="F661" s="246">
        <f ca="1" t="shared" si="36"/>
        <v>0</v>
      </c>
      <c r="G661" s="246">
        <f ca="1" t="shared" si="37"/>
        <v>0</v>
      </c>
    </row>
    <row r="662" ht="25" customHeight="1" spans="1:7">
      <c r="A662" s="242" t="s">
        <v>1686</v>
      </c>
      <c r="B662" s="261" t="s">
        <v>1687</v>
      </c>
      <c r="C662" s="244"/>
      <c r="D662" s="245"/>
      <c r="E662" s="245"/>
      <c r="F662" s="246">
        <f ca="1" t="shared" si="36"/>
        <v>0</v>
      </c>
      <c r="G662" s="246">
        <f ca="1" t="shared" si="37"/>
        <v>0</v>
      </c>
    </row>
    <row r="663" ht="25" customHeight="1" spans="1:7">
      <c r="A663" s="242" t="s">
        <v>1688</v>
      </c>
      <c r="B663" s="261" t="s">
        <v>1689</v>
      </c>
      <c r="C663" s="244"/>
      <c r="D663" s="245"/>
      <c r="E663" s="245"/>
      <c r="F663" s="246">
        <f ca="1" t="shared" si="36"/>
        <v>0</v>
      </c>
      <c r="G663" s="246">
        <f ca="1" t="shared" si="37"/>
        <v>0</v>
      </c>
    </row>
    <row r="664" ht="25" customHeight="1" spans="1:7">
      <c r="A664" s="242" t="s">
        <v>1690</v>
      </c>
      <c r="B664" s="261" t="s">
        <v>440</v>
      </c>
      <c r="C664" s="244">
        <v>3310</v>
      </c>
      <c r="D664" s="245">
        <v>13</v>
      </c>
      <c r="E664" s="245"/>
      <c r="F664" s="246">
        <f ca="1" t="shared" si="36"/>
        <v>0</v>
      </c>
      <c r="G664" s="246">
        <f ca="1" t="shared" si="37"/>
        <v>0</v>
      </c>
    </row>
    <row r="665" s="120" customFormat="1" ht="25" customHeight="1" spans="1:7">
      <c r="A665" s="256" t="s">
        <v>441</v>
      </c>
      <c r="B665" s="262" t="s">
        <v>442</v>
      </c>
      <c r="C665" s="253">
        <f>SUM(C666:C722)</f>
        <v>9711</v>
      </c>
      <c r="D665" s="253">
        <f>SUM(D666:D722)</f>
        <v>14329</v>
      </c>
      <c r="E665" s="253">
        <f>SUM(E666:E722)</f>
        <v>11969</v>
      </c>
      <c r="F665" s="255">
        <f ca="1" t="shared" si="36"/>
        <v>1.23251982288127</v>
      </c>
      <c r="G665" s="255">
        <f ca="1" t="shared" si="37"/>
        <v>0.835299043896992</v>
      </c>
    </row>
    <row r="666" ht="25" customHeight="1" spans="1:7">
      <c r="A666" s="242" t="s">
        <v>1691</v>
      </c>
      <c r="B666" s="261" t="s">
        <v>630</v>
      </c>
      <c r="C666" s="244"/>
      <c r="D666" s="245">
        <v>12</v>
      </c>
      <c r="E666" s="245"/>
      <c r="F666" s="246">
        <f ca="1" t="shared" si="36"/>
        <v>0</v>
      </c>
      <c r="G666" s="246">
        <f ca="1" t="shared" ref="G666:G724" si="38">IFERROR(OFFSET(F666,0,-1)/OFFSET(F666,0,-2),)</f>
        <v>0</v>
      </c>
    </row>
    <row r="667" ht="25" customHeight="1" spans="1:7">
      <c r="A667" s="242" t="s">
        <v>1692</v>
      </c>
      <c r="B667" s="261" t="s">
        <v>632</v>
      </c>
      <c r="C667" s="244"/>
      <c r="D667" s="245"/>
      <c r="E667" s="245"/>
      <c r="F667" s="246">
        <f ca="1" t="shared" si="36"/>
        <v>0</v>
      </c>
      <c r="G667" s="246">
        <f ca="1" t="shared" si="38"/>
        <v>0</v>
      </c>
    </row>
    <row r="668" ht="25" customHeight="1" spans="1:7">
      <c r="A668" s="242" t="s">
        <v>1693</v>
      </c>
      <c r="B668" s="261" t="s">
        <v>634</v>
      </c>
      <c r="C668" s="244"/>
      <c r="D668" s="245"/>
      <c r="E668" s="245"/>
      <c r="F668" s="246">
        <f ca="1" t="shared" si="36"/>
        <v>0</v>
      </c>
      <c r="G668" s="246">
        <f ca="1" t="shared" si="38"/>
        <v>0</v>
      </c>
    </row>
    <row r="669" ht="25" customHeight="1" spans="1:7">
      <c r="A669" s="242" t="s">
        <v>1694</v>
      </c>
      <c r="B669" s="261" t="s">
        <v>1695</v>
      </c>
      <c r="C669" s="244"/>
      <c r="D669" s="245"/>
      <c r="E669" s="245"/>
      <c r="F669" s="246">
        <f ca="1" t="shared" si="36"/>
        <v>0</v>
      </c>
      <c r="G669" s="246">
        <f ca="1" t="shared" si="38"/>
        <v>0</v>
      </c>
    </row>
    <row r="670" ht="25" customHeight="1" spans="1:7">
      <c r="A670" s="242" t="s">
        <v>1696</v>
      </c>
      <c r="B670" s="261" t="s">
        <v>1697</v>
      </c>
      <c r="C670" s="244"/>
      <c r="D670" s="245"/>
      <c r="E670" s="245"/>
      <c r="F670" s="246">
        <f ca="1" t="shared" si="36"/>
        <v>0</v>
      </c>
      <c r="G670" s="246">
        <f ca="1" t="shared" si="38"/>
        <v>0</v>
      </c>
    </row>
    <row r="671" ht="25" customHeight="1" spans="1:7">
      <c r="A671" s="242" t="s">
        <v>1698</v>
      </c>
      <c r="B671" s="261" t="s">
        <v>1699</v>
      </c>
      <c r="C671" s="244"/>
      <c r="D671" s="245"/>
      <c r="E671" s="245"/>
      <c r="F671" s="246">
        <f ca="1" t="shared" si="36"/>
        <v>0</v>
      </c>
      <c r="G671" s="246">
        <f ca="1" t="shared" si="38"/>
        <v>0</v>
      </c>
    </row>
    <row r="672" ht="25" customHeight="1" spans="1:7">
      <c r="A672" s="242" t="s">
        <v>1700</v>
      </c>
      <c r="B672" s="261" t="s">
        <v>1701</v>
      </c>
      <c r="C672" s="244"/>
      <c r="D672" s="245"/>
      <c r="E672" s="245"/>
      <c r="F672" s="246">
        <f ca="1" t="shared" si="36"/>
        <v>0</v>
      </c>
      <c r="G672" s="246">
        <f ca="1" t="shared" si="38"/>
        <v>0</v>
      </c>
    </row>
    <row r="673" ht="25" customHeight="1" spans="1:7">
      <c r="A673" s="242" t="s">
        <v>1702</v>
      </c>
      <c r="B673" s="261" t="s">
        <v>1703</v>
      </c>
      <c r="C673" s="244"/>
      <c r="D673" s="245"/>
      <c r="E673" s="245"/>
      <c r="F673" s="246">
        <f ca="1" t="shared" si="36"/>
        <v>0</v>
      </c>
      <c r="G673" s="246">
        <f ca="1" t="shared" si="38"/>
        <v>0</v>
      </c>
    </row>
    <row r="674" ht="25" customHeight="1" spans="1:7">
      <c r="A674" s="242" t="s">
        <v>1704</v>
      </c>
      <c r="B674" s="261" t="s">
        <v>1705</v>
      </c>
      <c r="C674" s="244"/>
      <c r="D674" s="245">
        <v>141</v>
      </c>
      <c r="E674" s="245"/>
      <c r="F674" s="246">
        <f ca="1" t="shared" si="36"/>
        <v>0</v>
      </c>
      <c r="G674" s="246">
        <f ca="1" t="shared" si="38"/>
        <v>0</v>
      </c>
    </row>
    <row r="675" ht="25" customHeight="1" spans="1:7">
      <c r="A675" s="242" t="s">
        <v>1706</v>
      </c>
      <c r="B675" s="261" t="s">
        <v>1707</v>
      </c>
      <c r="C675" s="244"/>
      <c r="D675" s="245"/>
      <c r="E675" s="245"/>
      <c r="F675" s="246">
        <f ca="1" t="shared" si="36"/>
        <v>0</v>
      </c>
      <c r="G675" s="246">
        <f ca="1" t="shared" si="38"/>
        <v>0</v>
      </c>
    </row>
    <row r="676" ht="25" customHeight="1" spans="1:7">
      <c r="A676" s="242" t="s">
        <v>1708</v>
      </c>
      <c r="B676" s="261" t="s">
        <v>1709</v>
      </c>
      <c r="C676" s="244"/>
      <c r="D676" s="245"/>
      <c r="E676" s="245"/>
      <c r="F676" s="246">
        <f ca="1" t="shared" si="36"/>
        <v>0</v>
      </c>
      <c r="G676" s="246">
        <f ca="1" t="shared" si="38"/>
        <v>0</v>
      </c>
    </row>
    <row r="677" ht="25" customHeight="1" spans="1:7">
      <c r="A677" s="242" t="s">
        <v>1710</v>
      </c>
      <c r="B677" s="261" t="s">
        <v>1711</v>
      </c>
      <c r="C677" s="244"/>
      <c r="D677" s="245">
        <v>19</v>
      </c>
      <c r="E677" s="245">
        <v>88</v>
      </c>
      <c r="F677" s="246">
        <f ca="1" t="shared" si="36"/>
        <v>0</v>
      </c>
      <c r="G677" s="246">
        <f ca="1" t="shared" si="38"/>
        <v>4.63157894736842</v>
      </c>
    </row>
    <row r="678" ht="25" customHeight="1" spans="1:7">
      <c r="A678" s="242" t="s">
        <v>1712</v>
      </c>
      <c r="B678" s="261" t="s">
        <v>1713</v>
      </c>
      <c r="C678" s="244"/>
      <c r="D678" s="245"/>
      <c r="E678" s="245"/>
      <c r="F678" s="246">
        <f ca="1" t="shared" si="36"/>
        <v>0</v>
      </c>
      <c r="G678" s="246">
        <f ca="1" t="shared" si="38"/>
        <v>0</v>
      </c>
    </row>
    <row r="679" ht="25" customHeight="1" spans="1:7">
      <c r="A679" s="242" t="s">
        <v>1714</v>
      </c>
      <c r="B679" s="261" t="s">
        <v>1715</v>
      </c>
      <c r="C679" s="244">
        <v>2552</v>
      </c>
      <c r="D679" s="245">
        <v>2680</v>
      </c>
      <c r="E679" s="245">
        <v>2756</v>
      </c>
      <c r="F679" s="246">
        <f ca="1" t="shared" si="36"/>
        <v>1.07993730407524</v>
      </c>
      <c r="G679" s="246">
        <f ca="1" t="shared" si="38"/>
        <v>1.02835820895522</v>
      </c>
    </row>
    <row r="680" ht="25" customHeight="1" spans="1:7">
      <c r="A680" s="242" t="s">
        <v>1716</v>
      </c>
      <c r="B680" s="261" t="s">
        <v>1717</v>
      </c>
      <c r="C680" s="244"/>
      <c r="D680" s="245"/>
      <c r="E680" s="245"/>
      <c r="F680" s="246">
        <f ca="1" t="shared" si="36"/>
        <v>0</v>
      </c>
      <c r="G680" s="246">
        <f ca="1" t="shared" si="38"/>
        <v>0</v>
      </c>
    </row>
    <row r="681" ht="25" customHeight="1" spans="1:7">
      <c r="A681" s="242" t="s">
        <v>1718</v>
      </c>
      <c r="B681" s="261" t="s">
        <v>1719</v>
      </c>
      <c r="C681" s="244">
        <v>1459</v>
      </c>
      <c r="D681" s="245">
        <v>1501</v>
      </c>
      <c r="E681" s="245">
        <v>1909</v>
      </c>
      <c r="F681" s="246">
        <f ca="1" t="shared" si="36"/>
        <v>1.3084304318026</v>
      </c>
      <c r="G681" s="246">
        <f ca="1" t="shared" si="38"/>
        <v>1.27181878747502</v>
      </c>
    </row>
    <row r="682" ht="25" customHeight="1" spans="1:7">
      <c r="A682" s="242" t="s">
        <v>1720</v>
      </c>
      <c r="B682" s="261" t="s">
        <v>1721</v>
      </c>
      <c r="C682" s="244"/>
      <c r="D682" s="245"/>
      <c r="E682" s="245"/>
      <c r="F682" s="246">
        <f ca="1" t="shared" si="36"/>
        <v>0</v>
      </c>
      <c r="G682" s="246">
        <f ca="1" t="shared" si="38"/>
        <v>0</v>
      </c>
    </row>
    <row r="683" ht="25" customHeight="1" spans="1:7">
      <c r="A683" s="242" t="s">
        <v>1722</v>
      </c>
      <c r="B683" s="261" t="s">
        <v>1723</v>
      </c>
      <c r="C683" s="244"/>
      <c r="D683" s="245"/>
      <c r="E683" s="245"/>
      <c r="F683" s="246">
        <f ca="1" t="shared" si="36"/>
        <v>0</v>
      </c>
      <c r="G683" s="246">
        <f ca="1" t="shared" si="38"/>
        <v>0</v>
      </c>
    </row>
    <row r="684" ht="25" customHeight="1" spans="1:7">
      <c r="A684" s="242" t="s">
        <v>1724</v>
      </c>
      <c r="B684" s="261" t="s">
        <v>1725</v>
      </c>
      <c r="C684" s="244"/>
      <c r="D684" s="245"/>
      <c r="E684" s="245"/>
      <c r="F684" s="246">
        <f ca="1" t="shared" si="36"/>
        <v>0</v>
      </c>
      <c r="G684" s="246">
        <f ca="1" t="shared" si="38"/>
        <v>0</v>
      </c>
    </row>
    <row r="685" ht="25" customHeight="1" spans="1:7">
      <c r="A685" s="242" t="s">
        <v>1726</v>
      </c>
      <c r="B685" s="261" t="s">
        <v>1727</v>
      </c>
      <c r="C685" s="244"/>
      <c r="D685" s="245">
        <v>44</v>
      </c>
      <c r="E685" s="245">
        <v>50</v>
      </c>
      <c r="F685" s="246">
        <f ca="1" t="shared" si="36"/>
        <v>0</v>
      </c>
      <c r="G685" s="246">
        <f ca="1" t="shared" si="38"/>
        <v>1.13636363636364</v>
      </c>
    </row>
    <row r="686" ht="25" customHeight="1" spans="1:7">
      <c r="A686" s="242" t="s">
        <v>1728</v>
      </c>
      <c r="B686" s="261" t="s">
        <v>1729</v>
      </c>
      <c r="C686" s="244">
        <v>2525</v>
      </c>
      <c r="D686" s="245">
        <v>2304</v>
      </c>
      <c r="E686" s="245">
        <v>1750</v>
      </c>
      <c r="F686" s="246">
        <f ca="1" t="shared" si="36"/>
        <v>0.693069306930693</v>
      </c>
      <c r="G686" s="246">
        <f ca="1" t="shared" si="38"/>
        <v>0.759548611111111</v>
      </c>
    </row>
    <row r="687" ht="25" customHeight="1" spans="1:7">
      <c r="A687" s="242" t="s">
        <v>1730</v>
      </c>
      <c r="B687" s="261" t="s">
        <v>1731</v>
      </c>
      <c r="C687" s="244">
        <v>1807</v>
      </c>
      <c r="D687" s="245">
        <v>912</v>
      </c>
      <c r="E687" s="245">
        <v>657</v>
      </c>
      <c r="F687" s="246">
        <f ca="1" t="shared" si="36"/>
        <v>0.363586054233536</v>
      </c>
      <c r="G687" s="246">
        <f ca="1" t="shared" si="38"/>
        <v>0.720394736842105</v>
      </c>
    </row>
    <row r="688" ht="25" customHeight="1" spans="1:7">
      <c r="A688" s="242" t="s">
        <v>1732</v>
      </c>
      <c r="B688" s="261" t="s">
        <v>1733</v>
      </c>
      <c r="C688" s="244"/>
      <c r="D688" s="245"/>
      <c r="E688" s="245"/>
      <c r="F688" s="246">
        <f ca="1" t="shared" si="36"/>
        <v>0</v>
      </c>
      <c r="G688" s="246">
        <f ca="1" t="shared" si="38"/>
        <v>0</v>
      </c>
    </row>
    <row r="689" ht="25" customHeight="1" spans="1:7">
      <c r="A689" s="242" t="s">
        <v>1734</v>
      </c>
      <c r="B689" s="261" t="s">
        <v>1735</v>
      </c>
      <c r="C689" s="244"/>
      <c r="D689" s="245"/>
      <c r="E689" s="245"/>
      <c r="F689" s="246">
        <f ca="1" t="shared" si="36"/>
        <v>0</v>
      </c>
      <c r="G689" s="246">
        <f ca="1" t="shared" si="38"/>
        <v>0</v>
      </c>
    </row>
    <row r="690" ht="25" customHeight="1" spans="1:7">
      <c r="A690" s="242" t="s">
        <v>1736</v>
      </c>
      <c r="B690" s="261" t="s">
        <v>1737</v>
      </c>
      <c r="C690" s="244"/>
      <c r="D690" s="245">
        <v>100</v>
      </c>
      <c r="E690" s="245">
        <v>142</v>
      </c>
      <c r="F690" s="246">
        <f ca="1" t="shared" ref="F666:F726" si="39">IFERROR(OFFSET(F690,0,-1)/OFFSET(F690,0,-3),)</f>
        <v>0</v>
      </c>
      <c r="G690" s="246">
        <f ca="1" t="shared" si="38"/>
        <v>1.42</v>
      </c>
    </row>
    <row r="691" ht="25" customHeight="1" spans="1:7">
      <c r="A691" s="242" t="s">
        <v>1738</v>
      </c>
      <c r="B691" s="261" t="s">
        <v>1739</v>
      </c>
      <c r="C691" s="244"/>
      <c r="D691" s="245">
        <v>1130</v>
      </c>
      <c r="E691" s="245">
        <v>484</v>
      </c>
      <c r="F691" s="246">
        <f ca="1" t="shared" si="39"/>
        <v>0</v>
      </c>
      <c r="G691" s="246">
        <f ca="1" t="shared" si="38"/>
        <v>0.428318584070796</v>
      </c>
    </row>
    <row r="692" ht="25" customHeight="1" spans="1:7">
      <c r="A692" s="242" t="s">
        <v>1740</v>
      </c>
      <c r="B692" s="261" t="s">
        <v>1741</v>
      </c>
      <c r="C692" s="244"/>
      <c r="D692" s="245"/>
      <c r="E692" s="245">
        <v>239</v>
      </c>
      <c r="F692" s="246">
        <f ca="1" t="shared" si="39"/>
        <v>0</v>
      </c>
      <c r="G692" s="246">
        <f ca="1" t="shared" si="38"/>
        <v>0</v>
      </c>
    </row>
    <row r="693" ht="25" customHeight="1" spans="1:7">
      <c r="A693" s="242" t="s">
        <v>1742</v>
      </c>
      <c r="B693" s="261" t="s">
        <v>1743</v>
      </c>
      <c r="C693" s="244"/>
      <c r="D693" s="245"/>
      <c r="E693" s="245"/>
      <c r="F693" s="246">
        <f ca="1" t="shared" si="39"/>
        <v>0</v>
      </c>
      <c r="G693" s="246">
        <f ca="1" t="shared" si="38"/>
        <v>0</v>
      </c>
    </row>
    <row r="694" ht="25" customHeight="1" spans="1:7">
      <c r="A694" s="242" t="s">
        <v>1744</v>
      </c>
      <c r="B694" s="261" t="s">
        <v>1745</v>
      </c>
      <c r="C694" s="244"/>
      <c r="D694" s="245"/>
      <c r="E694" s="245"/>
      <c r="F694" s="246">
        <f ca="1" t="shared" si="39"/>
        <v>0</v>
      </c>
      <c r="G694" s="246">
        <f ca="1" t="shared" si="38"/>
        <v>0</v>
      </c>
    </row>
    <row r="695" ht="25" customHeight="1" spans="1:7">
      <c r="A695" s="242" t="s">
        <v>1746</v>
      </c>
      <c r="B695" s="261" t="s">
        <v>1747</v>
      </c>
      <c r="C695" s="244"/>
      <c r="D695" s="245"/>
      <c r="E695" s="245"/>
      <c r="F695" s="246">
        <f ca="1" t="shared" si="39"/>
        <v>0</v>
      </c>
      <c r="G695" s="246">
        <f ca="1" t="shared" si="38"/>
        <v>0</v>
      </c>
    </row>
    <row r="696" ht="25" customHeight="1" spans="1:7">
      <c r="A696" s="242" t="s">
        <v>1748</v>
      </c>
      <c r="B696" s="261" t="s">
        <v>1749</v>
      </c>
      <c r="C696" s="244"/>
      <c r="D696" s="245">
        <v>488</v>
      </c>
      <c r="E696" s="245">
        <v>685</v>
      </c>
      <c r="F696" s="246">
        <f ca="1" t="shared" si="39"/>
        <v>0</v>
      </c>
      <c r="G696" s="246">
        <f ca="1" t="shared" si="38"/>
        <v>1.40368852459016</v>
      </c>
    </row>
    <row r="697" ht="25" customHeight="1" spans="1:7">
      <c r="A697" s="242" t="s">
        <v>1750</v>
      </c>
      <c r="B697" s="261" t="s">
        <v>1751</v>
      </c>
      <c r="C697" s="244"/>
      <c r="D697" s="245">
        <v>31</v>
      </c>
      <c r="E697" s="245"/>
      <c r="F697" s="246">
        <f ca="1" t="shared" si="39"/>
        <v>0</v>
      </c>
      <c r="G697" s="246">
        <f ca="1" t="shared" si="38"/>
        <v>0</v>
      </c>
    </row>
    <row r="698" ht="25" customHeight="1" spans="1:7">
      <c r="A698" s="242" t="s">
        <v>1752</v>
      </c>
      <c r="B698" s="261" t="s">
        <v>1753</v>
      </c>
      <c r="C698" s="244"/>
      <c r="D698" s="245"/>
      <c r="E698" s="245"/>
      <c r="F698" s="246">
        <f ca="1" t="shared" si="39"/>
        <v>0</v>
      </c>
      <c r="G698" s="246">
        <f ca="1" t="shared" si="38"/>
        <v>0</v>
      </c>
    </row>
    <row r="699" ht="25" customHeight="1" spans="1:7">
      <c r="A699" s="242" t="s">
        <v>1754</v>
      </c>
      <c r="B699" s="261" t="s">
        <v>1755</v>
      </c>
      <c r="C699" s="244"/>
      <c r="D699" s="245"/>
      <c r="E699" s="245"/>
      <c r="F699" s="246">
        <f ca="1" t="shared" si="39"/>
        <v>0</v>
      </c>
      <c r="G699" s="246">
        <f ca="1" t="shared" si="38"/>
        <v>0</v>
      </c>
    </row>
    <row r="700" ht="25" customHeight="1" spans="1:7">
      <c r="A700" s="242" t="s">
        <v>1756</v>
      </c>
      <c r="B700" s="261" t="s">
        <v>1757</v>
      </c>
      <c r="C700" s="244"/>
      <c r="D700" s="245"/>
      <c r="E700" s="245"/>
      <c r="F700" s="246">
        <f ca="1" t="shared" si="39"/>
        <v>0</v>
      </c>
      <c r="G700" s="246">
        <f ca="1" t="shared" si="38"/>
        <v>0</v>
      </c>
    </row>
    <row r="701" ht="25" customHeight="1" spans="1:7">
      <c r="A701" s="242" t="s">
        <v>1758</v>
      </c>
      <c r="B701" s="261" t="s">
        <v>1759</v>
      </c>
      <c r="C701" s="244"/>
      <c r="D701" s="245"/>
      <c r="E701" s="245"/>
      <c r="F701" s="246">
        <f ca="1" t="shared" si="39"/>
        <v>0</v>
      </c>
      <c r="G701" s="246">
        <f ca="1" t="shared" si="38"/>
        <v>0</v>
      </c>
    </row>
    <row r="702" ht="25" customHeight="1" spans="1:7">
      <c r="A702" s="242" t="s">
        <v>1760</v>
      </c>
      <c r="B702" s="261" t="s">
        <v>458</v>
      </c>
      <c r="C702" s="244"/>
      <c r="D702" s="245"/>
      <c r="E702" s="245"/>
      <c r="F702" s="246">
        <f ca="1" t="shared" si="39"/>
        <v>0</v>
      </c>
      <c r="G702" s="246">
        <f ca="1" t="shared" si="38"/>
        <v>0</v>
      </c>
    </row>
    <row r="703" ht="25" customHeight="1" spans="1:7">
      <c r="A703" s="242" t="s">
        <v>1761</v>
      </c>
      <c r="B703" s="261" t="s">
        <v>460</v>
      </c>
      <c r="C703" s="244"/>
      <c r="D703" s="245">
        <v>31</v>
      </c>
      <c r="E703" s="245"/>
      <c r="F703" s="246">
        <f ca="1" t="shared" si="39"/>
        <v>0</v>
      </c>
      <c r="G703" s="246">
        <f ca="1" t="shared" si="38"/>
        <v>0</v>
      </c>
    </row>
    <row r="704" ht="25" customHeight="1" spans="1:7">
      <c r="A704" s="242" t="s">
        <v>1762</v>
      </c>
      <c r="B704" s="261" t="s">
        <v>1763</v>
      </c>
      <c r="C704" s="244"/>
      <c r="D704" s="245"/>
      <c r="E704" s="245"/>
      <c r="F704" s="246">
        <f ca="1" t="shared" si="39"/>
        <v>0</v>
      </c>
      <c r="G704" s="246">
        <f ca="1" t="shared" si="38"/>
        <v>0</v>
      </c>
    </row>
    <row r="705" ht="25" customHeight="1" spans="1:7">
      <c r="A705" s="242" t="s">
        <v>1764</v>
      </c>
      <c r="B705" s="261" t="s">
        <v>1765</v>
      </c>
      <c r="C705" s="244"/>
      <c r="D705" s="245"/>
      <c r="E705" s="245"/>
      <c r="F705" s="246">
        <f ca="1" t="shared" si="39"/>
        <v>0</v>
      </c>
      <c r="G705" s="246">
        <f ca="1" t="shared" si="38"/>
        <v>0</v>
      </c>
    </row>
    <row r="706" ht="25" customHeight="1" spans="1:7">
      <c r="A706" s="242" t="s">
        <v>1766</v>
      </c>
      <c r="B706" s="261" t="s">
        <v>1767</v>
      </c>
      <c r="C706" s="244"/>
      <c r="D706" s="245"/>
      <c r="E706" s="245"/>
      <c r="F706" s="246">
        <f ca="1" t="shared" si="39"/>
        <v>0</v>
      </c>
      <c r="G706" s="246">
        <f ca="1" t="shared" si="38"/>
        <v>0</v>
      </c>
    </row>
    <row r="707" ht="25" customHeight="1" spans="1:7">
      <c r="A707" s="242" t="s">
        <v>1768</v>
      </c>
      <c r="B707" s="261" t="s">
        <v>1769</v>
      </c>
      <c r="C707" s="244"/>
      <c r="D707" s="245"/>
      <c r="E707" s="245"/>
      <c r="F707" s="246">
        <f ca="1" t="shared" si="39"/>
        <v>0</v>
      </c>
      <c r="G707" s="246">
        <f ca="1" t="shared" si="38"/>
        <v>0</v>
      </c>
    </row>
    <row r="708" ht="25" customHeight="1" spans="1:7">
      <c r="A708" s="242" t="s">
        <v>1770</v>
      </c>
      <c r="B708" s="261" t="s">
        <v>1771</v>
      </c>
      <c r="C708" s="244"/>
      <c r="D708" s="245"/>
      <c r="E708" s="245"/>
      <c r="F708" s="246">
        <f ca="1" t="shared" si="39"/>
        <v>0</v>
      </c>
      <c r="G708" s="246">
        <f ca="1" t="shared" si="38"/>
        <v>0</v>
      </c>
    </row>
    <row r="709" ht="25" customHeight="1" spans="1:7">
      <c r="A709" s="242" t="s">
        <v>1772</v>
      </c>
      <c r="B709" s="261" t="s">
        <v>1773</v>
      </c>
      <c r="C709" s="244"/>
      <c r="D709" s="245">
        <v>100</v>
      </c>
      <c r="E709" s="245"/>
      <c r="F709" s="246">
        <f ca="1" t="shared" si="39"/>
        <v>0</v>
      </c>
      <c r="G709" s="246">
        <f ca="1" t="shared" si="38"/>
        <v>0</v>
      </c>
    </row>
    <row r="710" ht="25" customHeight="1" spans="1:7">
      <c r="A710" s="242" t="s">
        <v>1774</v>
      </c>
      <c r="B710" s="261" t="s">
        <v>1775</v>
      </c>
      <c r="C710" s="244"/>
      <c r="D710" s="245"/>
      <c r="E710" s="245"/>
      <c r="F710" s="246">
        <f ca="1" t="shared" si="39"/>
        <v>0</v>
      </c>
      <c r="G710" s="246">
        <f ca="1" t="shared" si="38"/>
        <v>0</v>
      </c>
    </row>
    <row r="711" ht="25" customHeight="1" spans="1:7">
      <c r="A711" s="242" t="s">
        <v>1776</v>
      </c>
      <c r="B711" s="261" t="s">
        <v>466</v>
      </c>
      <c r="C711" s="244"/>
      <c r="D711" s="245"/>
      <c r="E711" s="245"/>
      <c r="F711" s="246">
        <f ca="1" t="shared" si="39"/>
        <v>0</v>
      </c>
      <c r="G711" s="246">
        <f ca="1" t="shared" si="38"/>
        <v>0</v>
      </c>
    </row>
    <row r="712" ht="25" customHeight="1" spans="1:7">
      <c r="A712" s="242" t="s">
        <v>1777</v>
      </c>
      <c r="B712" s="261" t="s">
        <v>630</v>
      </c>
      <c r="C712" s="244"/>
      <c r="D712" s="245"/>
      <c r="E712" s="245"/>
      <c r="F712" s="246">
        <f ca="1" t="shared" si="39"/>
        <v>0</v>
      </c>
      <c r="G712" s="246">
        <f ca="1" t="shared" si="38"/>
        <v>0</v>
      </c>
    </row>
    <row r="713" ht="25" customHeight="1" spans="1:7">
      <c r="A713" s="242" t="s">
        <v>1778</v>
      </c>
      <c r="B713" s="261" t="s">
        <v>632</v>
      </c>
      <c r="C713" s="244"/>
      <c r="D713" s="245"/>
      <c r="E713" s="245"/>
      <c r="F713" s="246">
        <f ca="1" t="shared" si="39"/>
        <v>0</v>
      </c>
      <c r="G713" s="246">
        <f ca="1" t="shared" si="38"/>
        <v>0</v>
      </c>
    </row>
    <row r="714" ht="25" customHeight="1" spans="1:7">
      <c r="A714" s="242" t="s">
        <v>1779</v>
      </c>
      <c r="B714" s="261" t="s">
        <v>634</v>
      </c>
      <c r="C714" s="244"/>
      <c r="D714" s="245"/>
      <c r="E714" s="245"/>
      <c r="F714" s="246">
        <f ca="1" t="shared" si="39"/>
        <v>0</v>
      </c>
      <c r="G714" s="246">
        <f ca="1" t="shared" si="38"/>
        <v>0</v>
      </c>
    </row>
    <row r="715" ht="25" customHeight="1" spans="1:7">
      <c r="A715" s="242" t="s">
        <v>1780</v>
      </c>
      <c r="B715" s="261" t="s">
        <v>1781</v>
      </c>
      <c r="C715" s="244"/>
      <c r="D715" s="245"/>
      <c r="E715" s="245"/>
      <c r="F715" s="246">
        <f ca="1" t="shared" si="39"/>
        <v>0</v>
      </c>
      <c r="G715" s="246">
        <f ca="1" t="shared" si="38"/>
        <v>0</v>
      </c>
    </row>
    <row r="716" ht="25" customHeight="1" spans="1:7">
      <c r="A716" s="242" t="s">
        <v>1782</v>
      </c>
      <c r="B716" s="261" t="s">
        <v>1783</v>
      </c>
      <c r="C716" s="244"/>
      <c r="D716" s="245"/>
      <c r="E716" s="245"/>
      <c r="F716" s="246">
        <f ca="1" t="shared" si="39"/>
        <v>0</v>
      </c>
      <c r="G716" s="246">
        <f ca="1" t="shared" si="38"/>
        <v>0</v>
      </c>
    </row>
    <row r="717" ht="25" customHeight="1" spans="1:7">
      <c r="A717" s="242" t="s">
        <v>1784</v>
      </c>
      <c r="B717" s="261" t="s">
        <v>1785</v>
      </c>
      <c r="C717" s="244"/>
      <c r="D717" s="245"/>
      <c r="E717" s="245"/>
      <c r="F717" s="246">
        <f ca="1" t="shared" si="39"/>
        <v>0</v>
      </c>
      <c r="G717" s="246">
        <f ca="1" t="shared" si="38"/>
        <v>0</v>
      </c>
    </row>
    <row r="718" ht="25" customHeight="1" spans="1:7">
      <c r="A718" s="242" t="s">
        <v>1786</v>
      </c>
      <c r="B718" s="261" t="s">
        <v>719</v>
      </c>
      <c r="C718" s="244"/>
      <c r="D718" s="245"/>
      <c r="E718" s="245"/>
      <c r="F718" s="246">
        <f ca="1" t="shared" si="39"/>
        <v>0</v>
      </c>
      <c r="G718" s="246">
        <f ca="1" t="shared" si="38"/>
        <v>0</v>
      </c>
    </row>
    <row r="719" ht="25" customHeight="1" spans="1:7">
      <c r="A719" s="242" t="s">
        <v>1787</v>
      </c>
      <c r="B719" s="261" t="s">
        <v>1788</v>
      </c>
      <c r="C719" s="244"/>
      <c r="D719" s="245"/>
      <c r="E719" s="245"/>
      <c r="F719" s="246">
        <f ca="1" t="shared" si="39"/>
        <v>0</v>
      </c>
      <c r="G719" s="246">
        <f ca="1" t="shared" si="38"/>
        <v>0</v>
      </c>
    </row>
    <row r="720" ht="25" customHeight="1" spans="1:7">
      <c r="A720" s="242" t="s">
        <v>1789</v>
      </c>
      <c r="B720" s="261" t="s">
        <v>648</v>
      </c>
      <c r="C720" s="244"/>
      <c r="D720" s="245"/>
      <c r="E720" s="245"/>
      <c r="F720" s="246">
        <f ca="1" t="shared" si="39"/>
        <v>0</v>
      </c>
      <c r="G720" s="246">
        <f ca="1" t="shared" si="38"/>
        <v>0</v>
      </c>
    </row>
    <row r="721" ht="25" customHeight="1" spans="1:7">
      <c r="A721" s="242" t="s">
        <v>1790</v>
      </c>
      <c r="B721" s="261" t="s">
        <v>1791</v>
      </c>
      <c r="C721" s="244"/>
      <c r="D721" s="245"/>
      <c r="E721" s="245"/>
      <c r="F721" s="246">
        <f ca="1" t="shared" si="39"/>
        <v>0</v>
      </c>
      <c r="G721" s="246">
        <f ca="1" t="shared" si="38"/>
        <v>0</v>
      </c>
    </row>
    <row r="722" ht="25" customHeight="1" spans="1:7">
      <c r="A722" s="242" t="s">
        <v>1792</v>
      </c>
      <c r="B722" s="261" t="s">
        <v>470</v>
      </c>
      <c r="C722" s="244">
        <v>1368</v>
      </c>
      <c r="D722" s="245">
        <v>4836</v>
      </c>
      <c r="E722" s="245">
        <v>3209</v>
      </c>
      <c r="F722" s="246">
        <f ca="1" t="shared" si="39"/>
        <v>2.34576023391813</v>
      </c>
      <c r="G722" s="246">
        <f ca="1" t="shared" si="38"/>
        <v>0.663564929693962</v>
      </c>
    </row>
    <row r="723" s="120" customFormat="1" ht="25" customHeight="1" spans="1:7">
      <c r="A723" s="256" t="s">
        <v>471</v>
      </c>
      <c r="B723" s="262" t="s">
        <v>472</v>
      </c>
      <c r="C723" s="253">
        <f>SUM(C724:C739)</f>
        <v>16401</v>
      </c>
      <c r="D723" s="253">
        <f>SUM(D724:D739)</f>
        <v>14448</v>
      </c>
      <c r="E723" s="253">
        <f>SUM(E724:E739)</f>
        <v>10578</v>
      </c>
      <c r="F723" s="255">
        <f ca="1" t="shared" si="39"/>
        <v>0.644960673129687</v>
      </c>
      <c r="G723" s="255">
        <f ca="1" t="shared" si="38"/>
        <v>0.732142857142857</v>
      </c>
    </row>
    <row r="724" ht="25" customHeight="1" spans="1:7">
      <c r="A724" s="242" t="s">
        <v>1793</v>
      </c>
      <c r="B724" s="261" t="s">
        <v>630</v>
      </c>
      <c r="C724" s="244">
        <v>1386</v>
      </c>
      <c r="D724" s="245">
        <v>1499</v>
      </c>
      <c r="E724" s="245">
        <v>1532</v>
      </c>
      <c r="F724" s="246">
        <f ca="1" t="shared" si="39"/>
        <v>1.10533910533911</v>
      </c>
      <c r="G724" s="246">
        <f ca="1" t="shared" si="38"/>
        <v>1.02201467645097</v>
      </c>
    </row>
    <row r="725" ht="25" customHeight="1" spans="1:7">
      <c r="A725" s="242" t="s">
        <v>1794</v>
      </c>
      <c r="B725" s="261" t="s">
        <v>632</v>
      </c>
      <c r="C725" s="244"/>
      <c r="D725" s="245"/>
      <c r="E725" s="245"/>
      <c r="F725" s="246">
        <f ca="1" t="shared" si="39"/>
        <v>0</v>
      </c>
      <c r="G725" s="246">
        <f ca="1" t="shared" ref="G724:G744" si="40">IFERROR(OFFSET(F725,0,-1)/OFFSET(F725,0,-2),)</f>
        <v>0</v>
      </c>
    </row>
    <row r="726" ht="25" customHeight="1" spans="1:7">
      <c r="A726" s="242" t="s">
        <v>1795</v>
      </c>
      <c r="B726" s="261" t="s">
        <v>634</v>
      </c>
      <c r="C726" s="244"/>
      <c r="D726" s="245"/>
      <c r="E726" s="245"/>
      <c r="F726" s="246">
        <f ca="1" t="shared" si="39"/>
        <v>0</v>
      </c>
      <c r="G726" s="246">
        <f ca="1" t="shared" si="40"/>
        <v>0</v>
      </c>
    </row>
    <row r="727" ht="25" customHeight="1" spans="1:7">
      <c r="A727" s="242" t="s">
        <v>1796</v>
      </c>
      <c r="B727" s="261" t="s">
        <v>1797</v>
      </c>
      <c r="C727" s="244">
        <v>1083</v>
      </c>
      <c r="D727" s="245">
        <v>1055</v>
      </c>
      <c r="E727" s="245">
        <v>446</v>
      </c>
      <c r="F727" s="246">
        <f ca="1" t="shared" ref="F724:F744" si="41">IFERROR(OFFSET(F727,0,-1)/OFFSET(F727,0,-3),)</f>
        <v>0.411819021237304</v>
      </c>
      <c r="G727" s="246">
        <f ca="1" t="shared" si="40"/>
        <v>0.422748815165877</v>
      </c>
    </row>
    <row r="728" ht="25" customHeight="1" spans="1:7">
      <c r="A728" s="242" t="s">
        <v>1798</v>
      </c>
      <c r="B728" s="261" t="s">
        <v>1799</v>
      </c>
      <c r="C728" s="244"/>
      <c r="D728" s="245"/>
      <c r="E728" s="245"/>
      <c r="F728" s="246">
        <f ca="1" t="shared" si="41"/>
        <v>0</v>
      </c>
      <c r="G728" s="246">
        <f ca="1" t="shared" si="40"/>
        <v>0</v>
      </c>
    </row>
    <row r="729" ht="25" customHeight="1" spans="1:7">
      <c r="A729" s="242" t="s">
        <v>1800</v>
      </c>
      <c r="B729" s="261" t="s">
        <v>1801</v>
      </c>
      <c r="C729" s="244"/>
      <c r="D729" s="245"/>
      <c r="E729" s="245">
        <v>85</v>
      </c>
      <c r="F729" s="246">
        <f ca="1" t="shared" si="41"/>
        <v>0</v>
      </c>
      <c r="G729" s="246">
        <f ca="1" t="shared" si="40"/>
        <v>0</v>
      </c>
    </row>
    <row r="730" ht="25" customHeight="1" spans="1:7">
      <c r="A730" s="242" t="s">
        <v>1802</v>
      </c>
      <c r="B730" s="261" t="s">
        <v>1803</v>
      </c>
      <c r="C730" s="244">
        <v>134</v>
      </c>
      <c r="D730" s="245">
        <v>163</v>
      </c>
      <c r="E730" s="245">
        <v>135</v>
      </c>
      <c r="F730" s="246">
        <f ca="1" t="shared" si="41"/>
        <v>1.00746268656716</v>
      </c>
      <c r="G730" s="246">
        <f ca="1" t="shared" si="40"/>
        <v>0.828220858895706</v>
      </c>
    </row>
    <row r="731" ht="25" customHeight="1" spans="1:7">
      <c r="A731" s="242" t="s">
        <v>1804</v>
      </c>
      <c r="B731" s="261" t="s">
        <v>1805</v>
      </c>
      <c r="C731" s="244"/>
      <c r="D731" s="245"/>
      <c r="E731" s="245"/>
      <c r="F731" s="246">
        <f ca="1" t="shared" si="41"/>
        <v>0</v>
      </c>
      <c r="G731" s="246">
        <f ca="1" t="shared" si="40"/>
        <v>0</v>
      </c>
    </row>
    <row r="732" ht="25" customHeight="1" spans="1:7">
      <c r="A732" s="242" t="s">
        <v>1806</v>
      </c>
      <c r="B732" s="261" t="s">
        <v>1807</v>
      </c>
      <c r="C732" s="244"/>
      <c r="D732" s="245"/>
      <c r="E732" s="245"/>
      <c r="F732" s="246">
        <f ca="1" t="shared" si="41"/>
        <v>0</v>
      </c>
      <c r="G732" s="246">
        <f ca="1" t="shared" si="40"/>
        <v>0</v>
      </c>
    </row>
    <row r="733" ht="25" customHeight="1" spans="1:7">
      <c r="A733" s="242" t="s">
        <v>1808</v>
      </c>
      <c r="B733" s="261" t="s">
        <v>1809</v>
      </c>
      <c r="C733" s="244"/>
      <c r="D733" s="245">
        <v>483</v>
      </c>
      <c r="E733" s="245"/>
      <c r="F733" s="246">
        <f ca="1" t="shared" si="41"/>
        <v>0</v>
      </c>
      <c r="G733" s="246">
        <f ca="1" t="shared" si="40"/>
        <v>0</v>
      </c>
    </row>
    <row r="734" ht="25" customHeight="1" spans="1:7">
      <c r="A734" s="242" t="s">
        <v>1810</v>
      </c>
      <c r="B734" s="261" t="s">
        <v>476</v>
      </c>
      <c r="C734" s="244">
        <v>265</v>
      </c>
      <c r="D734" s="245">
        <v>651</v>
      </c>
      <c r="E734" s="245">
        <v>410</v>
      </c>
      <c r="F734" s="246">
        <f ca="1" t="shared" si="41"/>
        <v>1.54716981132075</v>
      </c>
      <c r="G734" s="246">
        <f ca="1" t="shared" si="40"/>
        <v>0.629800307219662</v>
      </c>
    </row>
    <row r="735" ht="25" customHeight="1" spans="1:7">
      <c r="A735" s="242" t="s">
        <v>1811</v>
      </c>
      <c r="B735" s="261" t="s">
        <v>1812</v>
      </c>
      <c r="C735" s="244">
        <v>6858</v>
      </c>
      <c r="D735" s="245">
        <v>6223</v>
      </c>
      <c r="E735" s="245">
        <v>5000</v>
      </c>
      <c r="F735" s="246">
        <f ca="1" t="shared" si="41"/>
        <v>0.729075532225139</v>
      </c>
      <c r="G735" s="246">
        <f ca="1" t="shared" si="40"/>
        <v>0.803470994697091</v>
      </c>
    </row>
    <row r="736" ht="25" customHeight="1" spans="1:7">
      <c r="A736" s="242" t="s">
        <v>1813</v>
      </c>
      <c r="B736" s="261" t="s">
        <v>1814</v>
      </c>
      <c r="C736" s="244"/>
      <c r="D736" s="245">
        <v>277</v>
      </c>
      <c r="E736" s="245"/>
      <c r="F736" s="246">
        <f ca="1" t="shared" si="41"/>
        <v>0</v>
      </c>
      <c r="G736" s="246">
        <f ca="1" t="shared" si="40"/>
        <v>0</v>
      </c>
    </row>
    <row r="737" ht="25" customHeight="1" spans="1:7">
      <c r="A737" s="242" t="s">
        <v>1815</v>
      </c>
      <c r="B737" s="261" t="s">
        <v>480</v>
      </c>
      <c r="C737" s="244">
        <v>3441</v>
      </c>
      <c r="D737" s="245">
        <v>2636</v>
      </c>
      <c r="E737" s="245">
        <v>2248</v>
      </c>
      <c r="F737" s="246">
        <f ca="1" t="shared" si="41"/>
        <v>0.653298459750073</v>
      </c>
      <c r="G737" s="246">
        <f ca="1" t="shared" si="40"/>
        <v>0.852807283763278</v>
      </c>
    </row>
    <row r="738" ht="25" customHeight="1" spans="1:7">
      <c r="A738" s="242" t="s">
        <v>1816</v>
      </c>
      <c r="B738" s="261" t="s">
        <v>482</v>
      </c>
      <c r="C738" s="244"/>
      <c r="D738" s="245"/>
      <c r="E738" s="245"/>
      <c r="F738" s="246">
        <f ca="1" t="shared" si="41"/>
        <v>0</v>
      </c>
      <c r="G738" s="246">
        <f ca="1" t="shared" si="40"/>
        <v>0</v>
      </c>
    </row>
    <row r="739" ht="25" customHeight="1" spans="1:7">
      <c r="A739" s="242" t="s">
        <v>1817</v>
      </c>
      <c r="B739" s="261" t="s">
        <v>484</v>
      </c>
      <c r="C739" s="244">
        <v>3234</v>
      </c>
      <c r="D739" s="245">
        <v>1461</v>
      </c>
      <c r="E739" s="245">
        <v>722</v>
      </c>
      <c r="F739" s="246">
        <f ca="1" t="shared" si="41"/>
        <v>0.223252937538652</v>
      </c>
      <c r="G739" s="246">
        <f ca="1" t="shared" si="40"/>
        <v>0.494182067077344</v>
      </c>
    </row>
    <row r="740" s="120" customFormat="1" ht="25" customHeight="1" spans="1:7">
      <c r="A740" s="256" t="s">
        <v>485</v>
      </c>
      <c r="B740" s="262" t="s">
        <v>486</v>
      </c>
      <c r="C740" s="253">
        <f>SUM(C741:C835)</f>
        <v>77971</v>
      </c>
      <c r="D740" s="253">
        <f>SUM(D741:D835)</f>
        <v>59307</v>
      </c>
      <c r="E740" s="253">
        <f>SUM(E741:E835)</f>
        <v>52294</v>
      </c>
      <c r="F740" s="255">
        <f ca="1" t="shared" si="41"/>
        <v>0.670685254774211</v>
      </c>
      <c r="G740" s="255">
        <f ca="1" t="shared" si="40"/>
        <v>0.881750889439695</v>
      </c>
    </row>
    <row r="741" ht="25" customHeight="1" spans="1:7">
      <c r="A741" s="242" t="s">
        <v>1818</v>
      </c>
      <c r="B741" s="248" t="s">
        <v>630</v>
      </c>
      <c r="C741" s="244">
        <v>1267</v>
      </c>
      <c r="D741" s="245">
        <v>1901</v>
      </c>
      <c r="E741" s="245">
        <v>2141</v>
      </c>
      <c r="F741" s="246">
        <f ca="1" t="shared" si="41"/>
        <v>1.68981846882399</v>
      </c>
      <c r="G741" s="246">
        <f ca="1" t="shared" si="40"/>
        <v>1.12624934245134</v>
      </c>
    </row>
    <row r="742" ht="25" customHeight="1" spans="1:7">
      <c r="A742" s="242" t="s">
        <v>1819</v>
      </c>
      <c r="B742" s="248" t="s">
        <v>632</v>
      </c>
      <c r="C742" s="244"/>
      <c r="D742" s="245">
        <v>5</v>
      </c>
      <c r="E742" s="245"/>
      <c r="F742" s="246">
        <f ca="1" t="shared" si="41"/>
        <v>0</v>
      </c>
      <c r="G742" s="246">
        <f ca="1" t="shared" si="40"/>
        <v>0</v>
      </c>
    </row>
    <row r="743" ht="25" customHeight="1" spans="1:7">
      <c r="A743" s="242" t="s">
        <v>1820</v>
      </c>
      <c r="B743" s="248" t="s">
        <v>634</v>
      </c>
      <c r="C743" s="244"/>
      <c r="D743" s="245"/>
      <c r="E743" s="245"/>
      <c r="F743" s="246">
        <f ca="1" t="shared" si="41"/>
        <v>0</v>
      </c>
      <c r="G743" s="246">
        <f ca="1" t="shared" si="40"/>
        <v>0</v>
      </c>
    </row>
    <row r="744" ht="25" customHeight="1" spans="1:7">
      <c r="A744" s="242" t="s">
        <v>1821</v>
      </c>
      <c r="B744" s="248" t="s">
        <v>648</v>
      </c>
      <c r="C744" s="244">
        <v>2547</v>
      </c>
      <c r="D744" s="245">
        <v>3828</v>
      </c>
      <c r="E744" s="245">
        <v>3627</v>
      </c>
      <c r="F744" s="246">
        <f ca="1" t="shared" si="41"/>
        <v>1.42402826855124</v>
      </c>
      <c r="G744" s="246">
        <f ca="1" t="shared" si="40"/>
        <v>0.947492163009404</v>
      </c>
    </row>
    <row r="745" ht="25" customHeight="1" spans="1:7">
      <c r="A745" s="242" t="s">
        <v>1822</v>
      </c>
      <c r="B745" s="261" t="s">
        <v>1823</v>
      </c>
      <c r="C745" s="244"/>
      <c r="D745" s="245"/>
      <c r="E745" s="245"/>
      <c r="F745" s="246">
        <f ca="1" t="shared" ref="F741:F786" si="42">IFERROR(OFFSET(F745,0,-1)/OFFSET(F745,0,-3),)</f>
        <v>0</v>
      </c>
      <c r="G745" s="246">
        <f ca="1" t="shared" ref="G741:G786" si="43">IFERROR(OFFSET(F745,0,-1)/OFFSET(F745,0,-2),)</f>
        <v>0</v>
      </c>
    </row>
    <row r="746" ht="25" customHeight="1" spans="1:7">
      <c r="A746" s="242" t="s">
        <v>1824</v>
      </c>
      <c r="B746" s="261" t="s">
        <v>1825</v>
      </c>
      <c r="C746" s="244"/>
      <c r="D746" s="245">
        <v>44</v>
      </c>
      <c r="E746" s="245">
        <v>155</v>
      </c>
      <c r="F746" s="246">
        <f ca="1" t="shared" si="42"/>
        <v>0</v>
      </c>
      <c r="G746" s="246">
        <f ca="1" t="shared" si="43"/>
        <v>3.52272727272727</v>
      </c>
    </row>
    <row r="747" ht="25" customHeight="1" spans="1:7">
      <c r="A747" s="242" t="s">
        <v>1826</v>
      </c>
      <c r="B747" s="261" t="s">
        <v>1827</v>
      </c>
      <c r="C747" s="244">
        <v>245</v>
      </c>
      <c r="D747" s="245">
        <v>163</v>
      </c>
      <c r="E747" s="245">
        <v>133</v>
      </c>
      <c r="F747" s="246">
        <f ca="1" t="shared" si="42"/>
        <v>0.542857142857143</v>
      </c>
      <c r="G747" s="246">
        <f ca="1" t="shared" si="43"/>
        <v>0.815950920245399</v>
      </c>
    </row>
    <row r="748" ht="25" customHeight="1" spans="1:7">
      <c r="A748" s="242" t="s">
        <v>1828</v>
      </c>
      <c r="B748" s="261" t="s">
        <v>1829</v>
      </c>
      <c r="C748" s="244">
        <v>88</v>
      </c>
      <c r="D748" s="245">
        <v>13</v>
      </c>
      <c r="E748" s="245">
        <v>10</v>
      </c>
      <c r="F748" s="246">
        <f ca="1" t="shared" si="42"/>
        <v>0.113636363636364</v>
      </c>
      <c r="G748" s="246">
        <f ca="1" t="shared" si="43"/>
        <v>0.769230769230769</v>
      </c>
    </row>
    <row r="749" ht="25" customHeight="1" spans="1:7">
      <c r="A749" s="242" t="s">
        <v>1830</v>
      </c>
      <c r="B749" s="261" t="s">
        <v>1831</v>
      </c>
      <c r="C749" s="244"/>
      <c r="D749" s="245">
        <v>16</v>
      </c>
      <c r="E749" s="245"/>
      <c r="F749" s="246">
        <f ca="1" t="shared" si="42"/>
        <v>0</v>
      </c>
      <c r="G749" s="246">
        <f ca="1" t="shared" si="43"/>
        <v>0</v>
      </c>
    </row>
    <row r="750" ht="25" customHeight="1" spans="1:7">
      <c r="A750" s="242" t="s">
        <v>1832</v>
      </c>
      <c r="B750" s="261" t="s">
        <v>1833</v>
      </c>
      <c r="C750" s="244"/>
      <c r="D750" s="245">
        <v>44</v>
      </c>
      <c r="E750" s="245"/>
      <c r="F750" s="246">
        <f ca="1" t="shared" si="42"/>
        <v>0</v>
      </c>
      <c r="G750" s="246">
        <f ca="1" t="shared" si="43"/>
        <v>0</v>
      </c>
    </row>
    <row r="751" ht="25" customHeight="1" spans="1:7">
      <c r="A751" s="242" t="s">
        <v>1834</v>
      </c>
      <c r="B751" s="261" t="s">
        <v>1835</v>
      </c>
      <c r="C751" s="244"/>
      <c r="D751" s="245"/>
      <c r="E751" s="245"/>
      <c r="F751" s="246">
        <f ca="1" t="shared" si="42"/>
        <v>0</v>
      </c>
      <c r="G751" s="246">
        <f ca="1" t="shared" si="43"/>
        <v>0</v>
      </c>
    </row>
    <row r="752" ht="25" customHeight="1" spans="1:7">
      <c r="A752" s="242" t="s">
        <v>1836</v>
      </c>
      <c r="B752" s="261" t="s">
        <v>1837</v>
      </c>
      <c r="C752" s="244"/>
      <c r="D752" s="245"/>
      <c r="E752" s="245"/>
      <c r="F752" s="246">
        <f ca="1" t="shared" si="42"/>
        <v>0</v>
      </c>
      <c r="G752" s="246">
        <f ca="1" t="shared" si="43"/>
        <v>0</v>
      </c>
    </row>
    <row r="753" ht="25" customHeight="1" spans="1:7">
      <c r="A753" s="242" t="s">
        <v>1838</v>
      </c>
      <c r="B753" s="261" t="s">
        <v>1839</v>
      </c>
      <c r="C753" s="244"/>
      <c r="D753" s="245">
        <v>23</v>
      </c>
      <c r="E753" s="245">
        <v>72</v>
      </c>
      <c r="F753" s="246">
        <f ca="1" t="shared" si="42"/>
        <v>0</v>
      </c>
      <c r="G753" s="246">
        <f ca="1" t="shared" si="43"/>
        <v>3.1304347826087</v>
      </c>
    </row>
    <row r="754" ht="25" customHeight="1" spans="1:7">
      <c r="A754" s="242" t="s">
        <v>1840</v>
      </c>
      <c r="B754" s="261" t="s">
        <v>1841</v>
      </c>
      <c r="C754" s="244">
        <v>2000</v>
      </c>
      <c r="D754" s="245">
        <v>2056</v>
      </c>
      <c r="E754" s="245">
        <v>2564</v>
      </c>
      <c r="F754" s="246">
        <f ca="1" t="shared" si="42"/>
        <v>1.282</v>
      </c>
      <c r="G754" s="246">
        <f ca="1" t="shared" si="43"/>
        <v>1.24708171206226</v>
      </c>
    </row>
    <row r="755" ht="25" customHeight="1" spans="1:7">
      <c r="A755" s="242" t="s">
        <v>1842</v>
      </c>
      <c r="B755" s="261" t="s">
        <v>1843</v>
      </c>
      <c r="C755" s="244"/>
      <c r="D755" s="245">
        <v>82</v>
      </c>
      <c r="E755" s="245">
        <v>129</v>
      </c>
      <c r="F755" s="246">
        <f ca="1" t="shared" si="42"/>
        <v>0</v>
      </c>
      <c r="G755" s="246">
        <f ca="1" t="shared" si="43"/>
        <v>1.57317073170732</v>
      </c>
    </row>
    <row r="756" ht="25" customHeight="1" spans="1:7">
      <c r="A756" s="242" t="s">
        <v>1844</v>
      </c>
      <c r="B756" s="261" t="s">
        <v>1845</v>
      </c>
      <c r="C756" s="244">
        <v>21</v>
      </c>
      <c r="D756" s="245">
        <v>705</v>
      </c>
      <c r="E756" s="245">
        <v>2887</v>
      </c>
      <c r="F756" s="246">
        <f ca="1" t="shared" si="42"/>
        <v>137.47619047619</v>
      </c>
      <c r="G756" s="246">
        <f ca="1" t="shared" si="43"/>
        <v>4.09503546099291</v>
      </c>
    </row>
    <row r="757" ht="25" customHeight="1" spans="1:7">
      <c r="A757" s="242" t="s">
        <v>1846</v>
      </c>
      <c r="B757" s="261" t="s">
        <v>1847</v>
      </c>
      <c r="C757" s="244">
        <v>13</v>
      </c>
      <c r="D757" s="245">
        <v>12</v>
      </c>
      <c r="E757" s="245">
        <v>62</v>
      </c>
      <c r="F757" s="246">
        <f ca="1" t="shared" si="42"/>
        <v>4.76923076923077</v>
      </c>
      <c r="G757" s="246">
        <f ca="1" t="shared" si="43"/>
        <v>5.16666666666667</v>
      </c>
    </row>
    <row r="758" ht="25" customHeight="1" spans="1:7">
      <c r="A758" s="242" t="s">
        <v>1848</v>
      </c>
      <c r="B758" s="261" t="s">
        <v>1849</v>
      </c>
      <c r="C758" s="244"/>
      <c r="D758" s="245"/>
      <c r="E758" s="245"/>
      <c r="F758" s="246">
        <f ca="1" t="shared" si="42"/>
        <v>0</v>
      </c>
      <c r="G758" s="246">
        <f ca="1" t="shared" si="43"/>
        <v>0</v>
      </c>
    </row>
    <row r="759" ht="25" customHeight="1" spans="1:7">
      <c r="A759" s="242" t="s">
        <v>1850</v>
      </c>
      <c r="B759" s="261" t="s">
        <v>1851</v>
      </c>
      <c r="C759" s="244">
        <v>15000</v>
      </c>
      <c r="D759" s="245">
        <v>9641</v>
      </c>
      <c r="E759" s="245">
        <v>1357</v>
      </c>
      <c r="F759" s="246">
        <f ca="1" t="shared" si="42"/>
        <v>0.0904666666666667</v>
      </c>
      <c r="G759" s="246">
        <f ca="1" t="shared" si="43"/>
        <v>0.140753033917643</v>
      </c>
    </row>
    <row r="760" ht="25" customHeight="1" spans="1:7">
      <c r="A760" s="242" t="s">
        <v>1852</v>
      </c>
      <c r="B760" s="261" t="s">
        <v>1853</v>
      </c>
      <c r="C760" s="244"/>
      <c r="D760" s="245">
        <v>49</v>
      </c>
      <c r="E760" s="245">
        <v>56</v>
      </c>
      <c r="F760" s="246">
        <f ca="1" t="shared" si="42"/>
        <v>0</v>
      </c>
      <c r="G760" s="246">
        <f ca="1" t="shared" si="43"/>
        <v>1.14285714285714</v>
      </c>
    </row>
    <row r="761" ht="25" customHeight="1" spans="1:7">
      <c r="A761" s="242" t="s">
        <v>1854</v>
      </c>
      <c r="B761" s="261" t="s">
        <v>1855</v>
      </c>
      <c r="C761" s="244">
        <v>3000</v>
      </c>
      <c r="D761" s="245">
        <v>1003</v>
      </c>
      <c r="E761" s="245">
        <v>1000</v>
      </c>
      <c r="F761" s="246">
        <f ca="1" t="shared" si="42"/>
        <v>0.333333333333333</v>
      </c>
      <c r="G761" s="246">
        <f ca="1" t="shared" si="43"/>
        <v>0.997008973080758</v>
      </c>
    </row>
    <row r="762" ht="25" customHeight="1" spans="1:7">
      <c r="A762" s="242" t="s">
        <v>1856</v>
      </c>
      <c r="B762" s="261" t="s">
        <v>1857</v>
      </c>
      <c r="C762" s="244"/>
      <c r="D762" s="245">
        <v>80</v>
      </c>
      <c r="E762" s="245">
        <v>160</v>
      </c>
      <c r="F762" s="246">
        <f ca="1" t="shared" si="42"/>
        <v>0</v>
      </c>
      <c r="G762" s="246">
        <f ca="1" t="shared" si="43"/>
        <v>2</v>
      </c>
    </row>
    <row r="763" ht="25" customHeight="1" spans="1:7">
      <c r="A763" s="242" t="s">
        <v>1858</v>
      </c>
      <c r="B763" s="261" t="s">
        <v>1859</v>
      </c>
      <c r="C763" s="244"/>
      <c r="D763" s="245"/>
      <c r="E763" s="245"/>
      <c r="F763" s="246">
        <f ca="1" t="shared" si="42"/>
        <v>0</v>
      </c>
      <c r="G763" s="246">
        <f ca="1" t="shared" si="43"/>
        <v>0</v>
      </c>
    </row>
    <row r="764" ht="25" customHeight="1" spans="1:7">
      <c r="A764" s="242" t="s">
        <v>1860</v>
      </c>
      <c r="B764" s="261" t="s">
        <v>1861</v>
      </c>
      <c r="C764" s="244">
        <v>2300</v>
      </c>
      <c r="D764" s="245">
        <v>2353</v>
      </c>
      <c r="E764" s="245">
        <v>1926</v>
      </c>
      <c r="F764" s="246">
        <f ca="1" t="shared" si="42"/>
        <v>0.837391304347826</v>
      </c>
      <c r="G764" s="246">
        <f ca="1" t="shared" si="43"/>
        <v>0.818529536761581</v>
      </c>
    </row>
    <row r="765" ht="25" customHeight="1" spans="1:7">
      <c r="A765" s="242" t="s">
        <v>1862</v>
      </c>
      <c r="B765" s="261" t="s">
        <v>1863</v>
      </c>
      <c r="C765" s="244">
        <v>654</v>
      </c>
      <c r="D765" s="245">
        <v>814</v>
      </c>
      <c r="E765" s="245">
        <v>46</v>
      </c>
      <c r="F765" s="246">
        <f ca="1" t="shared" si="42"/>
        <v>0.0703363914373089</v>
      </c>
      <c r="G765" s="246">
        <f ca="1" t="shared" si="43"/>
        <v>0.0565110565110565</v>
      </c>
    </row>
    <row r="766" ht="25" customHeight="1" spans="1:7">
      <c r="A766" s="242" t="s">
        <v>1864</v>
      </c>
      <c r="B766" s="261" t="s">
        <v>630</v>
      </c>
      <c r="C766" s="244">
        <v>1138</v>
      </c>
      <c r="D766" s="245">
        <v>2869</v>
      </c>
      <c r="E766" s="245">
        <v>4035</v>
      </c>
      <c r="F766" s="246">
        <f ca="1" t="shared" si="42"/>
        <v>3.54569420035149</v>
      </c>
      <c r="G766" s="246">
        <f ca="1" t="shared" si="43"/>
        <v>1.40641338445451</v>
      </c>
    </row>
    <row r="767" ht="25" customHeight="1" spans="1:7">
      <c r="A767" s="242" t="s">
        <v>1865</v>
      </c>
      <c r="B767" s="261" t="s">
        <v>632</v>
      </c>
      <c r="C767" s="244"/>
      <c r="D767" s="245"/>
      <c r="E767" s="245"/>
      <c r="F767" s="246">
        <f ca="1" t="shared" si="42"/>
        <v>0</v>
      </c>
      <c r="G767" s="246">
        <f ca="1" t="shared" si="43"/>
        <v>0</v>
      </c>
    </row>
    <row r="768" ht="25" customHeight="1" spans="1:7">
      <c r="A768" s="242" t="s">
        <v>1866</v>
      </c>
      <c r="B768" s="261" t="s">
        <v>634</v>
      </c>
      <c r="C768" s="244"/>
      <c r="D768" s="245"/>
      <c r="E768" s="245"/>
      <c r="F768" s="246">
        <f ca="1" t="shared" si="42"/>
        <v>0</v>
      </c>
      <c r="G768" s="246">
        <f ca="1" t="shared" si="43"/>
        <v>0</v>
      </c>
    </row>
    <row r="769" ht="25" customHeight="1" spans="1:7">
      <c r="A769" s="242" t="s">
        <v>1867</v>
      </c>
      <c r="B769" s="261" t="s">
        <v>1868</v>
      </c>
      <c r="C769" s="244">
        <v>4197</v>
      </c>
      <c r="D769" s="245">
        <v>4197</v>
      </c>
      <c r="E769" s="245">
        <v>2533</v>
      </c>
      <c r="F769" s="246">
        <f ca="1" t="shared" si="42"/>
        <v>0.603526328329759</v>
      </c>
      <c r="G769" s="246">
        <f ca="1" t="shared" si="43"/>
        <v>0.603526328329759</v>
      </c>
    </row>
    <row r="770" ht="25" customHeight="1" spans="1:7">
      <c r="A770" s="242" t="s">
        <v>1869</v>
      </c>
      <c r="B770" s="261" t="s">
        <v>1870</v>
      </c>
      <c r="C770" s="244">
        <v>45</v>
      </c>
      <c r="D770" s="245">
        <v>524</v>
      </c>
      <c r="E770" s="245">
        <v>508</v>
      </c>
      <c r="F770" s="246">
        <f ca="1" t="shared" si="42"/>
        <v>11.2888888888889</v>
      </c>
      <c r="G770" s="246">
        <f ca="1" t="shared" si="43"/>
        <v>0.969465648854962</v>
      </c>
    </row>
    <row r="771" ht="25" customHeight="1" spans="1:7">
      <c r="A771" s="242" t="s">
        <v>1871</v>
      </c>
      <c r="B771" s="261" t="s">
        <v>1872</v>
      </c>
      <c r="C771" s="244"/>
      <c r="D771" s="245"/>
      <c r="E771" s="245"/>
      <c r="F771" s="246">
        <f ca="1" t="shared" si="42"/>
        <v>0</v>
      </c>
      <c r="G771" s="246">
        <f ca="1" t="shared" si="43"/>
        <v>0</v>
      </c>
    </row>
    <row r="772" ht="25" customHeight="1" spans="1:7">
      <c r="A772" s="242" t="s">
        <v>1873</v>
      </c>
      <c r="B772" s="261" t="s">
        <v>1874</v>
      </c>
      <c r="C772" s="244"/>
      <c r="D772" s="245"/>
      <c r="E772" s="245"/>
      <c r="F772" s="246">
        <f ca="1" t="shared" si="42"/>
        <v>0</v>
      </c>
      <c r="G772" s="246">
        <f ca="1" t="shared" si="43"/>
        <v>0</v>
      </c>
    </row>
    <row r="773" ht="25" customHeight="1" spans="1:7">
      <c r="A773" s="242" t="s">
        <v>1875</v>
      </c>
      <c r="B773" s="261" t="s">
        <v>1876</v>
      </c>
      <c r="C773" s="244"/>
      <c r="D773" s="245">
        <v>267</v>
      </c>
      <c r="E773" s="245">
        <v>508</v>
      </c>
      <c r="F773" s="246">
        <f ca="1" t="shared" si="42"/>
        <v>0</v>
      </c>
      <c r="G773" s="246">
        <f ca="1" t="shared" si="43"/>
        <v>1.90262172284644</v>
      </c>
    </row>
    <row r="774" ht="25" customHeight="1" spans="1:7">
      <c r="A774" s="242" t="s">
        <v>1877</v>
      </c>
      <c r="B774" s="261" t="s">
        <v>1878</v>
      </c>
      <c r="C774" s="244"/>
      <c r="D774" s="245">
        <v>53</v>
      </c>
      <c r="E774" s="245"/>
      <c r="F774" s="246">
        <f ca="1" t="shared" si="42"/>
        <v>0</v>
      </c>
      <c r="G774" s="246">
        <f ca="1" t="shared" si="43"/>
        <v>0</v>
      </c>
    </row>
    <row r="775" ht="25" customHeight="1" spans="1:7">
      <c r="A775" s="242" t="s">
        <v>1879</v>
      </c>
      <c r="B775" s="261" t="s">
        <v>1880</v>
      </c>
      <c r="C775" s="244"/>
      <c r="D775" s="245"/>
      <c r="E775" s="245"/>
      <c r="F775" s="246">
        <f ca="1" t="shared" si="42"/>
        <v>0</v>
      </c>
      <c r="G775" s="246">
        <f ca="1" t="shared" si="43"/>
        <v>0</v>
      </c>
    </row>
    <row r="776" ht="25" customHeight="1" spans="1:7">
      <c r="A776" s="242" t="s">
        <v>1881</v>
      </c>
      <c r="B776" s="261" t="s">
        <v>1882</v>
      </c>
      <c r="C776" s="244"/>
      <c r="D776" s="245"/>
      <c r="E776" s="245"/>
      <c r="F776" s="246">
        <f ca="1" t="shared" si="42"/>
        <v>0</v>
      </c>
      <c r="G776" s="246">
        <f ca="1" t="shared" si="43"/>
        <v>0</v>
      </c>
    </row>
    <row r="777" ht="25" customHeight="1" spans="1:7">
      <c r="A777" s="242" t="s">
        <v>1883</v>
      </c>
      <c r="B777" s="261" t="s">
        <v>1884</v>
      </c>
      <c r="C777" s="244"/>
      <c r="D777" s="245"/>
      <c r="E777" s="245"/>
      <c r="F777" s="246">
        <f ca="1" t="shared" si="42"/>
        <v>0</v>
      </c>
      <c r="G777" s="246">
        <f ca="1" t="shared" si="43"/>
        <v>0</v>
      </c>
    </row>
    <row r="778" ht="25" customHeight="1" spans="1:7">
      <c r="A778" s="242" t="s">
        <v>1885</v>
      </c>
      <c r="B778" s="261" t="s">
        <v>266</v>
      </c>
      <c r="C778" s="244"/>
      <c r="D778" s="245"/>
      <c r="E778" s="245"/>
      <c r="F778" s="246">
        <f ca="1" t="shared" si="42"/>
        <v>0</v>
      </c>
      <c r="G778" s="246">
        <f ca="1" t="shared" si="43"/>
        <v>0</v>
      </c>
    </row>
    <row r="779" ht="25" customHeight="1" spans="1:7">
      <c r="A779" s="242" t="s">
        <v>1886</v>
      </c>
      <c r="B779" s="261" t="s">
        <v>1887</v>
      </c>
      <c r="C779" s="244"/>
      <c r="D779" s="245">
        <v>16</v>
      </c>
      <c r="E779" s="245">
        <v>100</v>
      </c>
      <c r="F779" s="246">
        <f ca="1" t="shared" si="42"/>
        <v>0</v>
      </c>
      <c r="G779" s="246">
        <f ca="1" t="shared" si="43"/>
        <v>6.25</v>
      </c>
    </row>
    <row r="780" ht="25" customHeight="1" spans="1:7">
      <c r="A780" s="242" t="s">
        <v>1888</v>
      </c>
      <c r="B780" s="261" t="s">
        <v>1889</v>
      </c>
      <c r="C780" s="244"/>
      <c r="D780" s="245"/>
      <c r="E780" s="245"/>
      <c r="F780" s="246">
        <f ca="1" t="shared" si="42"/>
        <v>0</v>
      </c>
      <c r="G780" s="246">
        <f ca="1" t="shared" si="43"/>
        <v>0</v>
      </c>
    </row>
    <row r="781" ht="25" customHeight="1" spans="1:7">
      <c r="A781" s="242" t="s">
        <v>1890</v>
      </c>
      <c r="B781" s="261" t="s">
        <v>1891</v>
      </c>
      <c r="C781" s="244"/>
      <c r="D781" s="245"/>
      <c r="E781" s="245"/>
      <c r="F781" s="246">
        <f ca="1" t="shared" si="42"/>
        <v>0</v>
      </c>
      <c r="G781" s="246">
        <f ca="1" t="shared" si="43"/>
        <v>0</v>
      </c>
    </row>
    <row r="782" ht="25" customHeight="1" spans="1:7">
      <c r="A782" s="242" t="s">
        <v>1892</v>
      </c>
      <c r="B782" s="261" t="s">
        <v>1893</v>
      </c>
      <c r="C782" s="244"/>
      <c r="D782" s="245"/>
      <c r="E782" s="245"/>
      <c r="F782" s="246">
        <f ca="1" t="shared" si="42"/>
        <v>0</v>
      </c>
      <c r="G782" s="246">
        <f ca="1" t="shared" si="43"/>
        <v>0</v>
      </c>
    </row>
    <row r="783" ht="25" customHeight="1" spans="1:7">
      <c r="A783" s="242" t="s">
        <v>1894</v>
      </c>
      <c r="B783" s="261" t="s">
        <v>1895</v>
      </c>
      <c r="C783" s="244">
        <v>90</v>
      </c>
      <c r="D783" s="245">
        <v>394</v>
      </c>
      <c r="E783" s="245">
        <v>325</v>
      </c>
      <c r="F783" s="246">
        <f ca="1" t="shared" si="42"/>
        <v>3.61111111111111</v>
      </c>
      <c r="G783" s="246">
        <f ca="1" t="shared" si="43"/>
        <v>0.8248730964467</v>
      </c>
    </row>
    <row r="784" ht="25" customHeight="1" spans="1:7">
      <c r="A784" s="242" t="s">
        <v>1896</v>
      </c>
      <c r="B784" s="261" t="s">
        <v>1897</v>
      </c>
      <c r="C784" s="244"/>
      <c r="D784" s="245">
        <v>353</v>
      </c>
      <c r="E784" s="245"/>
      <c r="F784" s="246">
        <f ca="1" t="shared" si="42"/>
        <v>0</v>
      </c>
      <c r="G784" s="246">
        <f ca="1" t="shared" si="43"/>
        <v>0</v>
      </c>
    </row>
    <row r="785" ht="25" customHeight="1" spans="1:7">
      <c r="A785" s="242" t="s">
        <v>1898</v>
      </c>
      <c r="B785" s="261" t="s">
        <v>1835</v>
      </c>
      <c r="C785" s="244"/>
      <c r="D785" s="245"/>
      <c r="E785" s="245"/>
      <c r="F785" s="246">
        <f ca="1" t="shared" si="42"/>
        <v>0</v>
      </c>
      <c r="G785" s="246">
        <f ca="1" t="shared" si="43"/>
        <v>0</v>
      </c>
    </row>
    <row r="786" ht="25" customHeight="1" spans="1:7">
      <c r="A786" s="242" t="s">
        <v>1899</v>
      </c>
      <c r="B786" s="261" t="s">
        <v>1900</v>
      </c>
      <c r="C786" s="244"/>
      <c r="D786" s="245">
        <v>105</v>
      </c>
      <c r="E786" s="245">
        <v>99</v>
      </c>
      <c r="F786" s="246">
        <f ca="1" t="shared" si="42"/>
        <v>0</v>
      </c>
      <c r="G786" s="246">
        <f ca="1" t="shared" si="43"/>
        <v>0.942857142857143</v>
      </c>
    </row>
    <row r="787" ht="25" customHeight="1" spans="1:7">
      <c r="A787" s="242" t="s">
        <v>1901</v>
      </c>
      <c r="B787" s="261" t="s">
        <v>1902</v>
      </c>
      <c r="C787" s="244">
        <v>1500</v>
      </c>
      <c r="D787" s="245">
        <v>1660</v>
      </c>
      <c r="E787" s="245">
        <v>1671</v>
      </c>
      <c r="F787" s="246">
        <f ca="1" t="shared" ref="F787:F821" si="44">IFERROR(OFFSET(F787,0,-1)/OFFSET(F787,0,-3),)</f>
        <v>1.114</v>
      </c>
      <c r="G787" s="246">
        <f ca="1" t="shared" ref="G787:G821" si="45">IFERROR(OFFSET(F787,0,-1)/OFFSET(F787,0,-2),)</f>
        <v>1.0066265060241</v>
      </c>
    </row>
    <row r="788" ht="25" customHeight="1" spans="1:7">
      <c r="A788" s="242" t="s">
        <v>1903</v>
      </c>
      <c r="B788" s="261" t="s">
        <v>630</v>
      </c>
      <c r="C788" s="244"/>
      <c r="D788" s="245">
        <v>2</v>
      </c>
      <c r="E788" s="245"/>
      <c r="F788" s="246">
        <f ca="1" t="shared" si="44"/>
        <v>0</v>
      </c>
      <c r="G788" s="246">
        <f ca="1" t="shared" si="45"/>
        <v>0</v>
      </c>
    </row>
    <row r="789" ht="25" customHeight="1" spans="1:7">
      <c r="A789" s="242" t="s">
        <v>1904</v>
      </c>
      <c r="B789" s="261" t="s">
        <v>632</v>
      </c>
      <c r="C789" s="244"/>
      <c r="D789" s="245"/>
      <c r="E789" s="245"/>
      <c r="F789" s="246">
        <f ca="1" t="shared" si="44"/>
        <v>0</v>
      </c>
      <c r="G789" s="246">
        <f ca="1" t="shared" si="45"/>
        <v>0</v>
      </c>
    </row>
    <row r="790" ht="25" customHeight="1" spans="1:7">
      <c r="A790" s="242" t="s">
        <v>1905</v>
      </c>
      <c r="B790" s="261" t="s">
        <v>634</v>
      </c>
      <c r="C790" s="244"/>
      <c r="D790" s="245"/>
      <c r="E790" s="245"/>
      <c r="F790" s="246">
        <f ca="1" t="shared" si="44"/>
        <v>0</v>
      </c>
      <c r="G790" s="246">
        <f ca="1" t="shared" si="45"/>
        <v>0</v>
      </c>
    </row>
    <row r="791" ht="25" customHeight="1" spans="1:7">
      <c r="A791" s="242" t="s">
        <v>1906</v>
      </c>
      <c r="B791" s="261" t="s">
        <v>1907</v>
      </c>
      <c r="C791" s="244"/>
      <c r="D791" s="245"/>
      <c r="E791" s="245"/>
      <c r="F791" s="246">
        <f ca="1" t="shared" si="44"/>
        <v>0</v>
      </c>
      <c r="G791" s="246">
        <f ca="1" t="shared" si="45"/>
        <v>0</v>
      </c>
    </row>
    <row r="792" ht="25" customHeight="1" spans="1:7">
      <c r="A792" s="242" t="s">
        <v>1908</v>
      </c>
      <c r="B792" s="261" t="s">
        <v>1909</v>
      </c>
      <c r="C792" s="244">
        <v>600</v>
      </c>
      <c r="D792" s="245">
        <v>607</v>
      </c>
      <c r="E792" s="245"/>
      <c r="F792" s="246">
        <f ca="1" t="shared" si="44"/>
        <v>0</v>
      </c>
      <c r="G792" s="246">
        <f ca="1" t="shared" si="45"/>
        <v>0</v>
      </c>
    </row>
    <row r="793" ht="25" customHeight="1" spans="1:7">
      <c r="A793" s="242" t="s">
        <v>1910</v>
      </c>
      <c r="B793" s="261" t="s">
        <v>1911</v>
      </c>
      <c r="C793" s="244">
        <v>200</v>
      </c>
      <c r="D793" s="245">
        <v>241</v>
      </c>
      <c r="E793" s="245"/>
      <c r="F793" s="246">
        <f ca="1" t="shared" si="44"/>
        <v>0</v>
      </c>
      <c r="G793" s="246">
        <f ca="1" t="shared" si="45"/>
        <v>0</v>
      </c>
    </row>
    <row r="794" ht="25" customHeight="1" spans="1:7">
      <c r="A794" s="242" t="s">
        <v>1912</v>
      </c>
      <c r="B794" s="261" t="s">
        <v>1913</v>
      </c>
      <c r="C794" s="244"/>
      <c r="D794" s="245"/>
      <c r="E794" s="245"/>
      <c r="F794" s="246">
        <f ca="1" t="shared" si="44"/>
        <v>0</v>
      </c>
      <c r="G794" s="246">
        <f ca="1" t="shared" si="45"/>
        <v>0</v>
      </c>
    </row>
    <row r="795" ht="25" customHeight="1" spans="1:7">
      <c r="A795" s="242" t="s">
        <v>1914</v>
      </c>
      <c r="B795" s="261" t="s">
        <v>1915</v>
      </c>
      <c r="C795" s="244"/>
      <c r="D795" s="245"/>
      <c r="E795" s="245"/>
      <c r="F795" s="246">
        <f ca="1" t="shared" si="44"/>
        <v>0</v>
      </c>
      <c r="G795" s="246">
        <f ca="1" t="shared" si="45"/>
        <v>0</v>
      </c>
    </row>
    <row r="796" ht="25" customHeight="1" spans="1:7">
      <c r="A796" s="242" t="s">
        <v>1916</v>
      </c>
      <c r="B796" s="261" t="s">
        <v>1917</v>
      </c>
      <c r="C796" s="244"/>
      <c r="D796" s="245"/>
      <c r="E796" s="245"/>
      <c r="F796" s="246">
        <f ca="1" t="shared" si="44"/>
        <v>0</v>
      </c>
      <c r="G796" s="246">
        <f ca="1" t="shared" si="45"/>
        <v>0</v>
      </c>
    </row>
    <row r="797" ht="25" customHeight="1" spans="1:7">
      <c r="A797" s="242" t="s">
        <v>1918</v>
      </c>
      <c r="B797" s="261" t="s">
        <v>1919</v>
      </c>
      <c r="C797" s="244"/>
      <c r="D797" s="245"/>
      <c r="E797" s="245"/>
      <c r="F797" s="246">
        <f ca="1" t="shared" si="44"/>
        <v>0</v>
      </c>
      <c r="G797" s="246">
        <f ca="1" t="shared" si="45"/>
        <v>0</v>
      </c>
    </row>
    <row r="798" ht="25" customHeight="1" spans="1:7">
      <c r="A798" s="242" t="s">
        <v>1920</v>
      </c>
      <c r="B798" s="261" t="s">
        <v>1921</v>
      </c>
      <c r="C798" s="244"/>
      <c r="D798" s="245"/>
      <c r="E798" s="245"/>
      <c r="F798" s="246">
        <f ca="1" t="shared" si="44"/>
        <v>0</v>
      </c>
      <c r="G798" s="246">
        <f ca="1" t="shared" si="45"/>
        <v>0</v>
      </c>
    </row>
    <row r="799" ht="25" customHeight="1" spans="1:7">
      <c r="A799" s="242" t="s">
        <v>1922</v>
      </c>
      <c r="B799" s="261" t="s">
        <v>1923</v>
      </c>
      <c r="C799" s="244">
        <v>18</v>
      </c>
      <c r="D799" s="245"/>
      <c r="E799" s="245"/>
      <c r="F799" s="246">
        <f ca="1" t="shared" si="44"/>
        <v>0</v>
      </c>
      <c r="G799" s="246">
        <f ca="1" t="shared" si="45"/>
        <v>0</v>
      </c>
    </row>
    <row r="800" ht="25" customHeight="1" spans="1:7">
      <c r="A800" s="242" t="s">
        <v>1924</v>
      </c>
      <c r="B800" s="261" t="s">
        <v>1925</v>
      </c>
      <c r="C800" s="244"/>
      <c r="D800" s="245"/>
      <c r="E800" s="245"/>
      <c r="F800" s="246">
        <f ca="1" t="shared" si="44"/>
        <v>0</v>
      </c>
      <c r="G800" s="246">
        <f ca="1" t="shared" si="45"/>
        <v>0</v>
      </c>
    </row>
    <row r="801" ht="25" customHeight="1" spans="1:7">
      <c r="A801" s="242" t="s">
        <v>1926</v>
      </c>
      <c r="B801" s="261" t="s">
        <v>1927</v>
      </c>
      <c r="C801" s="244"/>
      <c r="D801" s="245">
        <v>27</v>
      </c>
      <c r="E801" s="245">
        <v>63</v>
      </c>
      <c r="F801" s="246">
        <f ca="1" t="shared" si="44"/>
        <v>0</v>
      </c>
      <c r="G801" s="246">
        <f ca="1" t="shared" si="45"/>
        <v>2.33333333333333</v>
      </c>
    </row>
    <row r="802" ht="25" customHeight="1" spans="1:7">
      <c r="A802" s="242" t="s">
        <v>1928</v>
      </c>
      <c r="B802" s="261" t="s">
        <v>1929</v>
      </c>
      <c r="C802" s="244"/>
      <c r="D802" s="245">
        <v>102</v>
      </c>
      <c r="E802" s="245"/>
      <c r="F802" s="246">
        <f ca="1" t="shared" si="44"/>
        <v>0</v>
      </c>
      <c r="G802" s="246">
        <f ca="1" t="shared" si="45"/>
        <v>0</v>
      </c>
    </row>
    <row r="803" ht="25" customHeight="1" spans="1:7">
      <c r="A803" s="242" t="s">
        <v>1930</v>
      </c>
      <c r="B803" s="261" t="s">
        <v>1931</v>
      </c>
      <c r="C803" s="244"/>
      <c r="D803" s="245">
        <v>184</v>
      </c>
      <c r="E803" s="245"/>
      <c r="F803" s="246">
        <f ca="1" t="shared" si="44"/>
        <v>0</v>
      </c>
      <c r="G803" s="246">
        <f ca="1" t="shared" si="45"/>
        <v>0</v>
      </c>
    </row>
    <row r="804" ht="25" customHeight="1" spans="1:7">
      <c r="A804" s="242" t="s">
        <v>1932</v>
      </c>
      <c r="B804" s="261" t="s">
        <v>1933</v>
      </c>
      <c r="C804" s="244"/>
      <c r="D804" s="245"/>
      <c r="E804" s="245"/>
      <c r="F804" s="246">
        <f ca="1" t="shared" si="44"/>
        <v>0</v>
      </c>
      <c r="G804" s="246">
        <f ca="1" t="shared" si="45"/>
        <v>0</v>
      </c>
    </row>
    <row r="805" ht="25" customHeight="1" spans="1:7">
      <c r="A805" s="242" t="s">
        <v>1934</v>
      </c>
      <c r="B805" s="261" t="s">
        <v>1935</v>
      </c>
      <c r="C805" s="244"/>
      <c r="D805" s="245"/>
      <c r="E805" s="245"/>
      <c r="F805" s="246">
        <f ca="1" t="shared" si="44"/>
        <v>0</v>
      </c>
      <c r="G805" s="246">
        <f ca="1" t="shared" si="45"/>
        <v>0</v>
      </c>
    </row>
    <row r="806" ht="25" customHeight="1" spans="1:7">
      <c r="A806" s="242" t="s">
        <v>1936</v>
      </c>
      <c r="B806" s="261" t="s">
        <v>1937</v>
      </c>
      <c r="C806" s="244">
        <v>800</v>
      </c>
      <c r="D806" s="245">
        <v>779</v>
      </c>
      <c r="E806" s="245"/>
      <c r="F806" s="246">
        <f ca="1" t="shared" si="44"/>
        <v>0</v>
      </c>
      <c r="G806" s="246">
        <f ca="1" t="shared" si="45"/>
        <v>0</v>
      </c>
    </row>
    <row r="807" ht="25" customHeight="1" spans="1:7">
      <c r="A807" s="242" t="s">
        <v>1938</v>
      </c>
      <c r="B807" s="261" t="s">
        <v>1939</v>
      </c>
      <c r="C807" s="244">
        <v>382</v>
      </c>
      <c r="D807" s="245">
        <v>801</v>
      </c>
      <c r="E807" s="245">
        <v>800</v>
      </c>
      <c r="F807" s="246">
        <f ca="1" t="shared" si="44"/>
        <v>2.09424083769633</v>
      </c>
      <c r="G807" s="246">
        <f ca="1" t="shared" si="45"/>
        <v>0.998751560549313</v>
      </c>
    </row>
    <row r="808" ht="25" customHeight="1" spans="1:7">
      <c r="A808" s="242" t="s">
        <v>1940</v>
      </c>
      <c r="B808" s="261" t="s">
        <v>1941</v>
      </c>
      <c r="C808" s="244"/>
      <c r="D808" s="245"/>
      <c r="E808" s="245"/>
      <c r="F808" s="246">
        <f ca="1" t="shared" si="44"/>
        <v>0</v>
      </c>
      <c r="G808" s="246">
        <f ca="1" t="shared" si="45"/>
        <v>0</v>
      </c>
    </row>
    <row r="809" ht="25" customHeight="1" spans="1:7">
      <c r="A809" s="242" t="s">
        <v>1942</v>
      </c>
      <c r="B809" s="261" t="s">
        <v>1889</v>
      </c>
      <c r="C809" s="244"/>
      <c r="D809" s="245"/>
      <c r="E809" s="245"/>
      <c r="F809" s="246">
        <f ca="1" t="shared" si="44"/>
        <v>0</v>
      </c>
      <c r="G809" s="246">
        <f ca="1" t="shared" si="45"/>
        <v>0</v>
      </c>
    </row>
    <row r="810" ht="25" customHeight="1" spans="1:7">
      <c r="A810" s="242" t="s">
        <v>1943</v>
      </c>
      <c r="B810" s="261" t="s">
        <v>1944</v>
      </c>
      <c r="C810" s="244"/>
      <c r="D810" s="245"/>
      <c r="E810" s="245"/>
      <c r="F810" s="246">
        <f ca="1" t="shared" si="44"/>
        <v>0</v>
      </c>
      <c r="G810" s="246">
        <f ca="1" t="shared" si="45"/>
        <v>0</v>
      </c>
    </row>
    <row r="811" ht="25" customHeight="1" spans="1:7">
      <c r="A811" s="242" t="s">
        <v>1945</v>
      </c>
      <c r="B811" s="261" t="s">
        <v>1946</v>
      </c>
      <c r="C811" s="244"/>
      <c r="D811" s="245"/>
      <c r="E811" s="245"/>
      <c r="F811" s="246">
        <f ca="1" t="shared" si="44"/>
        <v>0</v>
      </c>
      <c r="G811" s="246">
        <f ca="1" t="shared" si="45"/>
        <v>0</v>
      </c>
    </row>
    <row r="812" ht="25" customHeight="1" spans="1:7">
      <c r="A812" s="242" t="s">
        <v>1947</v>
      </c>
      <c r="B812" s="261" t="s">
        <v>1948</v>
      </c>
      <c r="C812" s="244"/>
      <c r="D812" s="245"/>
      <c r="E812" s="245"/>
      <c r="F812" s="246">
        <f ca="1" t="shared" si="44"/>
        <v>0</v>
      </c>
      <c r="G812" s="246">
        <f ca="1" t="shared" si="45"/>
        <v>0</v>
      </c>
    </row>
    <row r="813" ht="25" customHeight="1" spans="1:7">
      <c r="A813" s="242" t="s">
        <v>1949</v>
      </c>
      <c r="B813" s="261" t="s">
        <v>1950</v>
      </c>
      <c r="C813" s="244"/>
      <c r="D813" s="245"/>
      <c r="E813" s="245"/>
      <c r="F813" s="246">
        <f ca="1" t="shared" si="44"/>
        <v>0</v>
      </c>
      <c r="G813" s="246">
        <f ca="1" t="shared" si="45"/>
        <v>0</v>
      </c>
    </row>
    <row r="814" ht="25" customHeight="1" spans="1:7">
      <c r="A814" s="242" t="s">
        <v>1951</v>
      </c>
      <c r="B814" s="261" t="s">
        <v>1952</v>
      </c>
      <c r="C814" s="244"/>
      <c r="D814" s="245">
        <v>171</v>
      </c>
      <c r="E814" s="245"/>
      <c r="F814" s="246">
        <f ca="1" t="shared" si="44"/>
        <v>0</v>
      </c>
      <c r="G814" s="246">
        <f ca="1" t="shared" si="45"/>
        <v>0</v>
      </c>
    </row>
    <row r="815" ht="25" customHeight="1" spans="1:7">
      <c r="A815" s="242" t="s">
        <v>1953</v>
      </c>
      <c r="B815" s="261" t="s">
        <v>1954</v>
      </c>
      <c r="C815" s="244">
        <v>12546</v>
      </c>
      <c r="D815" s="245">
        <v>2433</v>
      </c>
      <c r="E815" s="245">
        <v>2068</v>
      </c>
      <c r="F815" s="246">
        <f ca="1" t="shared" si="44"/>
        <v>0.164833413040013</v>
      </c>
      <c r="G815" s="246">
        <f ca="1" t="shared" si="45"/>
        <v>0.849979449239622</v>
      </c>
    </row>
    <row r="816" ht="25" customHeight="1" spans="1:7">
      <c r="A816" s="242" t="s">
        <v>1955</v>
      </c>
      <c r="B816" s="261" t="s">
        <v>1956</v>
      </c>
      <c r="C816" s="244">
        <v>2000</v>
      </c>
      <c r="D816" s="245">
        <v>246</v>
      </c>
      <c r="E816" s="245"/>
      <c r="F816" s="246">
        <f ca="1" t="shared" si="44"/>
        <v>0</v>
      </c>
      <c r="G816" s="246">
        <f ca="1" t="shared" si="45"/>
        <v>0</v>
      </c>
    </row>
    <row r="817" ht="25" customHeight="1" spans="1:7">
      <c r="A817" s="242" t="s">
        <v>1957</v>
      </c>
      <c r="B817" s="261" t="s">
        <v>1958</v>
      </c>
      <c r="C817" s="244"/>
      <c r="D817" s="245">
        <v>7</v>
      </c>
      <c r="E817" s="245"/>
      <c r="F817" s="246">
        <f ca="1" t="shared" si="44"/>
        <v>0</v>
      </c>
      <c r="G817" s="246">
        <f ca="1" t="shared" si="45"/>
        <v>0</v>
      </c>
    </row>
    <row r="818" ht="25" customHeight="1" spans="1:7">
      <c r="A818" s="242" t="s">
        <v>1959</v>
      </c>
      <c r="B818" s="261" t="s">
        <v>1960</v>
      </c>
      <c r="C818" s="244"/>
      <c r="D818" s="245"/>
      <c r="E818" s="245"/>
      <c r="F818" s="246">
        <f ca="1" t="shared" si="44"/>
        <v>0</v>
      </c>
      <c r="G818" s="246">
        <f ca="1" t="shared" si="45"/>
        <v>0</v>
      </c>
    </row>
    <row r="819" ht="25" customHeight="1" spans="1:7">
      <c r="A819" s="242" t="s">
        <v>1961</v>
      </c>
      <c r="B819" s="261" t="s">
        <v>1962</v>
      </c>
      <c r="C819" s="244"/>
      <c r="D819" s="245"/>
      <c r="E819" s="245"/>
      <c r="F819" s="246">
        <f ca="1" t="shared" si="44"/>
        <v>0</v>
      </c>
      <c r="G819" s="246">
        <f ca="1" t="shared" si="45"/>
        <v>0</v>
      </c>
    </row>
    <row r="820" ht="25" customHeight="1" spans="1:7">
      <c r="A820" s="242" t="s">
        <v>1963</v>
      </c>
      <c r="B820" s="261" t="s">
        <v>1964</v>
      </c>
      <c r="C820" s="244">
        <v>12000</v>
      </c>
      <c r="D820" s="245">
        <v>12270</v>
      </c>
      <c r="E820" s="245">
        <v>13995</v>
      </c>
      <c r="F820" s="246">
        <f ca="1" t="shared" si="44"/>
        <v>1.16625</v>
      </c>
      <c r="G820" s="246">
        <f ca="1" t="shared" si="45"/>
        <v>1.14058679706601</v>
      </c>
    </row>
    <row r="821" ht="25" customHeight="1" spans="1:7">
      <c r="A821" s="242" t="s">
        <v>1965</v>
      </c>
      <c r="B821" s="261" t="s">
        <v>1966</v>
      </c>
      <c r="C821" s="244"/>
      <c r="D821" s="245">
        <v>608</v>
      </c>
      <c r="E821" s="245">
        <v>617</v>
      </c>
      <c r="F821" s="246">
        <f ca="1" t="shared" si="44"/>
        <v>0</v>
      </c>
      <c r="G821" s="246">
        <f ca="1" t="shared" si="45"/>
        <v>1.01480263157895</v>
      </c>
    </row>
    <row r="822" ht="25" customHeight="1" spans="1:7">
      <c r="A822" s="242" t="s">
        <v>1967</v>
      </c>
      <c r="B822" s="248" t="s">
        <v>1968</v>
      </c>
      <c r="C822" s="244"/>
      <c r="D822" s="263"/>
      <c r="E822" s="264">
        <v>0</v>
      </c>
      <c r="F822" s="246"/>
      <c r="G822" s="246"/>
    </row>
    <row r="823" ht="25" customHeight="1" spans="1:7">
      <c r="A823" s="242" t="s">
        <v>1969</v>
      </c>
      <c r="B823" s="261" t="s">
        <v>1970</v>
      </c>
      <c r="C823" s="244">
        <v>3793</v>
      </c>
      <c r="D823" s="245">
        <v>4306</v>
      </c>
      <c r="E823" s="245">
        <v>4063</v>
      </c>
      <c r="F823" s="246">
        <f ca="1" t="shared" ref="F823:F836" si="46">IFERROR(OFFSET(F823,0,-1)/OFFSET(F823,0,-3),)</f>
        <v>1.07118375955708</v>
      </c>
      <c r="G823" s="246">
        <f ca="1" t="shared" ref="G823:G836" si="47">IFERROR(OFFSET(F823,0,-1)/OFFSET(F823,0,-2),)</f>
        <v>0.943567115652578</v>
      </c>
    </row>
    <row r="824" ht="25" customHeight="1" spans="1:7">
      <c r="A824" s="242" t="s">
        <v>1971</v>
      </c>
      <c r="B824" s="261" t="s">
        <v>1972</v>
      </c>
      <c r="C824" s="244"/>
      <c r="D824" s="245">
        <v>315</v>
      </c>
      <c r="E824" s="245"/>
      <c r="F824" s="246">
        <f ca="1" t="shared" si="46"/>
        <v>0</v>
      </c>
      <c r="G824" s="246">
        <f ca="1" t="shared" si="47"/>
        <v>0</v>
      </c>
    </row>
    <row r="825" ht="25" customHeight="1" spans="1:7">
      <c r="A825" s="242" t="s">
        <v>1973</v>
      </c>
      <c r="B825" s="261" t="s">
        <v>1974</v>
      </c>
      <c r="C825" s="244"/>
      <c r="D825" s="245">
        <v>151</v>
      </c>
      <c r="E825" s="245"/>
      <c r="F825" s="246">
        <f ca="1" t="shared" si="46"/>
        <v>0</v>
      </c>
      <c r="G825" s="246">
        <f ca="1" t="shared" si="47"/>
        <v>0</v>
      </c>
    </row>
    <row r="826" ht="25" customHeight="1" spans="1:7">
      <c r="A826" s="242" t="s">
        <v>1975</v>
      </c>
      <c r="B826" s="261" t="s">
        <v>1976</v>
      </c>
      <c r="C826" s="244"/>
      <c r="D826" s="245">
        <v>20</v>
      </c>
      <c r="E826" s="245">
        <v>153</v>
      </c>
      <c r="F826" s="246">
        <f ca="1" t="shared" si="46"/>
        <v>0</v>
      </c>
      <c r="G826" s="246">
        <f ca="1" t="shared" si="47"/>
        <v>7.65</v>
      </c>
    </row>
    <row r="827" ht="25" customHeight="1" spans="1:7">
      <c r="A827" s="242" t="s">
        <v>1977</v>
      </c>
      <c r="B827" s="261" t="s">
        <v>1978</v>
      </c>
      <c r="C827" s="244"/>
      <c r="D827" s="245"/>
      <c r="E827" s="245"/>
      <c r="F827" s="246">
        <f ca="1" t="shared" si="46"/>
        <v>0</v>
      </c>
      <c r="G827" s="246">
        <f ca="1" t="shared" si="47"/>
        <v>0</v>
      </c>
    </row>
    <row r="828" ht="25" customHeight="1" spans="1:7">
      <c r="A828" s="242" t="s">
        <v>1979</v>
      </c>
      <c r="B828" s="261" t="s">
        <v>1980</v>
      </c>
      <c r="C828" s="244"/>
      <c r="D828" s="245">
        <v>100</v>
      </c>
      <c r="E828" s="245">
        <v>1147</v>
      </c>
      <c r="F828" s="246">
        <f ca="1" t="shared" si="46"/>
        <v>0</v>
      </c>
      <c r="G828" s="246">
        <f ca="1" t="shared" si="47"/>
        <v>11.47</v>
      </c>
    </row>
    <row r="829" ht="25" customHeight="1" spans="1:7">
      <c r="A829" s="242" t="s">
        <v>1981</v>
      </c>
      <c r="B829" s="261" t="s">
        <v>1982</v>
      </c>
      <c r="C829" s="244">
        <v>300</v>
      </c>
      <c r="D829" s="245">
        <v>335</v>
      </c>
      <c r="E829" s="245">
        <v>225</v>
      </c>
      <c r="F829" s="246">
        <f ca="1" t="shared" si="46"/>
        <v>0.75</v>
      </c>
      <c r="G829" s="246">
        <f ca="1" t="shared" si="47"/>
        <v>0.671641791044776</v>
      </c>
    </row>
    <row r="830" ht="25" customHeight="1" spans="1:7">
      <c r="A830" s="242" t="s">
        <v>1983</v>
      </c>
      <c r="B830" s="261" t="s">
        <v>1984</v>
      </c>
      <c r="C830" s="244"/>
      <c r="D830" s="245"/>
      <c r="E830" s="245"/>
      <c r="F830" s="246">
        <f ca="1" t="shared" si="46"/>
        <v>0</v>
      </c>
      <c r="G830" s="246">
        <f ca="1" t="shared" si="47"/>
        <v>0</v>
      </c>
    </row>
    <row r="831" ht="25" customHeight="1" spans="1:7">
      <c r="A831" s="242" t="s">
        <v>1985</v>
      </c>
      <c r="B831" s="261" t="s">
        <v>1986</v>
      </c>
      <c r="C831" s="244"/>
      <c r="D831" s="245">
        <v>17</v>
      </c>
      <c r="E831" s="245"/>
      <c r="F831" s="246">
        <f ca="1" t="shared" si="46"/>
        <v>0</v>
      </c>
      <c r="G831" s="246">
        <f ca="1" t="shared" si="47"/>
        <v>0</v>
      </c>
    </row>
    <row r="832" ht="25" customHeight="1" spans="1:7">
      <c r="A832" s="242" t="s">
        <v>1987</v>
      </c>
      <c r="B832" s="261" t="s">
        <v>1988</v>
      </c>
      <c r="C832" s="244"/>
      <c r="D832" s="245"/>
      <c r="E832" s="245"/>
      <c r="F832" s="246">
        <f ca="1" t="shared" si="46"/>
        <v>0</v>
      </c>
      <c r="G832" s="246">
        <f ca="1" t="shared" si="47"/>
        <v>0</v>
      </c>
    </row>
    <row r="833" ht="25" customHeight="1" spans="1:7">
      <c r="A833" s="242" t="s">
        <v>1989</v>
      </c>
      <c r="B833" s="261" t="s">
        <v>1990</v>
      </c>
      <c r="C833" s="244"/>
      <c r="D833" s="245">
        <v>482</v>
      </c>
      <c r="E833" s="245">
        <v>447</v>
      </c>
      <c r="F833" s="246">
        <f ca="1" t="shared" si="46"/>
        <v>0</v>
      </c>
      <c r="G833" s="246">
        <f ca="1" t="shared" si="47"/>
        <v>0.927385892116183</v>
      </c>
    </row>
    <row r="834" ht="25" customHeight="1" spans="1:7">
      <c r="A834" s="242" t="s">
        <v>1991</v>
      </c>
      <c r="B834" s="261" t="s">
        <v>1992</v>
      </c>
      <c r="C834" s="244"/>
      <c r="D834" s="245"/>
      <c r="E834" s="245"/>
      <c r="F834" s="246">
        <f ca="1" t="shared" si="46"/>
        <v>0</v>
      </c>
      <c r="G834" s="246">
        <f ca="1" t="shared" si="47"/>
        <v>0</v>
      </c>
    </row>
    <row r="835" ht="25" customHeight="1" spans="1:7">
      <c r="A835" s="242" t="s">
        <v>1993</v>
      </c>
      <c r="B835" s="261" t="s">
        <v>502</v>
      </c>
      <c r="C835" s="244">
        <v>11227</v>
      </c>
      <c r="D835" s="245">
        <v>1833</v>
      </c>
      <c r="E835" s="245">
        <v>2612</v>
      </c>
      <c r="F835" s="246">
        <f ca="1" t="shared" si="46"/>
        <v>0.232653424779549</v>
      </c>
      <c r="G835" s="246">
        <f ca="1" t="shared" si="47"/>
        <v>1.42498636115657</v>
      </c>
    </row>
    <row r="836" s="120" customFormat="1" ht="25" customHeight="1" spans="1:7">
      <c r="A836" s="256" t="s">
        <v>503</v>
      </c>
      <c r="B836" s="240" t="s">
        <v>504</v>
      </c>
      <c r="C836" s="253">
        <f>SUM(C837:C882)</f>
        <v>12133</v>
      </c>
      <c r="D836" s="253">
        <f>SUM(D837:D882)</f>
        <v>8157</v>
      </c>
      <c r="E836" s="253">
        <f>SUM(E837:E882)</f>
        <v>12164</v>
      </c>
      <c r="F836" s="255">
        <f ca="1" t="shared" si="46"/>
        <v>1.00255501524767</v>
      </c>
      <c r="G836" s="255">
        <f ca="1" t="shared" si="47"/>
        <v>1.49123452249602</v>
      </c>
    </row>
    <row r="837" ht="25" customHeight="1" spans="1:7">
      <c r="A837" s="242" t="s">
        <v>1994</v>
      </c>
      <c r="B837" s="261" t="s">
        <v>630</v>
      </c>
      <c r="C837" s="244">
        <v>1712</v>
      </c>
      <c r="D837" s="245">
        <v>1948</v>
      </c>
      <c r="E837" s="245">
        <v>1385</v>
      </c>
      <c r="F837" s="246">
        <f ca="1" t="shared" ref="F837:F883" si="48">IFERROR(OFFSET(F837,0,-1)/OFFSET(F837,0,-3),)</f>
        <v>0.808995327102804</v>
      </c>
      <c r="G837" s="246">
        <f ca="1" t="shared" ref="G837:G883" si="49">IFERROR(OFFSET(F837,0,-1)/OFFSET(F837,0,-2),)</f>
        <v>0.710985626283368</v>
      </c>
    </row>
    <row r="838" ht="25" customHeight="1" spans="1:7">
      <c r="A838" s="242" t="s">
        <v>1995</v>
      </c>
      <c r="B838" s="261" t="s">
        <v>632</v>
      </c>
      <c r="C838" s="244"/>
      <c r="D838" s="245">
        <v>17</v>
      </c>
      <c r="E838" s="245"/>
      <c r="F838" s="246">
        <f ca="1" t="shared" si="48"/>
        <v>0</v>
      </c>
      <c r="G838" s="246">
        <f ca="1" t="shared" si="49"/>
        <v>0</v>
      </c>
    </row>
    <row r="839" ht="25" customHeight="1" spans="1:7">
      <c r="A839" s="242" t="s">
        <v>1996</v>
      </c>
      <c r="B839" s="261" t="s">
        <v>634</v>
      </c>
      <c r="C839" s="244"/>
      <c r="D839" s="245"/>
      <c r="E839" s="245"/>
      <c r="F839" s="246">
        <f ca="1" t="shared" si="48"/>
        <v>0</v>
      </c>
      <c r="G839" s="246">
        <f ca="1" t="shared" si="49"/>
        <v>0</v>
      </c>
    </row>
    <row r="840" ht="25" customHeight="1" spans="1:7">
      <c r="A840" s="242" t="s">
        <v>1997</v>
      </c>
      <c r="B840" s="261" t="s">
        <v>1998</v>
      </c>
      <c r="C840" s="244">
        <v>1592</v>
      </c>
      <c r="D840" s="245">
        <v>1027</v>
      </c>
      <c r="E840" s="245">
        <v>708</v>
      </c>
      <c r="F840" s="246">
        <f ca="1" t="shared" si="48"/>
        <v>0.444723618090452</v>
      </c>
      <c r="G840" s="246">
        <f ca="1" t="shared" si="49"/>
        <v>0.689386562804284</v>
      </c>
    </row>
    <row r="841" ht="25" customHeight="1" spans="1:7">
      <c r="A841" s="242" t="s">
        <v>1999</v>
      </c>
      <c r="B841" s="261" t="s">
        <v>2000</v>
      </c>
      <c r="C841" s="244">
        <v>1119</v>
      </c>
      <c r="D841" s="245">
        <v>2532</v>
      </c>
      <c r="E841" s="245">
        <v>2990</v>
      </c>
      <c r="F841" s="246">
        <f ca="1" t="shared" si="48"/>
        <v>2.67202859696157</v>
      </c>
      <c r="G841" s="246">
        <f ca="1" t="shared" si="49"/>
        <v>1.18088467614534</v>
      </c>
    </row>
    <row r="842" ht="25" customHeight="1" spans="1:7">
      <c r="A842" s="242" t="s">
        <v>2001</v>
      </c>
      <c r="B842" s="261" t="s">
        <v>2002</v>
      </c>
      <c r="C842" s="244"/>
      <c r="D842" s="245"/>
      <c r="E842" s="245"/>
      <c r="F842" s="246">
        <f ca="1" t="shared" si="48"/>
        <v>0</v>
      </c>
      <c r="G842" s="246">
        <f ca="1" t="shared" si="49"/>
        <v>0</v>
      </c>
    </row>
    <row r="843" ht="25" customHeight="1" spans="1:7">
      <c r="A843" s="242" t="s">
        <v>2003</v>
      </c>
      <c r="B843" s="261" t="s">
        <v>2004</v>
      </c>
      <c r="C843" s="244"/>
      <c r="D843" s="245">
        <v>77</v>
      </c>
      <c r="E843" s="245"/>
      <c r="F843" s="246">
        <f ca="1" t="shared" si="48"/>
        <v>0</v>
      </c>
      <c r="G843" s="246">
        <f ca="1" t="shared" si="49"/>
        <v>0</v>
      </c>
    </row>
    <row r="844" ht="25" customHeight="1" spans="1:7">
      <c r="A844" s="242" t="s">
        <v>2005</v>
      </c>
      <c r="B844" s="261" t="s">
        <v>2006</v>
      </c>
      <c r="C844" s="244">
        <v>133</v>
      </c>
      <c r="D844" s="245">
        <v>157</v>
      </c>
      <c r="E844" s="245"/>
      <c r="F844" s="246">
        <f ca="1" t="shared" si="48"/>
        <v>0</v>
      </c>
      <c r="G844" s="246">
        <f ca="1" t="shared" si="49"/>
        <v>0</v>
      </c>
    </row>
    <row r="845" ht="25" customHeight="1" spans="1:7">
      <c r="A845" s="242" t="s">
        <v>2007</v>
      </c>
      <c r="B845" s="261" t="s">
        <v>2008</v>
      </c>
      <c r="C845" s="244"/>
      <c r="D845" s="245"/>
      <c r="E845" s="245"/>
      <c r="F845" s="246">
        <f ca="1" t="shared" si="48"/>
        <v>0</v>
      </c>
      <c r="G845" s="246">
        <f ca="1" t="shared" si="49"/>
        <v>0</v>
      </c>
    </row>
    <row r="846" ht="25" customHeight="1" spans="1:7">
      <c r="A846" s="242" t="s">
        <v>2009</v>
      </c>
      <c r="B846" s="261" t="s">
        <v>2010</v>
      </c>
      <c r="C846" s="244"/>
      <c r="D846" s="245"/>
      <c r="E846" s="245"/>
      <c r="F846" s="246">
        <f ca="1" t="shared" si="48"/>
        <v>0</v>
      </c>
      <c r="G846" s="246">
        <f ca="1" t="shared" si="49"/>
        <v>0</v>
      </c>
    </row>
    <row r="847" ht="25" customHeight="1" spans="1:7">
      <c r="A847" s="242" t="s">
        <v>2011</v>
      </c>
      <c r="B847" s="261" t="s">
        <v>2012</v>
      </c>
      <c r="C847" s="244"/>
      <c r="D847" s="245"/>
      <c r="E847" s="245"/>
      <c r="F847" s="246">
        <f ca="1" t="shared" si="48"/>
        <v>0</v>
      </c>
      <c r="G847" s="246">
        <f ca="1" t="shared" si="49"/>
        <v>0</v>
      </c>
    </row>
    <row r="848" ht="25" customHeight="1" spans="1:7">
      <c r="A848" s="242" t="s">
        <v>2013</v>
      </c>
      <c r="B848" s="261" t="s">
        <v>2014</v>
      </c>
      <c r="C848" s="244"/>
      <c r="D848" s="245"/>
      <c r="E848" s="245"/>
      <c r="F848" s="246">
        <f ca="1" t="shared" si="48"/>
        <v>0</v>
      </c>
      <c r="G848" s="246">
        <f ca="1" t="shared" si="49"/>
        <v>0</v>
      </c>
    </row>
    <row r="849" ht="25" customHeight="1" spans="1:7">
      <c r="A849" s="242" t="s">
        <v>2015</v>
      </c>
      <c r="B849" s="261" t="s">
        <v>2016</v>
      </c>
      <c r="C849" s="244"/>
      <c r="D849" s="245"/>
      <c r="E849" s="245"/>
      <c r="F849" s="246">
        <f ca="1" t="shared" si="48"/>
        <v>0</v>
      </c>
      <c r="G849" s="246">
        <f ca="1" t="shared" si="49"/>
        <v>0</v>
      </c>
    </row>
    <row r="850" ht="25" customHeight="1" spans="1:7">
      <c r="A850" s="242" t="s">
        <v>2017</v>
      </c>
      <c r="B850" s="261" t="s">
        <v>2018</v>
      </c>
      <c r="C850" s="244"/>
      <c r="D850" s="245"/>
      <c r="E850" s="245"/>
      <c r="F850" s="246">
        <f ca="1" t="shared" si="48"/>
        <v>0</v>
      </c>
      <c r="G850" s="246">
        <f ca="1" t="shared" si="49"/>
        <v>0</v>
      </c>
    </row>
    <row r="851" ht="25" customHeight="1" spans="1:7">
      <c r="A851" s="242" t="s">
        <v>2019</v>
      </c>
      <c r="B851" s="261" t="s">
        <v>2020</v>
      </c>
      <c r="C851" s="244"/>
      <c r="D851" s="245"/>
      <c r="E851" s="245"/>
      <c r="F851" s="246">
        <f ca="1" t="shared" si="48"/>
        <v>0</v>
      </c>
      <c r="G851" s="246">
        <f ca="1" t="shared" si="49"/>
        <v>0</v>
      </c>
    </row>
    <row r="852" ht="25" customHeight="1" spans="1:7">
      <c r="A852" s="242" t="s">
        <v>2021</v>
      </c>
      <c r="B852" s="261" t="s">
        <v>2022</v>
      </c>
      <c r="C852" s="244"/>
      <c r="D852" s="245"/>
      <c r="E852" s="245"/>
      <c r="F852" s="246">
        <f ca="1" t="shared" si="48"/>
        <v>0</v>
      </c>
      <c r="G852" s="246">
        <f ca="1" t="shared" si="49"/>
        <v>0</v>
      </c>
    </row>
    <row r="853" ht="25" customHeight="1" spans="1:7">
      <c r="A853" s="242" t="s">
        <v>2023</v>
      </c>
      <c r="B853" s="261" t="s">
        <v>2024</v>
      </c>
      <c r="C853" s="244"/>
      <c r="D853" s="245"/>
      <c r="E853" s="245"/>
      <c r="F853" s="246">
        <f ca="1" t="shared" si="48"/>
        <v>0</v>
      </c>
      <c r="G853" s="246">
        <f ca="1" t="shared" si="49"/>
        <v>0</v>
      </c>
    </row>
    <row r="854" ht="25" customHeight="1" spans="1:7">
      <c r="A854" s="242" t="s">
        <v>2025</v>
      </c>
      <c r="B854" s="261" t="s">
        <v>2026</v>
      </c>
      <c r="C854" s="244"/>
      <c r="D854" s="245"/>
      <c r="E854" s="245"/>
      <c r="F854" s="246">
        <f ca="1" t="shared" si="48"/>
        <v>0</v>
      </c>
      <c r="G854" s="246">
        <f ca="1" t="shared" si="49"/>
        <v>0</v>
      </c>
    </row>
    <row r="855" ht="25" customHeight="1" spans="1:7">
      <c r="A855" s="242" t="s">
        <v>2027</v>
      </c>
      <c r="B855" s="261" t="s">
        <v>2028</v>
      </c>
      <c r="C855" s="244"/>
      <c r="D855" s="245"/>
      <c r="E855" s="245"/>
      <c r="F855" s="246">
        <f ca="1" t="shared" si="48"/>
        <v>0</v>
      </c>
      <c r="G855" s="246">
        <f ca="1" t="shared" si="49"/>
        <v>0</v>
      </c>
    </row>
    <row r="856" ht="25" customHeight="1" spans="1:7">
      <c r="A856" s="242" t="s">
        <v>2029</v>
      </c>
      <c r="B856" s="261" t="s">
        <v>2030</v>
      </c>
      <c r="C856" s="244">
        <v>1000</v>
      </c>
      <c r="D856" s="245">
        <v>820</v>
      </c>
      <c r="E856" s="245">
        <v>994</v>
      </c>
      <c r="F856" s="246">
        <f ca="1" t="shared" si="48"/>
        <v>0.994</v>
      </c>
      <c r="G856" s="246">
        <f ca="1" t="shared" si="49"/>
        <v>1.21219512195122</v>
      </c>
    </row>
    <row r="857" ht="25" customHeight="1" spans="1:7">
      <c r="A857" s="242" t="s">
        <v>2031</v>
      </c>
      <c r="B857" s="261" t="s">
        <v>630</v>
      </c>
      <c r="C857" s="244"/>
      <c r="D857" s="245">
        <v>1</v>
      </c>
      <c r="E857" s="245"/>
      <c r="F857" s="246">
        <f ca="1" t="shared" si="48"/>
        <v>0</v>
      </c>
      <c r="G857" s="246">
        <f ca="1" t="shared" si="49"/>
        <v>0</v>
      </c>
    </row>
    <row r="858" ht="25" customHeight="1" spans="1:7">
      <c r="A858" s="242" t="s">
        <v>2032</v>
      </c>
      <c r="B858" s="261" t="s">
        <v>632</v>
      </c>
      <c r="C858" s="244"/>
      <c r="D858" s="245"/>
      <c r="E858" s="245"/>
      <c r="F858" s="246">
        <f ca="1" t="shared" si="48"/>
        <v>0</v>
      </c>
      <c r="G858" s="246">
        <f ca="1" t="shared" si="49"/>
        <v>0</v>
      </c>
    </row>
    <row r="859" ht="25" customHeight="1" spans="1:7">
      <c r="A859" s="242" t="s">
        <v>2033</v>
      </c>
      <c r="B859" s="261" t="s">
        <v>634</v>
      </c>
      <c r="C859" s="244"/>
      <c r="D859" s="245"/>
      <c r="E859" s="245"/>
      <c r="F859" s="246">
        <f ca="1" t="shared" si="48"/>
        <v>0</v>
      </c>
      <c r="G859" s="246">
        <f ca="1" t="shared" si="49"/>
        <v>0</v>
      </c>
    </row>
    <row r="860" ht="25" customHeight="1" spans="1:7">
      <c r="A860" s="242" t="s">
        <v>2034</v>
      </c>
      <c r="B860" s="261" t="s">
        <v>2035</v>
      </c>
      <c r="C860" s="244"/>
      <c r="D860" s="245"/>
      <c r="E860" s="245"/>
      <c r="F860" s="246">
        <f ca="1" t="shared" si="48"/>
        <v>0</v>
      </c>
      <c r="G860" s="246">
        <f ca="1" t="shared" si="49"/>
        <v>0</v>
      </c>
    </row>
    <row r="861" ht="25" customHeight="1" spans="1:7">
      <c r="A861" s="242" t="s">
        <v>2036</v>
      </c>
      <c r="B861" s="261" t="s">
        <v>2037</v>
      </c>
      <c r="C861" s="244"/>
      <c r="D861" s="245"/>
      <c r="E861" s="245"/>
      <c r="F861" s="246">
        <f ca="1" t="shared" si="48"/>
        <v>0</v>
      </c>
      <c r="G861" s="246">
        <f ca="1" t="shared" si="49"/>
        <v>0</v>
      </c>
    </row>
    <row r="862" ht="25" customHeight="1" spans="1:7">
      <c r="A862" s="242" t="s">
        <v>2038</v>
      </c>
      <c r="B862" s="261" t="s">
        <v>2039</v>
      </c>
      <c r="C862" s="244"/>
      <c r="D862" s="245"/>
      <c r="E862" s="245"/>
      <c r="F862" s="246">
        <f ca="1" t="shared" si="48"/>
        <v>0</v>
      </c>
      <c r="G862" s="246">
        <f ca="1" t="shared" si="49"/>
        <v>0</v>
      </c>
    </row>
    <row r="863" ht="25" customHeight="1" spans="1:7">
      <c r="A863" s="242" t="s">
        <v>2040</v>
      </c>
      <c r="B863" s="261" t="s">
        <v>2041</v>
      </c>
      <c r="C863" s="244"/>
      <c r="D863" s="245"/>
      <c r="E863" s="245"/>
      <c r="F863" s="246">
        <f ca="1" t="shared" si="48"/>
        <v>0</v>
      </c>
      <c r="G863" s="246">
        <f ca="1" t="shared" si="49"/>
        <v>0</v>
      </c>
    </row>
    <row r="864" ht="25" customHeight="1" spans="1:7">
      <c r="A864" s="242" t="s">
        <v>2042</v>
      </c>
      <c r="B864" s="261" t="s">
        <v>2043</v>
      </c>
      <c r="C864" s="244"/>
      <c r="D864" s="245"/>
      <c r="E864" s="245"/>
      <c r="F864" s="246">
        <f ca="1" t="shared" si="48"/>
        <v>0</v>
      </c>
      <c r="G864" s="246">
        <f ca="1" t="shared" si="49"/>
        <v>0</v>
      </c>
    </row>
    <row r="865" ht="25" customHeight="1" spans="1:7">
      <c r="A865" s="242" t="s">
        <v>2044</v>
      </c>
      <c r="B865" s="261" t="s">
        <v>2045</v>
      </c>
      <c r="C865" s="244"/>
      <c r="D865" s="245"/>
      <c r="E865" s="245"/>
      <c r="F865" s="246">
        <f ca="1" t="shared" si="48"/>
        <v>0</v>
      </c>
      <c r="G865" s="246">
        <f ca="1" t="shared" si="49"/>
        <v>0</v>
      </c>
    </row>
    <row r="866" ht="25" customHeight="1" spans="1:7">
      <c r="A866" s="242" t="s">
        <v>2046</v>
      </c>
      <c r="B866" s="261" t="s">
        <v>630</v>
      </c>
      <c r="C866" s="244"/>
      <c r="D866" s="245"/>
      <c r="E866" s="245"/>
      <c r="F866" s="246">
        <f ca="1" t="shared" si="48"/>
        <v>0</v>
      </c>
      <c r="G866" s="246">
        <f ca="1" t="shared" si="49"/>
        <v>0</v>
      </c>
    </row>
    <row r="867" ht="25" customHeight="1" spans="1:7">
      <c r="A867" s="242" t="s">
        <v>2047</v>
      </c>
      <c r="B867" s="261" t="s">
        <v>632</v>
      </c>
      <c r="C867" s="244"/>
      <c r="D867" s="245"/>
      <c r="E867" s="245"/>
      <c r="F867" s="246">
        <f ca="1" t="shared" si="48"/>
        <v>0</v>
      </c>
      <c r="G867" s="246">
        <f ca="1" t="shared" si="49"/>
        <v>0</v>
      </c>
    </row>
    <row r="868" ht="25" customHeight="1" spans="1:7">
      <c r="A868" s="242" t="s">
        <v>2048</v>
      </c>
      <c r="B868" s="261" t="s">
        <v>634</v>
      </c>
      <c r="C868" s="244"/>
      <c r="D868" s="245"/>
      <c r="E868" s="245"/>
      <c r="F868" s="246">
        <f ca="1" t="shared" si="48"/>
        <v>0</v>
      </c>
      <c r="G868" s="246">
        <f ca="1" t="shared" si="49"/>
        <v>0</v>
      </c>
    </row>
    <row r="869" ht="25" customHeight="1" spans="1:7">
      <c r="A869" s="242" t="s">
        <v>2049</v>
      </c>
      <c r="B869" s="261" t="s">
        <v>2050</v>
      </c>
      <c r="C869" s="244"/>
      <c r="D869" s="245"/>
      <c r="E869" s="245"/>
      <c r="F869" s="246">
        <f ca="1" t="shared" si="48"/>
        <v>0</v>
      </c>
      <c r="G869" s="246">
        <f ca="1" t="shared" si="49"/>
        <v>0</v>
      </c>
    </row>
    <row r="870" ht="25" customHeight="1" spans="1:7">
      <c r="A870" s="242" t="s">
        <v>2051</v>
      </c>
      <c r="B870" s="261" t="s">
        <v>2052</v>
      </c>
      <c r="C870" s="244"/>
      <c r="D870" s="245"/>
      <c r="E870" s="245"/>
      <c r="F870" s="246">
        <f ca="1" t="shared" si="48"/>
        <v>0</v>
      </c>
      <c r="G870" s="246">
        <f ca="1" t="shared" si="49"/>
        <v>0</v>
      </c>
    </row>
    <row r="871" ht="25" customHeight="1" spans="1:7">
      <c r="A871" s="242" t="s">
        <v>2053</v>
      </c>
      <c r="B871" s="261" t="s">
        <v>2054</v>
      </c>
      <c r="C871" s="244"/>
      <c r="D871" s="245"/>
      <c r="E871" s="245"/>
      <c r="F871" s="246">
        <f ca="1" t="shared" si="48"/>
        <v>0</v>
      </c>
      <c r="G871" s="246">
        <f ca="1" t="shared" si="49"/>
        <v>0</v>
      </c>
    </row>
    <row r="872" ht="25" customHeight="1" spans="1:7">
      <c r="A872" s="242" t="s">
        <v>2055</v>
      </c>
      <c r="B872" s="261" t="s">
        <v>2056</v>
      </c>
      <c r="C872" s="244"/>
      <c r="D872" s="245"/>
      <c r="E872" s="245"/>
      <c r="F872" s="246">
        <f ca="1" t="shared" si="48"/>
        <v>0</v>
      </c>
      <c r="G872" s="246">
        <f ca="1" t="shared" si="49"/>
        <v>0</v>
      </c>
    </row>
    <row r="873" ht="25" customHeight="1" spans="1:7">
      <c r="A873" s="242" t="s">
        <v>2057</v>
      </c>
      <c r="B873" s="261" t="s">
        <v>2058</v>
      </c>
      <c r="C873" s="244"/>
      <c r="D873" s="245"/>
      <c r="E873" s="245"/>
      <c r="F873" s="246">
        <f ca="1" t="shared" si="48"/>
        <v>0</v>
      </c>
      <c r="G873" s="246">
        <f ca="1" t="shared" si="49"/>
        <v>0</v>
      </c>
    </row>
    <row r="874" ht="25" customHeight="1" spans="1:7">
      <c r="A874" s="242" t="s">
        <v>2059</v>
      </c>
      <c r="B874" s="261" t="s">
        <v>2060</v>
      </c>
      <c r="C874" s="244"/>
      <c r="D874" s="245"/>
      <c r="E874" s="245"/>
      <c r="F874" s="246">
        <f ca="1" t="shared" si="48"/>
        <v>0</v>
      </c>
      <c r="G874" s="246">
        <f ca="1" t="shared" si="49"/>
        <v>0</v>
      </c>
    </row>
    <row r="875" ht="25" customHeight="1" spans="1:7">
      <c r="A875" s="242" t="s">
        <v>2061</v>
      </c>
      <c r="B875" s="261" t="s">
        <v>630</v>
      </c>
      <c r="C875" s="244"/>
      <c r="D875" s="245"/>
      <c r="E875" s="245"/>
      <c r="F875" s="246">
        <f ca="1" t="shared" si="48"/>
        <v>0</v>
      </c>
      <c r="G875" s="246">
        <f ca="1" t="shared" si="49"/>
        <v>0</v>
      </c>
    </row>
    <row r="876" ht="25" customHeight="1" spans="1:7">
      <c r="A876" s="242" t="s">
        <v>2062</v>
      </c>
      <c r="B876" s="261" t="s">
        <v>632</v>
      </c>
      <c r="C876" s="244"/>
      <c r="D876" s="245"/>
      <c r="E876" s="245"/>
      <c r="F876" s="246">
        <f ca="1" t="shared" si="48"/>
        <v>0</v>
      </c>
      <c r="G876" s="246">
        <f ca="1" t="shared" si="49"/>
        <v>0</v>
      </c>
    </row>
    <row r="877" ht="25" customHeight="1" spans="1:7">
      <c r="A877" s="242" t="s">
        <v>2063</v>
      </c>
      <c r="B877" s="261" t="s">
        <v>634</v>
      </c>
      <c r="C877" s="244"/>
      <c r="D877" s="245"/>
      <c r="E877" s="245"/>
      <c r="F877" s="246">
        <f ca="1" t="shared" si="48"/>
        <v>0</v>
      </c>
      <c r="G877" s="246">
        <f ca="1" t="shared" si="49"/>
        <v>0</v>
      </c>
    </row>
    <row r="878" ht="25" customHeight="1" spans="1:7">
      <c r="A878" s="242" t="s">
        <v>2064</v>
      </c>
      <c r="B878" s="261" t="s">
        <v>2043</v>
      </c>
      <c r="C878" s="244"/>
      <c r="D878" s="245"/>
      <c r="E878" s="245"/>
      <c r="F878" s="246">
        <f ca="1" t="shared" si="48"/>
        <v>0</v>
      </c>
      <c r="G878" s="246">
        <f ca="1" t="shared" si="49"/>
        <v>0</v>
      </c>
    </row>
    <row r="879" ht="25" customHeight="1" spans="1:7">
      <c r="A879" s="242" t="s">
        <v>2065</v>
      </c>
      <c r="B879" s="261" t="s">
        <v>2066</v>
      </c>
      <c r="C879" s="244"/>
      <c r="D879" s="245"/>
      <c r="E879" s="245"/>
      <c r="F879" s="246">
        <f ca="1" t="shared" si="48"/>
        <v>0</v>
      </c>
      <c r="G879" s="246">
        <f ca="1" t="shared" si="49"/>
        <v>0</v>
      </c>
    </row>
    <row r="880" ht="25" customHeight="1" spans="1:7">
      <c r="A880" s="242" t="s">
        <v>2067</v>
      </c>
      <c r="B880" s="261" t="s">
        <v>2068</v>
      </c>
      <c r="C880" s="244"/>
      <c r="D880" s="245"/>
      <c r="E880" s="245"/>
      <c r="F880" s="246">
        <f ca="1" t="shared" si="48"/>
        <v>0</v>
      </c>
      <c r="G880" s="246">
        <f ca="1" t="shared" si="49"/>
        <v>0</v>
      </c>
    </row>
    <row r="881" ht="25" customHeight="1" spans="1:7">
      <c r="A881" s="242" t="s">
        <v>2069</v>
      </c>
      <c r="B881" s="261" t="s">
        <v>2070</v>
      </c>
      <c r="C881" s="244"/>
      <c r="D881" s="245">
        <v>21</v>
      </c>
      <c r="E881" s="245"/>
      <c r="F881" s="246">
        <f ca="1" t="shared" si="48"/>
        <v>0</v>
      </c>
      <c r="G881" s="246">
        <f ca="1" t="shared" si="49"/>
        <v>0</v>
      </c>
    </row>
    <row r="882" ht="25" customHeight="1" spans="1:7">
      <c r="A882" s="242" t="s">
        <v>2071</v>
      </c>
      <c r="B882" s="261" t="s">
        <v>514</v>
      </c>
      <c r="C882" s="244">
        <v>6577</v>
      </c>
      <c r="D882" s="245">
        <v>1557</v>
      </c>
      <c r="E882" s="245">
        <v>6087</v>
      </c>
      <c r="F882" s="246">
        <f ca="1" t="shared" si="48"/>
        <v>0.925497947392428</v>
      </c>
      <c r="G882" s="246">
        <f ca="1" t="shared" si="49"/>
        <v>3.90944123314065</v>
      </c>
    </row>
    <row r="883" s="120" customFormat="1" ht="25" customHeight="1" spans="1:7">
      <c r="A883" s="256" t="s">
        <v>515</v>
      </c>
      <c r="B883" s="262" t="s">
        <v>516</v>
      </c>
      <c r="C883" s="253">
        <f>SUM(C884:C938)</f>
        <v>730</v>
      </c>
      <c r="D883" s="253">
        <f>SUM(D884:D938)</f>
        <v>314</v>
      </c>
      <c r="E883" s="253">
        <f>SUM(E884:E938)</f>
        <v>428</v>
      </c>
      <c r="F883" s="255">
        <f ca="1" t="shared" si="48"/>
        <v>0.586301369863014</v>
      </c>
      <c r="G883" s="255">
        <f ca="1" t="shared" si="49"/>
        <v>1.36305732484076</v>
      </c>
    </row>
    <row r="884" ht="25" customHeight="1" spans="1:7">
      <c r="A884" s="242" t="s">
        <v>2072</v>
      </c>
      <c r="B884" s="261" t="s">
        <v>630</v>
      </c>
      <c r="C884" s="244">
        <v>62</v>
      </c>
      <c r="D884" s="245">
        <v>62</v>
      </c>
      <c r="E884" s="245">
        <v>66</v>
      </c>
      <c r="F884" s="246">
        <f ca="1" t="shared" ref="F884:F947" si="50">IFERROR(OFFSET(F884,0,-1)/OFFSET(F884,0,-3),)</f>
        <v>1.06451612903226</v>
      </c>
      <c r="G884" s="246">
        <f ca="1" t="shared" ref="G884:G947" si="51">IFERROR(OFFSET(F884,0,-1)/OFFSET(F884,0,-2),)</f>
        <v>1.06451612903226</v>
      </c>
    </row>
    <row r="885" ht="25" customHeight="1" spans="1:7">
      <c r="A885" s="242" t="s">
        <v>2073</v>
      </c>
      <c r="B885" s="261" t="s">
        <v>632</v>
      </c>
      <c r="C885" s="244"/>
      <c r="D885" s="245"/>
      <c r="E885" s="245"/>
      <c r="F885" s="246">
        <f ca="1" t="shared" si="50"/>
        <v>0</v>
      </c>
      <c r="G885" s="246">
        <f ca="1" t="shared" si="51"/>
        <v>0</v>
      </c>
    </row>
    <row r="886" ht="25" customHeight="1" spans="1:7">
      <c r="A886" s="242" t="s">
        <v>2074</v>
      </c>
      <c r="B886" s="261" t="s">
        <v>634</v>
      </c>
      <c r="C886" s="244"/>
      <c r="D886" s="245"/>
      <c r="E886" s="245"/>
      <c r="F886" s="246">
        <f ca="1" t="shared" si="50"/>
        <v>0</v>
      </c>
      <c r="G886" s="246">
        <f ca="1" t="shared" si="51"/>
        <v>0</v>
      </c>
    </row>
    <row r="887" ht="25" customHeight="1" spans="1:7">
      <c r="A887" s="242" t="s">
        <v>2075</v>
      </c>
      <c r="B887" s="261" t="s">
        <v>2076</v>
      </c>
      <c r="C887" s="244"/>
      <c r="D887" s="245"/>
      <c r="E887" s="245"/>
      <c r="F887" s="246">
        <f ca="1" t="shared" si="50"/>
        <v>0</v>
      </c>
      <c r="G887" s="246">
        <f ca="1" t="shared" si="51"/>
        <v>0</v>
      </c>
    </row>
    <row r="888" ht="25" customHeight="1" spans="1:7">
      <c r="A888" s="242" t="s">
        <v>2077</v>
      </c>
      <c r="B888" s="261" t="s">
        <v>2078</v>
      </c>
      <c r="C888" s="244"/>
      <c r="D888" s="245"/>
      <c r="E888" s="245"/>
      <c r="F888" s="246">
        <f ca="1" t="shared" si="50"/>
        <v>0</v>
      </c>
      <c r="G888" s="246">
        <f ca="1" t="shared" si="51"/>
        <v>0</v>
      </c>
    </row>
    <row r="889" ht="25" customHeight="1" spans="1:7">
      <c r="A889" s="242" t="s">
        <v>2079</v>
      </c>
      <c r="B889" s="261" t="s">
        <v>2080</v>
      </c>
      <c r="C889" s="244"/>
      <c r="D889" s="245"/>
      <c r="E889" s="245"/>
      <c r="F889" s="246">
        <f ca="1" t="shared" si="50"/>
        <v>0</v>
      </c>
      <c r="G889" s="246">
        <f ca="1" t="shared" si="51"/>
        <v>0</v>
      </c>
    </row>
    <row r="890" ht="25" customHeight="1" spans="1:7">
      <c r="A890" s="242" t="s">
        <v>2081</v>
      </c>
      <c r="B890" s="261" t="s">
        <v>2082</v>
      </c>
      <c r="C890" s="244"/>
      <c r="D890" s="245"/>
      <c r="E890" s="245"/>
      <c r="F890" s="246">
        <f ca="1" t="shared" si="50"/>
        <v>0</v>
      </c>
      <c r="G890" s="246">
        <f ca="1" t="shared" si="51"/>
        <v>0</v>
      </c>
    </row>
    <row r="891" ht="25" customHeight="1" spans="1:7">
      <c r="A891" s="242" t="s">
        <v>2083</v>
      </c>
      <c r="B891" s="261" t="s">
        <v>2084</v>
      </c>
      <c r="C891" s="244"/>
      <c r="D891" s="245"/>
      <c r="E891" s="245"/>
      <c r="F891" s="246">
        <f ca="1" t="shared" si="50"/>
        <v>0</v>
      </c>
      <c r="G891" s="246">
        <f ca="1" t="shared" si="51"/>
        <v>0</v>
      </c>
    </row>
    <row r="892" ht="25" customHeight="1" spans="1:7">
      <c r="A892" s="242" t="s">
        <v>2085</v>
      </c>
      <c r="B892" s="261" t="s">
        <v>2086</v>
      </c>
      <c r="C892" s="244"/>
      <c r="D892" s="245">
        <v>3</v>
      </c>
      <c r="E892" s="245"/>
      <c r="F892" s="246">
        <f ca="1" t="shared" si="50"/>
        <v>0</v>
      </c>
      <c r="G892" s="246">
        <f ca="1" t="shared" si="51"/>
        <v>0</v>
      </c>
    </row>
    <row r="893" ht="25" customHeight="1" spans="1:7">
      <c r="A893" s="242" t="s">
        <v>2087</v>
      </c>
      <c r="B893" s="261" t="s">
        <v>630</v>
      </c>
      <c r="C893" s="244"/>
      <c r="D893" s="245"/>
      <c r="E893" s="245"/>
      <c r="F893" s="246">
        <f ca="1" t="shared" si="50"/>
        <v>0</v>
      </c>
      <c r="G893" s="246">
        <f ca="1" t="shared" si="51"/>
        <v>0</v>
      </c>
    </row>
    <row r="894" ht="25" customHeight="1" spans="1:7">
      <c r="A894" s="242" t="s">
        <v>2088</v>
      </c>
      <c r="B894" s="261" t="s">
        <v>632</v>
      </c>
      <c r="C894" s="244"/>
      <c r="D894" s="245"/>
      <c r="E894" s="245"/>
      <c r="F894" s="246">
        <f ca="1" t="shared" si="50"/>
        <v>0</v>
      </c>
      <c r="G894" s="246">
        <f ca="1" t="shared" si="51"/>
        <v>0</v>
      </c>
    </row>
    <row r="895" ht="25" customHeight="1" spans="1:7">
      <c r="A895" s="242" t="s">
        <v>2089</v>
      </c>
      <c r="B895" s="261" t="s">
        <v>634</v>
      </c>
      <c r="C895" s="244"/>
      <c r="D895" s="245"/>
      <c r="E895" s="245"/>
      <c r="F895" s="246">
        <f ca="1" t="shared" si="50"/>
        <v>0</v>
      </c>
      <c r="G895" s="246">
        <f ca="1" t="shared" si="51"/>
        <v>0</v>
      </c>
    </row>
    <row r="896" ht="25" customHeight="1" spans="1:7">
      <c r="A896" s="242" t="s">
        <v>2090</v>
      </c>
      <c r="B896" s="261" t="s">
        <v>2091</v>
      </c>
      <c r="C896" s="244"/>
      <c r="D896" s="245"/>
      <c r="E896" s="245"/>
      <c r="F896" s="246">
        <f ca="1" t="shared" si="50"/>
        <v>0</v>
      </c>
      <c r="G896" s="246">
        <f ca="1" t="shared" si="51"/>
        <v>0</v>
      </c>
    </row>
    <row r="897" ht="25" customHeight="1" spans="1:7">
      <c r="A897" s="242" t="s">
        <v>2092</v>
      </c>
      <c r="B897" s="261" t="s">
        <v>2093</v>
      </c>
      <c r="C897" s="244"/>
      <c r="D897" s="245"/>
      <c r="E897" s="245"/>
      <c r="F897" s="246">
        <f ca="1" t="shared" si="50"/>
        <v>0</v>
      </c>
      <c r="G897" s="246">
        <f ca="1" t="shared" si="51"/>
        <v>0</v>
      </c>
    </row>
    <row r="898" ht="25" customHeight="1" spans="1:7">
      <c r="A898" s="242" t="s">
        <v>2094</v>
      </c>
      <c r="B898" s="261" t="s">
        <v>2095</v>
      </c>
      <c r="C898" s="244"/>
      <c r="D898" s="245"/>
      <c r="E898" s="245"/>
      <c r="F898" s="246">
        <f ca="1" t="shared" si="50"/>
        <v>0</v>
      </c>
      <c r="G898" s="246">
        <f ca="1" t="shared" si="51"/>
        <v>0</v>
      </c>
    </row>
    <row r="899" ht="25" customHeight="1" spans="1:7">
      <c r="A899" s="242" t="s">
        <v>2096</v>
      </c>
      <c r="B899" s="261" t="s">
        <v>2097</v>
      </c>
      <c r="C899" s="244"/>
      <c r="D899" s="245"/>
      <c r="E899" s="245"/>
      <c r="F899" s="246">
        <f ca="1" t="shared" si="50"/>
        <v>0</v>
      </c>
      <c r="G899" s="246">
        <f ca="1" t="shared" si="51"/>
        <v>0</v>
      </c>
    </row>
    <row r="900" ht="25" customHeight="1" spans="1:7">
      <c r="A900" s="242" t="s">
        <v>2098</v>
      </c>
      <c r="B900" s="261" t="s">
        <v>2099</v>
      </c>
      <c r="C900" s="244"/>
      <c r="D900" s="245"/>
      <c r="E900" s="245"/>
      <c r="F900" s="246">
        <f ca="1" t="shared" si="50"/>
        <v>0</v>
      </c>
      <c r="G900" s="246">
        <f ca="1" t="shared" si="51"/>
        <v>0</v>
      </c>
    </row>
    <row r="901" ht="25" customHeight="1" spans="1:7">
      <c r="A901" s="242" t="s">
        <v>2100</v>
      </c>
      <c r="B901" s="261" t="s">
        <v>2101</v>
      </c>
      <c r="C901" s="244"/>
      <c r="D901" s="245"/>
      <c r="E901" s="245"/>
      <c r="F901" s="246">
        <f ca="1" t="shared" si="50"/>
        <v>0</v>
      </c>
      <c r="G901" s="246">
        <f ca="1" t="shared" si="51"/>
        <v>0</v>
      </c>
    </row>
    <row r="902" ht="25" customHeight="1" spans="1:7">
      <c r="A902" s="242" t="s">
        <v>2102</v>
      </c>
      <c r="B902" s="261" t="s">
        <v>2103</v>
      </c>
      <c r="C902" s="244"/>
      <c r="D902" s="245"/>
      <c r="E902" s="245"/>
      <c r="F902" s="246">
        <f ca="1" t="shared" si="50"/>
        <v>0</v>
      </c>
      <c r="G902" s="246">
        <f ca="1" t="shared" si="51"/>
        <v>0</v>
      </c>
    </row>
    <row r="903" ht="25" customHeight="1" spans="1:7">
      <c r="A903" s="242" t="s">
        <v>2104</v>
      </c>
      <c r="B903" s="261" t="s">
        <v>2105</v>
      </c>
      <c r="C903" s="244"/>
      <c r="D903" s="245"/>
      <c r="E903" s="245"/>
      <c r="F903" s="246">
        <f ca="1" t="shared" si="50"/>
        <v>0</v>
      </c>
      <c r="G903" s="246">
        <f ca="1" t="shared" si="51"/>
        <v>0</v>
      </c>
    </row>
    <row r="904" ht="25" customHeight="1" spans="1:7">
      <c r="A904" s="242" t="s">
        <v>2106</v>
      </c>
      <c r="B904" s="261" t="s">
        <v>2107</v>
      </c>
      <c r="C904" s="244"/>
      <c r="D904" s="245"/>
      <c r="E904" s="245"/>
      <c r="F904" s="246">
        <f ca="1" t="shared" si="50"/>
        <v>0</v>
      </c>
      <c r="G904" s="246">
        <f ca="1" t="shared" si="51"/>
        <v>0</v>
      </c>
    </row>
    <row r="905" ht="25" customHeight="1" spans="1:7">
      <c r="A905" s="242" t="s">
        <v>2108</v>
      </c>
      <c r="B905" s="261" t="s">
        <v>2109</v>
      </c>
      <c r="C905" s="244"/>
      <c r="D905" s="245"/>
      <c r="E905" s="245"/>
      <c r="F905" s="246">
        <f ca="1" t="shared" si="50"/>
        <v>0</v>
      </c>
      <c r="G905" s="246">
        <f ca="1" t="shared" si="51"/>
        <v>0</v>
      </c>
    </row>
    <row r="906" ht="25" customHeight="1" spans="1:7">
      <c r="A906" s="242" t="s">
        <v>2110</v>
      </c>
      <c r="B906" s="261" t="s">
        <v>2111</v>
      </c>
      <c r="C906" s="244"/>
      <c r="D906" s="245"/>
      <c r="E906" s="245"/>
      <c r="F906" s="246">
        <f ca="1" t="shared" si="50"/>
        <v>0</v>
      </c>
      <c r="G906" s="246">
        <f ca="1" t="shared" si="51"/>
        <v>0</v>
      </c>
    </row>
    <row r="907" ht="25" customHeight="1" spans="1:7">
      <c r="A907" s="242" t="s">
        <v>2112</v>
      </c>
      <c r="B907" s="261" t="s">
        <v>2113</v>
      </c>
      <c r="C907" s="244"/>
      <c r="D907" s="245">
        <v>60</v>
      </c>
      <c r="E907" s="245"/>
      <c r="F907" s="246">
        <f ca="1" t="shared" si="50"/>
        <v>0</v>
      </c>
      <c r="G907" s="246">
        <f ca="1" t="shared" si="51"/>
        <v>0</v>
      </c>
    </row>
    <row r="908" ht="25" customHeight="1" spans="1:7">
      <c r="A908" s="242" t="s">
        <v>2114</v>
      </c>
      <c r="B908" s="261" t="s">
        <v>630</v>
      </c>
      <c r="C908" s="244"/>
      <c r="D908" s="245"/>
      <c r="E908" s="245"/>
      <c r="F908" s="246">
        <f ca="1" t="shared" si="50"/>
        <v>0</v>
      </c>
      <c r="G908" s="246">
        <f ca="1" t="shared" si="51"/>
        <v>0</v>
      </c>
    </row>
    <row r="909" ht="25" customHeight="1" spans="1:7">
      <c r="A909" s="242" t="s">
        <v>2115</v>
      </c>
      <c r="B909" s="261" t="s">
        <v>632</v>
      </c>
      <c r="C909" s="244"/>
      <c r="D909" s="245"/>
      <c r="E909" s="245"/>
      <c r="F909" s="246">
        <f ca="1" t="shared" si="50"/>
        <v>0</v>
      </c>
      <c r="G909" s="246">
        <f ca="1" t="shared" si="51"/>
        <v>0</v>
      </c>
    </row>
    <row r="910" ht="25" customHeight="1" spans="1:7">
      <c r="A910" s="242" t="s">
        <v>2116</v>
      </c>
      <c r="B910" s="261" t="s">
        <v>634</v>
      </c>
      <c r="C910" s="244"/>
      <c r="D910" s="245"/>
      <c r="E910" s="245"/>
      <c r="F910" s="246">
        <f ca="1" t="shared" si="50"/>
        <v>0</v>
      </c>
      <c r="G910" s="246">
        <f ca="1" t="shared" si="51"/>
        <v>0</v>
      </c>
    </row>
    <row r="911" ht="25" customHeight="1" spans="1:7">
      <c r="A911" s="242" t="s">
        <v>2117</v>
      </c>
      <c r="B911" s="261" t="s">
        <v>2118</v>
      </c>
      <c r="C911" s="244"/>
      <c r="D911" s="245"/>
      <c r="E911" s="245"/>
      <c r="F911" s="246">
        <f ca="1" t="shared" si="50"/>
        <v>0</v>
      </c>
      <c r="G911" s="246">
        <f ca="1" t="shared" si="51"/>
        <v>0</v>
      </c>
    </row>
    <row r="912" ht="25" customHeight="1" spans="1:7">
      <c r="A912" s="242" t="s">
        <v>2119</v>
      </c>
      <c r="B912" s="261" t="s">
        <v>630</v>
      </c>
      <c r="C912" s="244"/>
      <c r="D912" s="245">
        <v>6</v>
      </c>
      <c r="E912" s="245"/>
      <c r="F912" s="246">
        <f ca="1" t="shared" si="50"/>
        <v>0</v>
      </c>
      <c r="G912" s="246">
        <f ca="1" t="shared" si="51"/>
        <v>0</v>
      </c>
    </row>
    <row r="913" ht="25" customHeight="1" spans="1:7">
      <c r="A913" s="242" t="s">
        <v>2120</v>
      </c>
      <c r="B913" s="261" t="s">
        <v>632</v>
      </c>
      <c r="C913" s="244"/>
      <c r="D913" s="245"/>
      <c r="E913" s="245"/>
      <c r="F913" s="246">
        <f ca="1" t="shared" si="50"/>
        <v>0</v>
      </c>
      <c r="G913" s="246">
        <f ca="1" t="shared" si="51"/>
        <v>0</v>
      </c>
    </row>
    <row r="914" ht="25" customHeight="1" spans="1:7">
      <c r="A914" s="242" t="s">
        <v>2121</v>
      </c>
      <c r="B914" s="261" t="s">
        <v>634</v>
      </c>
      <c r="C914" s="244"/>
      <c r="D914" s="245"/>
      <c r="E914" s="245"/>
      <c r="F914" s="246">
        <f ca="1" t="shared" si="50"/>
        <v>0</v>
      </c>
      <c r="G914" s="246">
        <f ca="1" t="shared" si="51"/>
        <v>0</v>
      </c>
    </row>
    <row r="915" ht="25" customHeight="1" spans="1:7">
      <c r="A915" s="242" t="s">
        <v>2122</v>
      </c>
      <c r="B915" s="261" t="s">
        <v>2123</v>
      </c>
      <c r="C915" s="244"/>
      <c r="D915" s="245"/>
      <c r="E915" s="245"/>
      <c r="F915" s="246">
        <f ca="1" t="shared" si="50"/>
        <v>0</v>
      </c>
      <c r="G915" s="246">
        <f ca="1" t="shared" si="51"/>
        <v>0</v>
      </c>
    </row>
    <row r="916" ht="25" customHeight="1" spans="1:7">
      <c r="A916" s="242" t="s">
        <v>2124</v>
      </c>
      <c r="B916" s="261" t="s">
        <v>2125</v>
      </c>
      <c r="C916" s="244"/>
      <c r="D916" s="245"/>
      <c r="E916" s="245"/>
      <c r="F916" s="246">
        <f ca="1" t="shared" si="50"/>
        <v>0</v>
      </c>
      <c r="G916" s="246">
        <f ca="1" t="shared" si="51"/>
        <v>0</v>
      </c>
    </row>
    <row r="917" ht="25" customHeight="1" spans="1:7">
      <c r="A917" s="242" t="s">
        <v>2126</v>
      </c>
      <c r="B917" s="261" t="s">
        <v>2127</v>
      </c>
      <c r="C917" s="244"/>
      <c r="D917" s="245"/>
      <c r="E917" s="245"/>
      <c r="F917" s="246">
        <f ca="1" t="shared" si="50"/>
        <v>0</v>
      </c>
      <c r="G917" s="246">
        <f ca="1" t="shared" si="51"/>
        <v>0</v>
      </c>
    </row>
    <row r="918" ht="25" customHeight="1" spans="1:7">
      <c r="A918" s="242" t="s">
        <v>2128</v>
      </c>
      <c r="B918" s="261" t="s">
        <v>2129</v>
      </c>
      <c r="C918" s="244"/>
      <c r="D918" s="245"/>
      <c r="E918" s="245"/>
      <c r="F918" s="246">
        <f ca="1" t="shared" si="50"/>
        <v>0</v>
      </c>
      <c r="G918" s="246">
        <f ca="1" t="shared" si="51"/>
        <v>0</v>
      </c>
    </row>
    <row r="919" ht="25" customHeight="1" spans="1:7">
      <c r="A919" s="242" t="s">
        <v>2130</v>
      </c>
      <c r="B919" s="261" t="s">
        <v>2131</v>
      </c>
      <c r="C919" s="244"/>
      <c r="D919" s="245"/>
      <c r="E919" s="245"/>
      <c r="F919" s="246">
        <f ca="1" t="shared" si="50"/>
        <v>0</v>
      </c>
      <c r="G919" s="246">
        <f ca="1" t="shared" si="51"/>
        <v>0</v>
      </c>
    </row>
    <row r="920" ht="25" customHeight="1" spans="1:7">
      <c r="A920" s="242" t="s">
        <v>2132</v>
      </c>
      <c r="B920" s="261" t="s">
        <v>648</v>
      </c>
      <c r="C920" s="244"/>
      <c r="D920" s="245"/>
      <c r="E920" s="245"/>
      <c r="F920" s="246">
        <f ca="1" t="shared" si="50"/>
        <v>0</v>
      </c>
      <c r="G920" s="246">
        <f ca="1" t="shared" si="51"/>
        <v>0</v>
      </c>
    </row>
    <row r="921" ht="25" customHeight="1" spans="1:7">
      <c r="A921" s="242" t="s">
        <v>2133</v>
      </c>
      <c r="B921" s="261" t="s">
        <v>2134</v>
      </c>
      <c r="C921" s="244"/>
      <c r="D921" s="245">
        <v>15</v>
      </c>
      <c r="E921" s="245"/>
      <c r="F921" s="246">
        <f ca="1" t="shared" si="50"/>
        <v>0</v>
      </c>
      <c r="G921" s="246">
        <f ca="1" t="shared" si="51"/>
        <v>0</v>
      </c>
    </row>
    <row r="922" ht="25" customHeight="1" spans="1:7">
      <c r="A922" s="242" t="s">
        <v>2135</v>
      </c>
      <c r="B922" s="261" t="s">
        <v>630</v>
      </c>
      <c r="C922" s="244"/>
      <c r="D922" s="245"/>
      <c r="E922" s="245"/>
      <c r="F922" s="246">
        <f ca="1" t="shared" si="50"/>
        <v>0</v>
      </c>
      <c r="G922" s="246">
        <f ca="1" t="shared" si="51"/>
        <v>0</v>
      </c>
    </row>
    <row r="923" ht="25" customHeight="1" spans="1:7">
      <c r="A923" s="242" t="s">
        <v>2136</v>
      </c>
      <c r="B923" s="261" t="s">
        <v>632</v>
      </c>
      <c r="C923" s="244"/>
      <c r="D923" s="245"/>
      <c r="E923" s="245"/>
      <c r="F923" s="246">
        <f ca="1" t="shared" si="50"/>
        <v>0</v>
      </c>
      <c r="G923" s="246">
        <f ca="1" t="shared" si="51"/>
        <v>0</v>
      </c>
    </row>
    <row r="924" ht="25" customHeight="1" spans="1:7">
      <c r="A924" s="242" t="s">
        <v>2137</v>
      </c>
      <c r="B924" s="261" t="s">
        <v>634</v>
      </c>
      <c r="C924" s="244"/>
      <c r="D924" s="245"/>
      <c r="E924" s="245"/>
      <c r="F924" s="246">
        <f ca="1" t="shared" si="50"/>
        <v>0</v>
      </c>
      <c r="G924" s="246">
        <f ca="1" t="shared" si="51"/>
        <v>0</v>
      </c>
    </row>
    <row r="925" ht="25" customHeight="1" spans="1:7">
      <c r="A925" s="242" t="s">
        <v>2138</v>
      </c>
      <c r="B925" s="261" t="s">
        <v>2139</v>
      </c>
      <c r="C925" s="244"/>
      <c r="D925" s="245"/>
      <c r="E925" s="245"/>
      <c r="F925" s="246">
        <f ca="1" t="shared" si="50"/>
        <v>0</v>
      </c>
      <c r="G925" s="246">
        <f ca="1" t="shared" si="51"/>
        <v>0</v>
      </c>
    </row>
    <row r="926" ht="25" customHeight="1" spans="1:7">
      <c r="A926" s="242" t="s">
        <v>2140</v>
      </c>
      <c r="B926" s="261" t="s">
        <v>2141</v>
      </c>
      <c r="C926" s="244"/>
      <c r="D926" s="245"/>
      <c r="E926" s="245"/>
      <c r="F926" s="246">
        <f ca="1" t="shared" si="50"/>
        <v>0</v>
      </c>
      <c r="G926" s="246">
        <f ca="1" t="shared" si="51"/>
        <v>0</v>
      </c>
    </row>
    <row r="927" ht="25" customHeight="1" spans="1:7">
      <c r="A927" s="242" t="s">
        <v>2142</v>
      </c>
      <c r="B927" s="261" t="s">
        <v>630</v>
      </c>
      <c r="C927" s="244"/>
      <c r="D927" s="245"/>
      <c r="E927" s="245"/>
      <c r="F927" s="246">
        <f ca="1" t="shared" si="50"/>
        <v>0</v>
      </c>
      <c r="G927" s="246">
        <f ca="1" t="shared" si="51"/>
        <v>0</v>
      </c>
    </row>
    <row r="928" ht="25" customHeight="1" spans="1:7">
      <c r="A928" s="242" t="s">
        <v>2143</v>
      </c>
      <c r="B928" s="261" t="s">
        <v>632</v>
      </c>
      <c r="C928" s="244"/>
      <c r="D928" s="245"/>
      <c r="E928" s="245"/>
      <c r="F928" s="246">
        <f ca="1" t="shared" si="50"/>
        <v>0</v>
      </c>
      <c r="G928" s="246">
        <f ca="1" t="shared" si="51"/>
        <v>0</v>
      </c>
    </row>
    <row r="929" ht="25" customHeight="1" spans="1:7">
      <c r="A929" s="242" t="s">
        <v>2144</v>
      </c>
      <c r="B929" s="261" t="s">
        <v>634</v>
      </c>
      <c r="C929" s="244"/>
      <c r="D929" s="245"/>
      <c r="E929" s="245"/>
      <c r="F929" s="246">
        <f ca="1" t="shared" si="50"/>
        <v>0</v>
      </c>
      <c r="G929" s="246">
        <f ca="1" t="shared" si="51"/>
        <v>0</v>
      </c>
    </row>
    <row r="930" ht="25" customHeight="1" spans="1:7">
      <c r="A930" s="242" t="s">
        <v>2145</v>
      </c>
      <c r="B930" s="261" t="s">
        <v>2146</v>
      </c>
      <c r="C930" s="244"/>
      <c r="D930" s="245">
        <v>18</v>
      </c>
      <c r="E930" s="245"/>
      <c r="F930" s="246">
        <f ca="1" t="shared" si="50"/>
        <v>0</v>
      </c>
      <c r="G930" s="246">
        <f ca="1" t="shared" si="51"/>
        <v>0</v>
      </c>
    </row>
    <row r="931" ht="25" customHeight="1" spans="1:7">
      <c r="A931" s="242" t="s">
        <v>2147</v>
      </c>
      <c r="B931" s="261" t="s">
        <v>2148</v>
      </c>
      <c r="C931" s="244"/>
      <c r="D931" s="245">
        <v>35</v>
      </c>
      <c r="E931" s="245">
        <v>38</v>
      </c>
      <c r="F931" s="246">
        <f ca="1" t="shared" si="50"/>
        <v>0</v>
      </c>
      <c r="G931" s="246">
        <f ca="1" t="shared" si="51"/>
        <v>1.08571428571429</v>
      </c>
    </row>
    <row r="932" ht="25" customHeight="1" spans="1:7">
      <c r="A932" s="242" t="s">
        <v>2149</v>
      </c>
      <c r="B932" s="261" t="s">
        <v>2150</v>
      </c>
      <c r="C932" s="244"/>
      <c r="D932" s="245"/>
      <c r="E932" s="245"/>
      <c r="F932" s="246">
        <f ca="1" t="shared" si="50"/>
        <v>0</v>
      </c>
      <c r="G932" s="246">
        <f ca="1" t="shared" si="51"/>
        <v>0</v>
      </c>
    </row>
    <row r="933" ht="25" customHeight="1" spans="1:7">
      <c r="A933" s="242" t="s">
        <v>2151</v>
      </c>
      <c r="B933" s="261" t="s">
        <v>2152</v>
      </c>
      <c r="C933" s="244"/>
      <c r="D933" s="245"/>
      <c r="E933" s="245"/>
      <c r="F933" s="246">
        <f ca="1" t="shared" si="50"/>
        <v>0</v>
      </c>
      <c r="G933" s="246">
        <f ca="1" t="shared" si="51"/>
        <v>0</v>
      </c>
    </row>
    <row r="934" ht="25" customHeight="1" spans="1:7">
      <c r="A934" s="242" t="s">
        <v>2153</v>
      </c>
      <c r="B934" s="261" t="s">
        <v>2154</v>
      </c>
      <c r="C934" s="244"/>
      <c r="D934" s="245"/>
      <c r="E934" s="245"/>
      <c r="F934" s="246">
        <f ca="1" t="shared" si="50"/>
        <v>0</v>
      </c>
      <c r="G934" s="246">
        <f ca="1" t="shared" si="51"/>
        <v>0</v>
      </c>
    </row>
    <row r="935" ht="25" customHeight="1" spans="1:7">
      <c r="A935" s="242" t="s">
        <v>2155</v>
      </c>
      <c r="B935" s="261" t="s">
        <v>2156</v>
      </c>
      <c r="C935" s="244"/>
      <c r="D935" s="245"/>
      <c r="E935" s="245"/>
      <c r="F935" s="246">
        <f ca="1" t="shared" si="50"/>
        <v>0</v>
      </c>
      <c r="G935" s="246">
        <f ca="1" t="shared" si="51"/>
        <v>0</v>
      </c>
    </row>
    <row r="936" ht="25" customHeight="1" spans="1:7">
      <c r="A936" s="242" t="s">
        <v>2157</v>
      </c>
      <c r="B936" s="261" t="s">
        <v>2158</v>
      </c>
      <c r="C936" s="244"/>
      <c r="D936" s="245"/>
      <c r="E936" s="245"/>
      <c r="F936" s="246">
        <f ca="1" t="shared" si="50"/>
        <v>0</v>
      </c>
      <c r="G936" s="246">
        <f ca="1" t="shared" si="51"/>
        <v>0</v>
      </c>
    </row>
    <row r="937" ht="25" customHeight="1" spans="1:7">
      <c r="A937" s="242" t="s">
        <v>2159</v>
      </c>
      <c r="B937" s="265" t="s">
        <v>2160</v>
      </c>
      <c r="C937" s="244"/>
      <c r="D937" s="245"/>
      <c r="E937" s="245"/>
      <c r="F937" s="246">
        <f ca="1" t="shared" si="50"/>
        <v>0</v>
      </c>
      <c r="G937" s="246">
        <f ca="1" t="shared" si="51"/>
        <v>0</v>
      </c>
    </row>
    <row r="938" ht="25" customHeight="1" spans="1:7">
      <c r="A938" s="242" t="s">
        <v>2161</v>
      </c>
      <c r="B938" s="261" t="s">
        <v>530</v>
      </c>
      <c r="C938" s="244">
        <v>668</v>
      </c>
      <c r="D938" s="245">
        <v>115</v>
      </c>
      <c r="E938" s="245">
        <v>324</v>
      </c>
      <c r="F938" s="246">
        <f ca="1" t="shared" si="50"/>
        <v>0.48502994011976</v>
      </c>
      <c r="G938" s="246">
        <f ca="1" t="shared" si="51"/>
        <v>2.81739130434783</v>
      </c>
    </row>
    <row r="939" s="120" customFormat="1" ht="25" customHeight="1" spans="1:7">
      <c r="A939" s="256" t="s">
        <v>531</v>
      </c>
      <c r="B939" s="262" t="s">
        <v>532</v>
      </c>
      <c r="C939" s="253">
        <f>SUM(C940:C955)</f>
        <v>709</v>
      </c>
      <c r="D939" s="253">
        <f>SUM(D940:D955)</f>
        <v>921</v>
      </c>
      <c r="E939" s="253">
        <f>SUM(E940:E955)</f>
        <v>796</v>
      </c>
      <c r="F939" s="255">
        <f ca="1" t="shared" si="50"/>
        <v>1.12270803949224</v>
      </c>
      <c r="G939" s="255">
        <f ca="1" t="shared" si="51"/>
        <v>0.8642779587405</v>
      </c>
    </row>
    <row r="940" ht="25" customHeight="1" spans="1:7">
      <c r="A940" s="242" t="s">
        <v>2162</v>
      </c>
      <c r="B940" s="261" t="s">
        <v>630</v>
      </c>
      <c r="C940" s="244">
        <v>300</v>
      </c>
      <c r="D940" s="245">
        <v>339</v>
      </c>
      <c r="E940" s="245">
        <v>181</v>
      </c>
      <c r="F940" s="246">
        <f ca="1" t="shared" si="50"/>
        <v>0.603333333333333</v>
      </c>
      <c r="G940" s="246">
        <f ca="1" t="shared" si="51"/>
        <v>0.533923303834808</v>
      </c>
    </row>
    <row r="941" ht="25" customHeight="1" spans="1:7">
      <c r="A941" s="242" t="s">
        <v>2163</v>
      </c>
      <c r="B941" s="261" t="s">
        <v>632</v>
      </c>
      <c r="C941" s="244"/>
      <c r="D941" s="245"/>
      <c r="E941" s="245"/>
      <c r="F941" s="246">
        <f ca="1" t="shared" si="50"/>
        <v>0</v>
      </c>
      <c r="G941" s="246">
        <f ca="1" t="shared" si="51"/>
        <v>0</v>
      </c>
    </row>
    <row r="942" ht="25" customHeight="1" spans="1:7">
      <c r="A942" s="242" t="s">
        <v>2164</v>
      </c>
      <c r="B942" s="261" t="s">
        <v>634</v>
      </c>
      <c r="C942" s="244"/>
      <c r="D942" s="245"/>
      <c r="E942" s="245"/>
      <c r="F942" s="246">
        <f ca="1" t="shared" si="50"/>
        <v>0</v>
      </c>
      <c r="G942" s="246">
        <f ca="1" t="shared" si="51"/>
        <v>0</v>
      </c>
    </row>
    <row r="943" ht="25" customHeight="1" spans="1:7">
      <c r="A943" s="242" t="s">
        <v>2165</v>
      </c>
      <c r="B943" s="261" t="s">
        <v>2166</v>
      </c>
      <c r="C943" s="244"/>
      <c r="D943" s="245"/>
      <c r="E943" s="245"/>
      <c r="F943" s="246">
        <f ca="1" t="shared" si="50"/>
        <v>0</v>
      </c>
      <c r="G943" s="246">
        <f ca="1" t="shared" si="51"/>
        <v>0</v>
      </c>
    </row>
    <row r="944" ht="25" customHeight="1" spans="1:7">
      <c r="A944" s="242" t="s">
        <v>2167</v>
      </c>
      <c r="B944" s="261" t="s">
        <v>2168</v>
      </c>
      <c r="C944" s="244">
        <v>7</v>
      </c>
      <c r="D944" s="245">
        <v>4</v>
      </c>
      <c r="E944" s="245"/>
      <c r="F944" s="246">
        <f ca="1" t="shared" si="50"/>
        <v>0</v>
      </c>
      <c r="G944" s="246">
        <f ca="1" t="shared" si="51"/>
        <v>0</v>
      </c>
    </row>
    <row r="945" ht="25" customHeight="1" spans="1:7">
      <c r="A945" s="242" t="s">
        <v>2169</v>
      </c>
      <c r="B945" s="261" t="s">
        <v>2170</v>
      </c>
      <c r="C945" s="244"/>
      <c r="D945" s="245"/>
      <c r="E945" s="245"/>
      <c r="F945" s="246">
        <f ca="1" t="shared" si="50"/>
        <v>0</v>
      </c>
      <c r="G945" s="246">
        <f ca="1" t="shared" si="51"/>
        <v>0</v>
      </c>
    </row>
    <row r="946" ht="25" customHeight="1" spans="1:7">
      <c r="A946" s="242" t="s">
        <v>2171</v>
      </c>
      <c r="B946" s="261" t="s">
        <v>2172</v>
      </c>
      <c r="C946" s="244">
        <v>320</v>
      </c>
      <c r="D946" s="245">
        <v>370</v>
      </c>
      <c r="E946" s="245">
        <v>406</v>
      </c>
      <c r="F946" s="246">
        <f ca="1" t="shared" si="50"/>
        <v>1.26875</v>
      </c>
      <c r="G946" s="246">
        <f ca="1" t="shared" si="51"/>
        <v>1.0972972972973</v>
      </c>
    </row>
    <row r="947" ht="25" customHeight="1" spans="1:7">
      <c r="A947" s="242" t="s">
        <v>2173</v>
      </c>
      <c r="B947" s="261" t="s">
        <v>648</v>
      </c>
      <c r="C947" s="244"/>
      <c r="D947" s="245"/>
      <c r="E947" s="245"/>
      <c r="F947" s="246">
        <f ca="1" t="shared" si="50"/>
        <v>0</v>
      </c>
      <c r="G947" s="246">
        <f ca="1" t="shared" si="51"/>
        <v>0</v>
      </c>
    </row>
    <row r="948" ht="25" customHeight="1" spans="1:7">
      <c r="A948" s="242" t="s">
        <v>2174</v>
      </c>
      <c r="B948" s="261" t="s">
        <v>2175</v>
      </c>
      <c r="C948" s="244">
        <v>47</v>
      </c>
      <c r="D948" s="245">
        <v>183</v>
      </c>
      <c r="E948" s="245">
        <v>198</v>
      </c>
      <c r="F948" s="246">
        <f ca="1" t="shared" ref="F948:F956" si="52">IFERROR(OFFSET(F948,0,-1)/OFFSET(F948,0,-3),)</f>
        <v>4.21276595744681</v>
      </c>
      <c r="G948" s="246">
        <f ca="1" t="shared" ref="G948:G956" si="53">IFERROR(OFFSET(F948,0,-1)/OFFSET(F948,0,-2),)</f>
        <v>1.08196721311475</v>
      </c>
    </row>
    <row r="949" ht="25" customHeight="1" spans="1:7">
      <c r="A949" s="242" t="s">
        <v>2176</v>
      </c>
      <c r="B949" s="261" t="s">
        <v>630</v>
      </c>
      <c r="C949" s="244"/>
      <c r="D949" s="245"/>
      <c r="E949" s="245"/>
      <c r="F949" s="246">
        <f ca="1" t="shared" si="52"/>
        <v>0</v>
      </c>
      <c r="G949" s="246">
        <f ca="1" t="shared" si="53"/>
        <v>0</v>
      </c>
    </row>
    <row r="950" ht="25" customHeight="1" spans="1:7">
      <c r="A950" s="242" t="s">
        <v>2177</v>
      </c>
      <c r="B950" s="261" t="s">
        <v>632</v>
      </c>
      <c r="C950" s="244"/>
      <c r="D950" s="245"/>
      <c r="E950" s="245"/>
      <c r="F950" s="246">
        <f ca="1" t="shared" si="52"/>
        <v>0</v>
      </c>
      <c r="G950" s="246">
        <f ca="1" t="shared" si="53"/>
        <v>0</v>
      </c>
    </row>
    <row r="951" ht="25" customHeight="1" spans="1:7">
      <c r="A951" s="242" t="s">
        <v>2178</v>
      </c>
      <c r="B951" s="261" t="s">
        <v>634</v>
      </c>
      <c r="C951" s="244"/>
      <c r="D951" s="245"/>
      <c r="E951" s="245"/>
      <c r="F951" s="246">
        <f ca="1" t="shared" si="52"/>
        <v>0</v>
      </c>
      <c r="G951" s="246">
        <f ca="1" t="shared" si="53"/>
        <v>0</v>
      </c>
    </row>
    <row r="952" ht="25" customHeight="1" spans="1:7">
      <c r="A952" s="242" t="s">
        <v>2179</v>
      </c>
      <c r="B952" s="261" t="s">
        <v>2180</v>
      </c>
      <c r="C952" s="244"/>
      <c r="D952" s="245"/>
      <c r="E952" s="245"/>
      <c r="F952" s="246">
        <f ca="1" t="shared" si="52"/>
        <v>0</v>
      </c>
      <c r="G952" s="246">
        <f ca="1" t="shared" si="53"/>
        <v>0</v>
      </c>
    </row>
    <row r="953" ht="25" customHeight="1" spans="1:7">
      <c r="A953" s="242" t="s">
        <v>2181</v>
      </c>
      <c r="B953" s="261" t="s">
        <v>2182</v>
      </c>
      <c r="C953" s="244"/>
      <c r="D953" s="245">
        <v>25</v>
      </c>
      <c r="E953" s="245">
        <v>11</v>
      </c>
      <c r="F953" s="246">
        <f ca="1" t="shared" si="52"/>
        <v>0</v>
      </c>
      <c r="G953" s="246">
        <f ca="1" t="shared" si="53"/>
        <v>0.44</v>
      </c>
    </row>
    <row r="954" ht="25" customHeight="1" spans="1:7">
      <c r="A954" s="242" t="s">
        <v>2183</v>
      </c>
      <c r="B954" s="261" t="s">
        <v>2184</v>
      </c>
      <c r="C954" s="244"/>
      <c r="D954" s="245"/>
      <c r="E954" s="245"/>
      <c r="F954" s="246">
        <f ca="1" t="shared" si="52"/>
        <v>0</v>
      </c>
      <c r="G954" s="246">
        <f ca="1" t="shared" si="53"/>
        <v>0</v>
      </c>
    </row>
    <row r="955" ht="25" customHeight="1" spans="1:7">
      <c r="A955" s="242" t="s">
        <v>2185</v>
      </c>
      <c r="B955" s="261" t="s">
        <v>538</v>
      </c>
      <c r="C955" s="244">
        <v>35</v>
      </c>
      <c r="D955" s="245"/>
      <c r="E955" s="245"/>
      <c r="F955" s="246">
        <f ca="1" t="shared" si="52"/>
        <v>0</v>
      </c>
      <c r="G955" s="246">
        <f ca="1" t="shared" si="53"/>
        <v>0</v>
      </c>
    </row>
    <row r="956" s="120" customFormat="1" ht="25" customHeight="1" spans="1:7">
      <c r="A956" s="256" t="s">
        <v>539</v>
      </c>
      <c r="B956" s="262" t="s">
        <v>540</v>
      </c>
      <c r="C956" s="253">
        <f>SUM(C957:C979)</f>
        <v>39</v>
      </c>
      <c r="D956" s="253">
        <f>SUM(D957:D979)</f>
        <v>9</v>
      </c>
      <c r="E956" s="253">
        <f>SUM(E957:E979)</f>
        <v>0</v>
      </c>
      <c r="F956" s="255">
        <f ca="1" t="shared" si="52"/>
        <v>0</v>
      </c>
      <c r="G956" s="255">
        <f ca="1" t="shared" si="53"/>
        <v>0</v>
      </c>
    </row>
    <row r="957" ht="25" customHeight="1" spans="1:7">
      <c r="A957" s="242" t="s">
        <v>2186</v>
      </c>
      <c r="B957" s="261" t="s">
        <v>630</v>
      </c>
      <c r="C957" s="244"/>
      <c r="D957" s="245"/>
      <c r="E957" s="245"/>
      <c r="F957" s="246">
        <f ca="1" t="shared" ref="F957:F989" si="54">IFERROR(OFFSET(F957,0,-1)/OFFSET(F957,0,-3),)</f>
        <v>0</v>
      </c>
      <c r="G957" s="246">
        <f ca="1" t="shared" ref="G957:G989" si="55">IFERROR(OFFSET(F957,0,-1)/OFFSET(F957,0,-2),)</f>
        <v>0</v>
      </c>
    </row>
    <row r="958" ht="25" customHeight="1" spans="1:7">
      <c r="A958" s="242" t="s">
        <v>2187</v>
      </c>
      <c r="B958" s="261" t="s">
        <v>632</v>
      </c>
      <c r="C958" s="244"/>
      <c r="D958" s="245"/>
      <c r="E958" s="245"/>
      <c r="F958" s="246">
        <f ca="1" t="shared" si="54"/>
        <v>0</v>
      </c>
      <c r="G958" s="246">
        <f ca="1" t="shared" si="55"/>
        <v>0</v>
      </c>
    </row>
    <row r="959" ht="25" customHeight="1" spans="1:7">
      <c r="A959" s="242" t="s">
        <v>2188</v>
      </c>
      <c r="B959" s="261" t="s">
        <v>634</v>
      </c>
      <c r="C959" s="244"/>
      <c r="D959" s="245"/>
      <c r="E959" s="245"/>
      <c r="F959" s="246">
        <f ca="1" t="shared" si="54"/>
        <v>0</v>
      </c>
      <c r="G959" s="246">
        <f ca="1" t="shared" si="55"/>
        <v>0</v>
      </c>
    </row>
    <row r="960" ht="25" customHeight="1" spans="1:7">
      <c r="A960" s="242" t="s">
        <v>2189</v>
      </c>
      <c r="B960" s="261" t="s">
        <v>2190</v>
      </c>
      <c r="C960" s="244"/>
      <c r="D960" s="245"/>
      <c r="E960" s="245"/>
      <c r="F960" s="246">
        <f ca="1" t="shared" si="54"/>
        <v>0</v>
      </c>
      <c r="G960" s="246">
        <f ca="1" t="shared" si="55"/>
        <v>0</v>
      </c>
    </row>
    <row r="961" ht="25" customHeight="1" spans="1:7">
      <c r="A961" s="242" t="s">
        <v>2191</v>
      </c>
      <c r="B961" s="261" t="s">
        <v>648</v>
      </c>
      <c r="C961" s="244"/>
      <c r="D961" s="245"/>
      <c r="E961" s="245"/>
      <c r="F961" s="246">
        <f ca="1" t="shared" si="54"/>
        <v>0</v>
      </c>
      <c r="G961" s="246">
        <f ca="1" t="shared" si="55"/>
        <v>0</v>
      </c>
    </row>
    <row r="962" ht="25" customHeight="1" spans="1:7">
      <c r="A962" s="242" t="s">
        <v>2192</v>
      </c>
      <c r="B962" s="261" t="s">
        <v>2193</v>
      </c>
      <c r="C962" s="244"/>
      <c r="D962" s="245"/>
      <c r="E962" s="245"/>
      <c r="F962" s="246">
        <f ca="1" t="shared" si="54"/>
        <v>0</v>
      </c>
      <c r="G962" s="246">
        <f ca="1" t="shared" si="55"/>
        <v>0</v>
      </c>
    </row>
    <row r="963" ht="25" customHeight="1" spans="1:7">
      <c r="A963" s="242" t="s">
        <v>2194</v>
      </c>
      <c r="B963" s="261" t="s">
        <v>2195</v>
      </c>
      <c r="C963" s="244"/>
      <c r="D963" s="245"/>
      <c r="E963" s="245"/>
      <c r="F963" s="246">
        <f ca="1" t="shared" si="54"/>
        <v>0</v>
      </c>
      <c r="G963" s="246">
        <f ca="1" t="shared" si="55"/>
        <v>0</v>
      </c>
    </row>
    <row r="964" ht="25" customHeight="1" spans="1:7">
      <c r="A964" s="242" t="s">
        <v>2196</v>
      </c>
      <c r="B964" s="261" t="s">
        <v>2197</v>
      </c>
      <c r="C964" s="244"/>
      <c r="D964" s="245"/>
      <c r="E964" s="245"/>
      <c r="F964" s="246">
        <f ca="1" t="shared" si="54"/>
        <v>0</v>
      </c>
      <c r="G964" s="246">
        <f ca="1" t="shared" si="55"/>
        <v>0</v>
      </c>
    </row>
    <row r="965" ht="25" customHeight="1" spans="1:7">
      <c r="A965" s="242" t="s">
        <v>2198</v>
      </c>
      <c r="B965" s="261" t="s">
        <v>2199</v>
      </c>
      <c r="C965" s="244"/>
      <c r="D965" s="245"/>
      <c r="E965" s="245"/>
      <c r="F965" s="246">
        <f ca="1" t="shared" si="54"/>
        <v>0</v>
      </c>
      <c r="G965" s="246">
        <f ca="1" t="shared" si="55"/>
        <v>0</v>
      </c>
    </row>
    <row r="966" ht="25" customHeight="1" spans="1:7">
      <c r="A966" s="242" t="s">
        <v>2200</v>
      </c>
      <c r="B966" s="261" t="s">
        <v>2201</v>
      </c>
      <c r="C966" s="244"/>
      <c r="D966" s="245"/>
      <c r="E966" s="245"/>
      <c r="F966" s="246">
        <f ca="1" t="shared" si="54"/>
        <v>0</v>
      </c>
      <c r="G966" s="246">
        <f ca="1" t="shared" si="55"/>
        <v>0</v>
      </c>
    </row>
    <row r="967" ht="25" customHeight="1" spans="1:7">
      <c r="A967" s="242" t="s">
        <v>2202</v>
      </c>
      <c r="B967" s="261" t="s">
        <v>2203</v>
      </c>
      <c r="C967" s="244"/>
      <c r="D967" s="245"/>
      <c r="E967" s="245"/>
      <c r="F967" s="246">
        <f ca="1" t="shared" si="54"/>
        <v>0</v>
      </c>
      <c r="G967" s="246">
        <f ca="1" t="shared" si="55"/>
        <v>0</v>
      </c>
    </row>
    <row r="968" ht="25" customHeight="1" spans="1:7">
      <c r="A968" s="242" t="s">
        <v>2204</v>
      </c>
      <c r="B968" s="261" t="s">
        <v>2205</v>
      </c>
      <c r="C968" s="244"/>
      <c r="D968" s="245"/>
      <c r="E968" s="245"/>
      <c r="F968" s="246">
        <f ca="1" t="shared" si="54"/>
        <v>0</v>
      </c>
      <c r="G968" s="246">
        <f ca="1" t="shared" si="55"/>
        <v>0</v>
      </c>
    </row>
    <row r="969" ht="25" customHeight="1" spans="1:7">
      <c r="A969" s="242" t="s">
        <v>2206</v>
      </c>
      <c r="B969" s="261" t="s">
        <v>2207</v>
      </c>
      <c r="C969" s="244"/>
      <c r="D969" s="245"/>
      <c r="E969" s="245"/>
      <c r="F969" s="246">
        <f ca="1" t="shared" si="54"/>
        <v>0</v>
      </c>
      <c r="G969" s="246">
        <f ca="1" t="shared" si="55"/>
        <v>0</v>
      </c>
    </row>
    <row r="970" ht="25" customHeight="1" spans="1:7">
      <c r="A970" s="242" t="s">
        <v>2208</v>
      </c>
      <c r="B970" s="261" t="s">
        <v>2209</v>
      </c>
      <c r="C970" s="244"/>
      <c r="D970" s="245"/>
      <c r="E970" s="245"/>
      <c r="F970" s="246">
        <f ca="1" t="shared" si="54"/>
        <v>0</v>
      </c>
      <c r="G970" s="246">
        <f ca="1" t="shared" si="55"/>
        <v>0</v>
      </c>
    </row>
    <row r="971" ht="25" customHeight="1" spans="1:7">
      <c r="A971" s="242" t="s">
        <v>2210</v>
      </c>
      <c r="B971" s="261" t="s">
        <v>2211</v>
      </c>
      <c r="C971" s="244"/>
      <c r="D971" s="245"/>
      <c r="E971" s="245"/>
      <c r="F971" s="246">
        <f ca="1" t="shared" si="54"/>
        <v>0</v>
      </c>
      <c r="G971" s="246">
        <f ca="1" t="shared" si="55"/>
        <v>0</v>
      </c>
    </row>
    <row r="972" ht="25" customHeight="1" spans="1:7">
      <c r="A972" s="242" t="s">
        <v>2212</v>
      </c>
      <c r="B972" s="261" t="s">
        <v>2213</v>
      </c>
      <c r="C972" s="244"/>
      <c r="D972" s="245"/>
      <c r="E972" s="245"/>
      <c r="F972" s="246">
        <f ca="1" t="shared" si="54"/>
        <v>0</v>
      </c>
      <c r="G972" s="246">
        <f ca="1" t="shared" si="55"/>
        <v>0</v>
      </c>
    </row>
    <row r="973" ht="25" customHeight="1" spans="1:7">
      <c r="A973" s="242" t="s">
        <v>2214</v>
      </c>
      <c r="B973" s="261" t="s">
        <v>2215</v>
      </c>
      <c r="C973" s="244"/>
      <c r="D973" s="245">
        <v>9</v>
      </c>
      <c r="E973" s="245"/>
      <c r="F973" s="246">
        <f ca="1" t="shared" si="54"/>
        <v>0</v>
      </c>
      <c r="G973" s="246">
        <f ca="1" t="shared" si="55"/>
        <v>0</v>
      </c>
    </row>
    <row r="974" ht="25" customHeight="1" spans="1:7">
      <c r="A974" s="242" t="s">
        <v>2216</v>
      </c>
      <c r="B974" s="261" t="s">
        <v>2217</v>
      </c>
      <c r="C974" s="244"/>
      <c r="D974" s="245"/>
      <c r="E974" s="245"/>
      <c r="F974" s="246">
        <f ca="1" t="shared" si="54"/>
        <v>0</v>
      </c>
      <c r="G974" s="246">
        <f ca="1" t="shared" si="55"/>
        <v>0</v>
      </c>
    </row>
    <row r="975" ht="25" customHeight="1" spans="1:7">
      <c r="A975" s="242" t="s">
        <v>2218</v>
      </c>
      <c r="B975" s="261" t="s">
        <v>2219</v>
      </c>
      <c r="C975" s="244"/>
      <c r="D975" s="245"/>
      <c r="E975" s="245"/>
      <c r="F975" s="246">
        <f ca="1" t="shared" si="54"/>
        <v>0</v>
      </c>
      <c r="G975" s="246">
        <f ca="1" t="shared" si="55"/>
        <v>0</v>
      </c>
    </row>
    <row r="976" ht="25" customHeight="1" spans="1:7">
      <c r="A976" s="242" t="s">
        <v>2220</v>
      </c>
      <c r="B976" s="261" t="s">
        <v>2221</v>
      </c>
      <c r="C976" s="244"/>
      <c r="D976" s="245"/>
      <c r="E976" s="245"/>
      <c r="F976" s="246">
        <f ca="1" t="shared" si="54"/>
        <v>0</v>
      </c>
      <c r="G976" s="246">
        <f ca="1" t="shared" si="55"/>
        <v>0</v>
      </c>
    </row>
    <row r="977" ht="25" customHeight="1" spans="1:7">
      <c r="A977" s="242" t="s">
        <v>2222</v>
      </c>
      <c r="B977" s="261" t="s">
        <v>2223</v>
      </c>
      <c r="C977" s="244"/>
      <c r="D977" s="245"/>
      <c r="E977" s="245"/>
      <c r="F977" s="246">
        <f ca="1" t="shared" si="54"/>
        <v>0</v>
      </c>
      <c r="G977" s="246">
        <f ca="1" t="shared" si="55"/>
        <v>0</v>
      </c>
    </row>
    <row r="978" ht="25" customHeight="1" spans="1:7">
      <c r="A978" s="242" t="s">
        <v>2224</v>
      </c>
      <c r="B978" s="261" t="s">
        <v>2225</v>
      </c>
      <c r="C978" s="244"/>
      <c r="D978" s="245"/>
      <c r="E978" s="245"/>
      <c r="F978" s="246">
        <f ca="1" t="shared" si="54"/>
        <v>0</v>
      </c>
      <c r="G978" s="246">
        <f ca="1" t="shared" si="55"/>
        <v>0</v>
      </c>
    </row>
    <row r="979" ht="25" customHeight="1" spans="1:7">
      <c r="A979" s="242" t="s">
        <v>2226</v>
      </c>
      <c r="B979" s="261" t="s">
        <v>550</v>
      </c>
      <c r="C979" s="244">
        <v>39</v>
      </c>
      <c r="D979" s="245"/>
      <c r="E979" s="245"/>
      <c r="F979" s="246">
        <f ca="1" t="shared" si="54"/>
        <v>0</v>
      </c>
      <c r="G979" s="246">
        <f ca="1" t="shared" si="55"/>
        <v>0</v>
      </c>
    </row>
    <row r="980" ht="25" customHeight="1" spans="1:7">
      <c r="A980" s="242" t="s">
        <v>553</v>
      </c>
      <c r="B980" s="261" t="s">
        <v>554</v>
      </c>
      <c r="C980" s="244"/>
      <c r="D980" s="245"/>
      <c r="E980" s="245"/>
      <c r="F980" s="246">
        <f ca="1" t="shared" si="54"/>
        <v>0</v>
      </c>
      <c r="G980" s="246">
        <f ca="1" t="shared" si="55"/>
        <v>0</v>
      </c>
    </row>
    <row r="981" ht="25" customHeight="1" spans="1:7">
      <c r="A981" s="242" t="s">
        <v>555</v>
      </c>
      <c r="B981" s="261" t="s">
        <v>556</v>
      </c>
      <c r="C981" s="244"/>
      <c r="D981" s="245"/>
      <c r="E981" s="245"/>
      <c r="F981" s="246">
        <f ca="1" t="shared" si="54"/>
        <v>0</v>
      </c>
      <c r="G981" s="246">
        <f ca="1" t="shared" si="55"/>
        <v>0</v>
      </c>
    </row>
    <row r="982" ht="25" customHeight="1" spans="1:7">
      <c r="A982" s="242" t="s">
        <v>557</v>
      </c>
      <c r="B982" s="261" t="s">
        <v>558</v>
      </c>
      <c r="C982" s="244"/>
      <c r="D982" s="245"/>
      <c r="E982" s="245"/>
      <c r="F982" s="246">
        <f ca="1" t="shared" si="54"/>
        <v>0</v>
      </c>
      <c r="G982" s="246">
        <f ca="1" t="shared" si="55"/>
        <v>0</v>
      </c>
    </row>
    <row r="983" ht="25" customHeight="1" spans="1:7">
      <c r="A983" s="242" t="s">
        <v>559</v>
      </c>
      <c r="B983" s="261" t="s">
        <v>560</v>
      </c>
      <c r="C983" s="244"/>
      <c r="D983" s="245"/>
      <c r="E983" s="245"/>
      <c r="F983" s="246">
        <f ca="1" t="shared" si="54"/>
        <v>0</v>
      </c>
      <c r="G983" s="246">
        <f ca="1" t="shared" si="55"/>
        <v>0</v>
      </c>
    </row>
    <row r="984" ht="25" customHeight="1" spans="1:7">
      <c r="A984" s="242" t="s">
        <v>561</v>
      </c>
      <c r="B984" s="261" t="s">
        <v>562</v>
      </c>
      <c r="C984" s="244"/>
      <c r="D984" s="245"/>
      <c r="E984" s="245"/>
      <c r="F984" s="246">
        <f ca="1" t="shared" si="54"/>
        <v>0</v>
      </c>
      <c r="G984" s="246">
        <f ca="1" t="shared" si="55"/>
        <v>0</v>
      </c>
    </row>
    <row r="985" ht="25" customHeight="1" spans="1:7">
      <c r="A985" s="242" t="s">
        <v>563</v>
      </c>
      <c r="B985" s="261" t="s">
        <v>488</v>
      </c>
      <c r="C985" s="244"/>
      <c r="D985" s="245"/>
      <c r="E985" s="245"/>
      <c r="F985" s="246">
        <f ca="1" t="shared" si="54"/>
        <v>0</v>
      </c>
      <c r="G985" s="246">
        <f ca="1" t="shared" si="55"/>
        <v>0</v>
      </c>
    </row>
    <row r="986" ht="25" customHeight="1" spans="1:7">
      <c r="A986" s="242" t="s">
        <v>564</v>
      </c>
      <c r="B986" s="261" t="s">
        <v>565</v>
      </c>
      <c r="C986" s="244"/>
      <c r="D986" s="245"/>
      <c r="E986" s="245"/>
      <c r="F986" s="246">
        <f ca="1" t="shared" si="54"/>
        <v>0</v>
      </c>
      <c r="G986" s="246">
        <f ca="1" t="shared" si="55"/>
        <v>0</v>
      </c>
    </row>
    <row r="987" ht="25" customHeight="1" spans="1:7">
      <c r="A987" s="242" t="s">
        <v>566</v>
      </c>
      <c r="B987" s="261" t="s">
        <v>567</v>
      </c>
      <c r="C987" s="244"/>
      <c r="D987" s="245"/>
      <c r="E987" s="245"/>
      <c r="F987" s="246">
        <f ca="1" t="shared" si="54"/>
        <v>0</v>
      </c>
      <c r="G987" s="246">
        <f ca="1" t="shared" si="55"/>
        <v>0</v>
      </c>
    </row>
    <row r="988" ht="25" customHeight="1" spans="1:7">
      <c r="A988" s="242" t="s">
        <v>568</v>
      </c>
      <c r="B988" s="261" t="s">
        <v>569</v>
      </c>
      <c r="C988" s="244"/>
      <c r="D988" s="245"/>
      <c r="E988" s="245"/>
      <c r="F988" s="246">
        <f ca="1" t="shared" si="54"/>
        <v>0</v>
      </c>
      <c r="G988" s="246">
        <f ca="1" t="shared" si="55"/>
        <v>0</v>
      </c>
    </row>
    <row r="989" s="120" customFormat="1" ht="25" customHeight="1" spans="1:7">
      <c r="A989" s="256" t="s">
        <v>570</v>
      </c>
      <c r="B989" s="262" t="s">
        <v>571</v>
      </c>
      <c r="C989" s="253">
        <f>SUM(C990:C1030)</f>
        <v>2363</v>
      </c>
      <c r="D989" s="253">
        <f>SUM(D990:D1030)</f>
        <v>1926</v>
      </c>
      <c r="E989" s="253">
        <f>SUM(E990:E1030)</f>
        <v>7037</v>
      </c>
      <c r="F989" s="255">
        <f ca="1" t="shared" si="54"/>
        <v>2.97799407532797</v>
      </c>
      <c r="G989" s="255">
        <f ca="1" t="shared" si="55"/>
        <v>3.65368639667705</v>
      </c>
    </row>
    <row r="990" ht="25" customHeight="1" spans="1:7">
      <c r="A990" s="242" t="s">
        <v>2227</v>
      </c>
      <c r="B990" s="261" t="s">
        <v>630</v>
      </c>
      <c r="C990" s="244">
        <v>1126</v>
      </c>
      <c r="D990" s="245">
        <v>501</v>
      </c>
      <c r="E990" s="245">
        <v>181</v>
      </c>
      <c r="F990" s="246">
        <f ca="1" t="shared" ref="F990:F1036" si="56">IFERROR(OFFSET(F990,0,-1)/OFFSET(F990,0,-3),)</f>
        <v>0.160746003552398</v>
      </c>
      <c r="G990" s="246">
        <f ca="1" t="shared" ref="G990:G1036" si="57">IFERROR(OFFSET(F990,0,-1)/OFFSET(F990,0,-2),)</f>
        <v>0.36127744510978</v>
      </c>
    </row>
    <row r="991" ht="25" customHeight="1" spans="1:7">
      <c r="A991" s="242" t="s">
        <v>2228</v>
      </c>
      <c r="B991" s="261" t="s">
        <v>632</v>
      </c>
      <c r="C991" s="244"/>
      <c r="D991" s="245"/>
      <c r="E991" s="245"/>
      <c r="F991" s="246">
        <f ca="1" t="shared" si="56"/>
        <v>0</v>
      </c>
      <c r="G991" s="246">
        <f ca="1" t="shared" si="57"/>
        <v>0</v>
      </c>
    </row>
    <row r="992" ht="25" customHeight="1" spans="1:7">
      <c r="A992" s="242" t="s">
        <v>2229</v>
      </c>
      <c r="B992" s="261" t="s">
        <v>634</v>
      </c>
      <c r="C992" s="244"/>
      <c r="D992" s="245"/>
      <c r="E992" s="245"/>
      <c r="F992" s="246">
        <f ca="1" t="shared" si="56"/>
        <v>0</v>
      </c>
      <c r="G992" s="246">
        <f ca="1" t="shared" si="57"/>
        <v>0</v>
      </c>
    </row>
    <row r="993" ht="25" customHeight="1" spans="1:7">
      <c r="A993" s="242" t="s">
        <v>2230</v>
      </c>
      <c r="B993" s="261" t="s">
        <v>2231</v>
      </c>
      <c r="C993" s="244"/>
      <c r="D993" s="245"/>
      <c r="E993" s="245"/>
      <c r="F993" s="246">
        <f ca="1" t="shared" si="56"/>
        <v>0</v>
      </c>
      <c r="G993" s="246">
        <f ca="1" t="shared" si="57"/>
        <v>0</v>
      </c>
    </row>
    <row r="994" ht="25" customHeight="1" spans="1:7">
      <c r="A994" s="242" t="s">
        <v>2232</v>
      </c>
      <c r="B994" s="261" t="s">
        <v>2233</v>
      </c>
      <c r="C994" s="244"/>
      <c r="D994" s="245">
        <v>113</v>
      </c>
      <c r="E994" s="245"/>
      <c r="F994" s="246">
        <f ca="1" t="shared" si="56"/>
        <v>0</v>
      </c>
      <c r="G994" s="246">
        <f ca="1" t="shared" si="57"/>
        <v>0</v>
      </c>
    </row>
    <row r="995" ht="25" customHeight="1" spans="1:7">
      <c r="A995" s="242" t="s">
        <v>2234</v>
      </c>
      <c r="B995" s="261" t="s">
        <v>2235</v>
      </c>
      <c r="C995" s="244"/>
      <c r="D995" s="245"/>
      <c r="E995" s="245"/>
      <c r="F995" s="246">
        <f ca="1" t="shared" si="56"/>
        <v>0</v>
      </c>
      <c r="G995" s="246">
        <f ca="1" t="shared" si="57"/>
        <v>0</v>
      </c>
    </row>
    <row r="996" ht="25" customHeight="1" spans="1:7">
      <c r="A996" s="242" t="s">
        <v>2236</v>
      </c>
      <c r="B996" s="261" t="s">
        <v>2237</v>
      </c>
      <c r="C996" s="244"/>
      <c r="D996" s="245"/>
      <c r="E996" s="245"/>
      <c r="F996" s="246">
        <f ca="1" t="shared" si="56"/>
        <v>0</v>
      </c>
      <c r="G996" s="246">
        <f ca="1" t="shared" si="57"/>
        <v>0</v>
      </c>
    </row>
    <row r="997" ht="25" customHeight="1" spans="1:7">
      <c r="A997" s="242" t="s">
        <v>2238</v>
      </c>
      <c r="B997" s="261" t="s">
        <v>2239</v>
      </c>
      <c r="C997" s="244"/>
      <c r="D997" s="245">
        <v>23</v>
      </c>
      <c r="E997" s="245"/>
      <c r="F997" s="246">
        <f ca="1" t="shared" si="56"/>
        <v>0</v>
      </c>
      <c r="G997" s="246">
        <f ca="1" t="shared" si="57"/>
        <v>0</v>
      </c>
    </row>
    <row r="998" ht="25" customHeight="1" spans="1:7">
      <c r="A998" s="242" t="s">
        <v>2240</v>
      </c>
      <c r="B998" s="261" t="s">
        <v>2241</v>
      </c>
      <c r="C998" s="244"/>
      <c r="D998" s="245"/>
      <c r="E998" s="245"/>
      <c r="F998" s="246">
        <f ca="1" t="shared" si="56"/>
        <v>0</v>
      </c>
      <c r="G998" s="246">
        <f ca="1" t="shared" si="57"/>
        <v>0</v>
      </c>
    </row>
    <row r="999" ht="25" customHeight="1" spans="1:7">
      <c r="A999" s="242" t="s">
        <v>2242</v>
      </c>
      <c r="B999" s="261" t="s">
        <v>2243</v>
      </c>
      <c r="C999" s="244"/>
      <c r="D999" s="245"/>
      <c r="E999" s="245"/>
      <c r="F999" s="246">
        <f ca="1" t="shared" si="56"/>
        <v>0</v>
      </c>
      <c r="G999" s="246">
        <f ca="1" t="shared" si="57"/>
        <v>0</v>
      </c>
    </row>
    <row r="1000" ht="25" customHeight="1" spans="1:7">
      <c r="A1000" s="242" t="s">
        <v>2244</v>
      </c>
      <c r="B1000" s="261" t="s">
        <v>2245</v>
      </c>
      <c r="C1000" s="244"/>
      <c r="D1000" s="245"/>
      <c r="E1000" s="245"/>
      <c r="F1000" s="246">
        <f ca="1" t="shared" si="56"/>
        <v>0</v>
      </c>
      <c r="G1000" s="246">
        <f ca="1" t="shared" si="57"/>
        <v>0</v>
      </c>
    </row>
    <row r="1001" ht="25" customHeight="1" spans="1:7">
      <c r="A1001" s="242" t="s">
        <v>2246</v>
      </c>
      <c r="B1001" s="261" t="s">
        <v>2247</v>
      </c>
      <c r="C1001" s="244"/>
      <c r="D1001" s="245"/>
      <c r="E1001" s="245"/>
      <c r="F1001" s="246">
        <f ca="1" t="shared" si="56"/>
        <v>0</v>
      </c>
      <c r="G1001" s="246">
        <f ca="1" t="shared" si="57"/>
        <v>0</v>
      </c>
    </row>
    <row r="1002" ht="25" customHeight="1" spans="1:7">
      <c r="A1002" s="242" t="s">
        <v>2248</v>
      </c>
      <c r="B1002" s="261" t="s">
        <v>2249</v>
      </c>
      <c r="C1002" s="244"/>
      <c r="D1002" s="245"/>
      <c r="E1002" s="245"/>
      <c r="F1002" s="246">
        <f ca="1" t="shared" si="56"/>
        <v>0</v>
      </c>
      <c r="G1002" s="246">
        <f ca="1" t="shared" si="57"/>
        <v>0</v>
      </c>
    </row>
    <row r="1003" ht="25" customHeight="1" spans="1:7">
      <c r="A1003" s="242" t="s">
        <v>2250</v>
      </c>
      <c r="B1003" s="261" t="s">
        <v>2251</v>
      </c>
      <c r="C1003" s="244"/>
      <c r="D1003" s="245"/>
      <c r="E1003" s="245"/>
      <c r="F1003" s="246">
        <f ca="1" t="shared" si="56"/>
        <v>0</v>
      </c>
      <c r="G1003" s="246">
        <f ca="1" t="shared" si="57"/>
        <v>0</v>
      </c>
    </row>
    <row r="1004" ht="25" customHeight="1" spans="1:7">
      <c r="A1004" s="242" t="s">
        <v>2252</v>
      </c>
      <c r="B1004" s="261" t="s">
        <v>2253</v>
      </c>
      <c r="C1004" s="244"/>
      <c r="D1004" s="245"/>
      <c r="E1004" s="245"/>
      <c r="F1004" s="246">
        <f ca="1" t="shared" si="56"/>
        <v>0</v>
      </c>
      <c r="G1004" s="246">
        <f ca="1" t="shared" si="57"/>
        <v>0</v>
      </c>
    </row>
    <row r="1005" ht="25" customHeight="1" spans="1:7">
      <c r="A1005" s="242" t="s">
        <v>2254</v>
      </c>
      <c r="B1005" s="261" t="s">
        <v>2255</v>
      </c>
      <c r="C1005" s="244"/>
      <c r="D1005" s="245"/>
      <c r="E1005" s="245"/>
      <c r="F1005" s="246">
        <f ca="1" t="shared" si="56"/>
        <v>0</v>
      </c>
      <c r="G1005" s="246">
        <f ca="1" t="shared" si="57"/>
        <v>0</v>
      </c>
    </row>
    <row r="1006" ht="25" customHeight="1" spans="1:7">
      <c r="A1006" s="242" t="s">
        <v>2256</v>
      </c>
      <c r="B1006" s="261" t="s">
        <v>2257</v>
      </c>
      <c r="C1006" s="244"/>
      <c r="D1006" s="245"/>
      <c r="E1006" s="245"/>
      <c r="F1006" s="246">
        <f ca="1" t="shared" si="56"/>
        <v>0</v>
      </c>
      <c r="G1006" s="246">
        <f ca="1" t="shared" si="57"/>
        <v>0</v>
      </c>
    </row>
    <row r="1007" ht="25" customHeight="1" spans="1:7">
      <c r="A1007" s="242" t="s">
        <v>2258</v>
      </c>
      <c r="B1007" s="261" t="s">
        <v>2259</v>
      </c>
      <c r="C1007" s="244"/>
      <c r="D1007" s="245"/>
      <c r="E1007" s="245"/>
      <c r="F1007" s="246">
        <f ca="1" t="shared" si="56"/>
        <v>0</v>
      </c>
      <c r="G1007" s="246">
        <f ca="1" t="shared" si="57"/>
        <v>0</v>
      </c>
    </row>
    <row r="1008" ht="25" customHeight="1" spans="1:7">
      <c r="A1008" s="242" t="s">
        <v>2260</v>
      </c>
      <c r="B1008" s="261" t="s">
        <v>2261</v>
      </c>
      <c r="C1008" s="244"/>
      <c r="D1008" s="245"/>
      <c r="E1008" s="245"/>
      <c r="F1008" s="246">
        <f ca="1" t="shared" si="56"/>
        <v>0</v>
      </c>
      <c r="G1008" s="246">
        <f ca="1" t="shared" si="57"/>
        <v>0</v>
      </c>
    </row>
    <row r="1009" ht="25" customHeight="1" spans="1:7">
      <c r="A1009" s="242" t="s">
        <v>2262</v>
      </c>
      <c r="B1009" s="261" t="s">
        <v>2263</v>
      </c>
      <c r="C1009" s="244"/>
      <c r="D1009" s="245"/>
      <c r="E1009" s="245"/>
      <c r="F1009" s="246">
        <f ca="1" t="shared" si="56"/>
        <v>0</v>
      </c>
      <c r="G1009" s="246">
        <f ca="1" t="shared" si="57"/>
        <v>0</v>
      </c>
    </row>
    <row r="1010" ht="25" customHeight="1" spans="1:7">
      <c r="A1010" s="242" t="s">
        <v>2264</v>
      </c>
      <c r="B1010" s="261" t="s">
        <v>2265</v>
      </c>
      <c r="C1010" s="244"/>
      <c r="D1010" s="245"/>
      <c r="E1010" s="245"/>
      <c r="F1010" s="246">
        <f ca="1" t="shared" si="56"/>
        <v>0</v>
      </c>
      <c r="G1010" s="246">
        <f ca="1" t="shared" si="57"/>
        <v>0</v>
      </c>
    </row>
    <row r="1011" ht="25" customHeight="1" spans="1:7">
      <c r="A1011" s="242" t="s">
        <v>2266</v>
      </c>
      <c r="B1011" s="261" t="s">
        <v>2267</v>
      </c>
      <c r="C1011" s="244"/>
      <c r="D1011" s="245"/>
      <c r="E1011" s="245"/>
      <c r="F1011" s="246">
        <f ca="1" t="shared" si="56"/>
        <v>0</v>
      </c>
      <c r="G1011" s="246">
        <f ca="1" t="shared" si="57"/>
        <v>0</v>
      </c>
    </row>
    <row r="1012" ht="25" customHeight="1" spans="1:7">
      <c r="A1012" s="242" t="s">
        <v>2268</v>
      </c>
      <c r="B1012" s="261" t="s">
        <v>2269</v>
      </c>
      <c r="C1012" s="244"/>
      <c r="D1012" s="245"/>
      <c r="E1012" s="245"/>
      <c r="F1012" s="246">
        <f ca="1" t="shared" si="56"/>
        <v>0</v>
      </c>
      <c r="G1012" s="246">
        <f ca="1" t="shared" si="57"/>
        <v>0</v>
      </c>
    </row>
    <row r="1013" ht="25" customHeight="1" spans="1:7">
      <c r="A1013" s="242" t="s">
        <v>2270</v>
      </c>
      <c r="B1013" s="261" t="s">
        <v>2271</v>
      </c>
      <c r="C1013" s="244"/>
      <c r="D1013" s="245"/>
      <c r="E1013" s="245"/>
      <c r="F1013" s="246">
        <f ca="1" t="shared" si="56"/>
        <v>0</v>
      </c>
      <c r="G1013" s="246">
        <f ca="1" t="shared" si="57"/>
        <v>0</v>
      </c>
    </row>
    <row r="1014" ht="25" customHeight="1" spans="1:7">
      <c r="A1014" s="242" t="s">
        <v>2272</v>
      </c>
      <c r="B1014" s="261" t="s">
        <v>648</v>
      </c>
      <c r="C1014" s="244">
        <v>593</v>
      </c>
      <c r="D1014" s="245">
        <v>590</v>
      </c>
      <c r="E1014" s="245">
        <v>965</v>
      </c>
      <c r="F1014" s="246">
        <f ca="1" t="shared" si="56"/>
        <v>1.62731871838111</v>
      </c>
      <c r="G1014" s="246">
        <f ca="1" t="shared" si="57"/>
        <v>1.63559322033898</v>
      </c>
    </row>
    <row r="1015" ht="25" customHeight="1" spans="1:7">
      <c r="A1015" s="242" t="s">
        <v>2273</v>
      </c>
      <c r="B1015" s="261" t="s">
        <v>2274</v>
      </c>
      <c r="C1015" s="244"/>
      <c r="D1015" s="245">
        <v>524</v>
      </c>
      <c r="E1015" s="245">
        <v>5779</v>
      </c>
      <c r="F1015" s="246">
        <f ca="1" t="shared" si="56"/>
        <v>0</v>
      </c>
      <c r="G1015" s="246">
        <f ca="1" t="shared" si="57"/>
        <v>11.0286259541985</v>
      </c>
    </row>
    <row r="1016" ht="25" customHeight="1" spans="1:7">
      <c r="A1016" s="242" t="s">
        <v>2275</v>
      </c>
      <c r="B1016" s="261" t="s">
        <v>630</v>
      </c>
      <c r="C1016" s="244">
        <v>155</v>
      </c>
      <c r="D1016" s="245">
        <v>155</v>
      </c>
      <c r="E1016" s="245">
        <v>26</v>
      </c>
      <c r="F1016" s="246">
        <f ca="1" t="shared" si="56"/>
        <v>0.167741935483871</v>
      </c>
      <c r="G1016" s="246">
        <f ca="1" t="shared" si="57"/>
        <v>0.167741935483871</v>
      </c>
    </row>
    <row r="1017" ht="25" customHeight="1" spans="1:7">
      <c r="A1017" s="242" t="s">
        <v>2276</v>
      </c>
      <c r="B1017" s="261" t="s">
        <v>632</v>
      </c>
      <c r="C1017" s="244"/>
      <c r="D1017" s="245"/>
      <c r="E1017" s="245"/>
      <c r="F1017" s="246">
        <f ca="1" t="shared" si="56"/>
        <v>0</v>
      </c>
      <c r="G1017" s="246">
        <f ca="1" t="shared" si="57"/>
        <v>0</v>
      </c>
    </row>
    <row r="1018" ht="25" customHeight="1" spans="1:7">
      <c r="A1018" s="242" t="s">
        <v>2277</v>
      </c>
      <c r="B1018" s="261" t="s">
        <v>634</v>
      </c>
      <c r="C1018" s="244"/>
      <c r="D1018" s="245"/>
      <c r="E1018" s="245"/>
      <c r="F1018" s="246">
        <f ca="1" t="shared" si="56"/>
        <v>0</v>
      </c>
      <c r="G1018" s="246">
        <f ca="1" t="shared" si="57"/>
        <v>0</v>
      </c>
    </row>
    <row r="1019" ht="25" customHeight="1" spans="1:7">
      <c r="A1019" s="242" t="s">
        <v>2278</v>
      </c>
      <c r="B1019" s="261" t="s">
        <v>2279</v>
      </c>
      <c r="C1019" s="244"/>
      <c r="D1019" s="245"/>
      <c r="E1019" s="245"/>
      <c r="F1019" s="246">
        <f ca="1" t="shared" si="56"/>
        <v>0</v>
      </c>
      <c r="G1019" s="246">
        <f ca="1" t="shared" si="57"/>
        <v>0</v>
      </c>
    </row>
    <row r="1020" ht="25" customHeight="1" spans="1:7">
      <c r="A1020" s="242" t="s">
        <v>2280</v>
      </c>
      <c r="B1020" s="261" t="s">
        <v>2281</v>
      </c>
      <c r="C1020" s="244"/>
      <c r="D1020" s="245"/>
      <c r="E1020" s="245"/>
      <c r="F1020" s="246">
        <f ca="1" t="shared" si="56"/>
        <v>0</v>
      </c>
      <c r="G1020" s="246">
        <f ca="1" t="shared" si="57"/>
        <v>0</v>
      </c>
    </row>
    <row r="1021" ht="25" customHeight="1" spans="1:7">
      <c r="A1021" s="242" t="s">
        <v>2282</v>
      </c>
      <c r="B1021" s="261" t="s">
        <v>2283</v>
      </c>
      <c r="C1021" s="244"/>
      <c r="D1021" s="245"/>
      <c r="E1021" s="245"/>
      <c r="F1021" s="246">
        <f ca="1" t="shared" si="56"/>
        <v>0</v>
      </c>
      <c r="G1021" s="246">
        <f ca="1" t="shared" si="57"/>
        <v>0</v>
      </c>
    </row>
    <row r="1022" ht="25" customHeight="1" spans="1:7">
      <c r="A1022" s="242" t="s">
        <v>2284</v>
      </c>
      <c r="B1022" s="261" t="s">
        <v>2285</v>
      </c>
      <c r="C1022" s="244"/>
      <c r="D1022" s="245"/>
      <c r="E1022" s="245"/>
      <c r="F1022" s="246">
        <f ca="1" t="shared" si="56"/>
        <v>0</v>
      </c>
      <c r="G1022" s="246">
        <f ca="1" t="shared" si="57"/>
        <v>0</v>
      </c>
    </row>
    <row r="1023" ht="25" customHeight="1" spans="1:7">
      <c r="A1023" s="242" t="s">
        <v>2286</v>
      </c>
      <c r="B1023" s="261" t="s">
        <v>2287</v>
      </c>
      <c r="C1023" s="244"/>
      <c r="D1023" s="245">
        <v>20</v>
      </c>
      <c r="E1023" s="245">
        <v>86</v>
      </c>
      <c r="F1023" s="246">
        <f ca="1" t="shared" si="56"/>
        <v>0</v>
      </c>
      <c r="G1023" s="246">
        <f ca="1" t="shared" si="57"/>
        <v>4.3</v>
      </c>
    </row>
    <row r="1024" ht="25" customHeight="1" spans="1:7">
      <c r="A1024" s="242" t="s">
        <v>2288</v>
      </c>
      <c r="B1024" s="261" t="s">
        <v>2289</v>
      </c>
      <c r="C1024" s="244"/>
      <c r="D1024" s="245"/>
      <c r="E1024" s="245"/>
      <c r="F1024" s="246">
        <f ca="1" t="shared" si="56"/>
        <v>0</v>
      </c>
      <c r="G1024" s="246">
        <f ca="1" t="shared" si="57"/>
        <v>0</v>
      </c>
    </row>
    <row r="1025" ht="25" customHeight="1" spans="1:7">
      <c r="A1025" s="242" t="s">
        <v>2290</v>
      </c>
      <c r="B1025" s="261" t="s">
        <v>2291</v>
      </c>
      <c r="C1025" s="244"/>
      <c r="D1025" s="245"/>
      <c r="E1025" s="245"/>
      <c r="F1025" s="246">
        <f ca="1" t="shared" si="56"/>
        <v>0</v>
      </c>
      <c r="G1025" s="246">
        <f ca="1" t="shared" si="57"/>
        <v>0</v>
      </c>
    </row>
    <row r="1026" ht="25" customHeight="1" spans="1:7">
      <c r="A1026" s="242" t="s">
        <v>2292</v>
      </c>
      <c r="B1026" s="261" t="s">
        <v>2293</v>
      </c>
      <c r="C1026" s="244"/>
      <c r="D1026" s="245"/>
      <c r="E1026" s="245"/>
      <c r="F1026" s="246">
        <f ca="1" t="shared" si="56"/>
        <v>0</v>
      </c>
      <c r="G1026" s="246">
        <f ca="1" t="shared" si="57"/>
        <v>0</v>
      </c>
    </row>
    <row r="1027" ht="25" customHeight="1" spans="1:7">
      <c r="A1027" s="242" t="s">
        <v>2294</v>
      </c>
      <c r="B1027" s="261" t="s">
        <v>2295</v>
      </c>
      <c r="C1027" s="244"/>
      <c r="D1027" s="245"/>
      <c r="E1027" s="245"/>
      <c r="F1027" s="246">
        <f ca="1" t="shared" si="56"/>
        <v>0</v>
      </c>
      <c r="G1027" s="246">
        <f ca="1" t="shared" si="57"/>
        <v>0</v>
      </c>
    </row>
    <row r="1028" ht="25" customHeight="1" spans="1:7">
      <c r="A1028" s="242" t="s">
        <v>2296</v>
      </c>
      <c r="B1028" s="261" t="s">
        <v>2297</v>
      </c>
      <c r="C1028" s="244"/>
      <c r="D1028" s="245"/>
      <c r="E1028" s="245"/>
      <c r="F1028" s="246">
        <f ca="1" t="shared" si="56"/>
        <v>0</v>
      </c>
      <c r="G1028" s="246">
        <f ca="1" t="shared" si="57"/>
        <v>0</v>
      </c>
    </row>
    <row r="1029" ht="25" customHeight="1" spans="1:7">
      <c r="A1029" s="242" t="s">
        <v>2298</v>
      </c>
      <c r="B1029" s="261" t="s">
        <v>2299</v>
      </c>
      <c r="C1029" s="244"/>
      <c r="D1029" s="245"/>
      <c r="E1029" s="245"/>
      <c r="F1029" s="246">
        <f ca="1" t="shared" si="56"/>
        <v>0</v>
      </c>
      <c r="G1029" s="246">
        <f ca="1" t="shared" si="57"/>
        <v>0</v>
      </c>
    </row>
    <row r="1030" ht="25" customHeight="1" spans="1:7">
      <c r="A1030" s="242" t="s">
        <v>2300</v>
      </c>
      <c r="B1030" s="261" t="s">
        <v>577</v>
      </c>
      <c r="C1030" s="244">
        <v>489</v>
      </c>
      <c r="D1030" s="245"/>
      <c r="E1030" s="245"/>
      <c r="F1030" s="246">
        <f ca="1" t="shared" si="56"/>
        <v>0</v>
      </c>
      <c r="G1030" s="246">
        <f ca="1" t="shared" si="57"/>
        <v>0</v>
      </c>
    </row>
    <row r="1031" s="120" customFormat="1" ht="25" customHeight="1" spans="1:7">
      <c r="A1031" s="256" t="s">
        <v>578</v>
      </c>
      <c r="B1031" s="262" t="s">
        <v>579</v>
      </c>
      <c r="C1031" s="253">
        <f>SUM(C1032:C1048)</f>
        <v>13314</v>
      </c>
      <c r="D1031" s="253">
        <f>SUM(D1032:D1048)</f>
        <v>9268</v>
      </c>
      <c r="E1031" s="253">
        <f>SUM(E1032:E1048)</f>
        <v>7735</v>
      </c>
      <c r="F1031" s="255">
        <f ca="1" t="shared" si="56"/>
        <v>0.580967402733964</v>
      </c>
      <c r="G1031" s="255">
        <f ca="1" t="shared" si="57"/>
        <v>0.834592145015106</v>
      </c>
    </row>
    <row r="1032" ht="25" customHeight="1" spans="1:7">
      <c r="A1032" s="242" t="s">
        <v>2301</v>
      </c>
      <c r="B1032" s="248" t="s">
        <v>2302</v>
      </c>
      <c r="C1032" s="244"/>
      <c r="D1032" s="245"/>
      <c r="E1032" s="260">
        <v>0</v>
      </c>
      <c r="F1032" s="246"/>
      <c r="G1032" s="246"/>
    </row>
    <row r="1033" ht="25" customHeight="1" spans="1:7">
      <c r="A1033" s="242" t="s">
        <v>2303</v>
      </c>
      <c r="B1033" s="261" t="s">
        <v>2304</v>
      </c>
      <c r="C1033" s="244"/>
      <c r="D1033" s="245"/>
      <c r="E1033" s="245"/>
      <c r="F1033" s="246">
        <f ca="1">IFERROR(OFFSET(F1033,0,-1)/OFFSET(F1033,0,-3),)</f>
        <v>0</v>
      </c>
      <c r="G1033" s="246">
        <f ca="1">IFERROR(OFFSET(F1033,0,-1)/OFFSET(F1033,0,-2),)</f>
        <v>0</v>
      </c>
    </row>
    <row r="1034" ht="25" customHeight="1" spans="1:7">
      <c r="A1034" s="242" t="s">
        <v>2305</v>
      </c>
      <c r="B1034" s="261" t="s">
        <v>2306</v>
      </c>
      <c r="C1034" s="244"/>
      <c r="D1034" s="245">
        <v>1471</v>
      </c>
      <c r="E1034" s="245">
        <v>913</v>
      </c>
      <c r="F1034" s="246">
        <f ca="1">IFERROR(OFFSET(F1034,0,-1)/OFFSET(F1034,0,-3),)</f>
        <v>0</v>
      </c>
      <c r="G1034" s="246">
        <f ca="1">IFERROR(OFFSET(F1034,0,-1)/OFFSET(F1034,0,-2),)</f>
        <v>0.620666213460231</v>
      </c>
    </row>
    <row r="1035" ht="25" customHeight="1" spans="1:7">
      <c r="A1035" s="242" t="s">
        <v>2307</v>
      </c>
      <c r="B1035" s="261" t="s">
        <v>2308</v>
      </c>
      <c r="C1035" s="244"/>
      <c r="D1035" s="245"/>
      <c r="E1035" s="245"/>
      <c r="F1035" s="246">
        <f ca="1">IFERROR(OFFSET(F1035,0,-1)/OFFSET(F1035,0,-3),)</f>
        <v>0</v>
      </c>
      <c r="G1035" s="246">
        <f ca="1">IFERROR(OFFSET(F1035,0,-1)/OFFSET(F1035,0,-2),)</f>
        <v>0</v>
      </c>
    </row>
    <row r="1036" ht="25" customHeight="1" spans="1:7">
      <c r="A1036" s="242" t="s">
        <v>2309</v>
      </c>
      <c r="B1036" s="261" t="s">
        <v>2310</v>
      </c>
      <c r="C1036" s="244"/>
      <c r="D1036" s="245">
        <v>120</v>
      </c>
      <c r="E1036" s="245">
        <v>56</v>
      </c>
      <c r="F1036" s="246">
        <f ca="1">IFERROR(OFFSET(F1036,0,-1)/OFFSET(F1036,0,-3),)</f>
        <v>0</v>
      </c>
      <c r="G1036" s="246">
        <f ca="1">IFERROR(OFFSET(F1036,0,-1)/OFFSET(F1036,0,-2),)</f>
        <v>0.466666666666667</v>
      </c>
    </row>
    <row r="1037" ht="25" customHeight="1" spans="1:7">
      <c r="A1037" s="242" t="s">
        <v>2311</v>
      </c>
      <c r="B1037" s="261" t="s">
        <v>2312</v>
      </c>
      <c r="C1037" s="244"/>
      <c r="D1037" s="245">
        <v>1258</v>
      </c>
      <c r="E1037" s="245">
        <v>403</v>
      </c>
      <c r="F1037" s="246">
        <f ca="1">IFERROR(OFFSET(F1037,0,-1)/OFFSET(F1037,0,-3),)</f>
        <v>0</v>
      </c>
      <c r="G1037" s="246">
        <f ca="1">IFERROR(OFFSET(F1037,0,-1)/OFFSET(F1037,0,-2),)</f>
        <v>0.320349761526232</v>
      </c>
    </row>
    <row r="1038" ht="25" customHeight="1" spans="1:7">
      <c r="A1038" s="242" t="s">
        <v>2313</v>
      </c>
      <c r="B1038" s="248" t="s">
        <v>2314</v>
      </c>
      <c r="C1038" s="244"/>
      <c r="D1038" s="245"/>
      <c r="E1038" s="260">
        <v>0</v>
      </c>
      <c r="F1038" s="246"/>
      <c r="G1038" s="246"/>
    </row>
    <row r="1039" ht="25" customHeight="1" spans="1:7">
      <c r="A1039" s="242" t="s">
        <v>2315</v>
      </c>
      <c r="B1039" s="248" t="s">
        <v>2316</v>
      </c>
      <c r="C1039" s="244">
        <v>104</v>
      </c>
      <c r="D1039" s="245">
        <v>136</v>
      </c>
      <c r="E1039" s="245">
        <v>104</v>
      </c>
      <c r="F1039" s="246">
        <f ca="1">IFERROR(OFFSET(F1039,0,-1)/OFFSET(F1039,0,-3),)</f>
        <v>1</v>
      </c>
      <c r="G1039" s="246">
        <f ca="1">IFERROR(OFFSET(F1039,0,-1)/OFFSET(F1039,0,-2),)</f>
        <v>0.764705882352941</v>
      </c>
    </row>
    <row r="1040" ht="25" customHeight="1" spans="1:7">
      <c r="A1040" s="242" t="s">
        <v>2317</v>
      </c>
      <c r="B1040" s="261" t="s">
        <v>2318</v>
      </c>
      <c r="C1040" s="244"/>
      <c r="D1040" s="245"/>
      <c r="E1040" s="245"/>
      <c r="F1040" s="246">
        <f ca="1" t="shared" ref="F1040:F1056" si="58">IFERROR(OFFSET(F1040,0,-1)/OFFSET(F1040,0,-3),)</f>
        <v>0</v>
      </c>
      <c r="G1040" s="246">
        <f ca="1" t="shared" ref="G1040:G1056" si="59">IFERROR(OFFSET(F1040,0,-1)/OFFSET(F1040,0,-2),)</f>
        <v>0</v>
      </c>
    </row>
    <row r="1041" ht="25" customHeight="1" spans="1:7">
      <c r="A1041" s="242" t="s">
        <v>2319</v>
      </c>
      <c r="B1041" s="261" t="s">
        <v>2320</v>
      </c>
      <c r="C1041" s="244"/>
      <c r="D1041" s="245"/>
      <c r="E1041" s="245"/>
      <c r="F1041" s="246">
        <f ca="1" t="shared" si="58"/>
        <v>0</v>
      </c>
      <c r="G1041" s="246">
        <f ca="1" t="shared" si="59"/>
        <v>0</v>
      </c>
    </row>
    <row r="1042" ht="25" customHeight="1" spans="1:7">
      <c r="A1042" s="242" t="s">
        <v>2321</v>
      </c>
      <c r="B1042" s="261" t="s">
        <v>2322</v>
      </c>
      <c r="C1042" s="244"/>
      <c r="D1042" s="245">
        <v>1785</v>
      </c>
      <c r="E1042" s="245">
        <v>3023</v>
      </c>
      <c r="F1042" s="246">
        <f ca="1" t="shared" si="58"/>
        <v>0</v>
      </c>
      <c r="G1042" s="246">
        <f ca="1" t="shared" si="59"/>
        <v>1.69355742296919</v>
      </c>
    </row>
    <row r="1043" ht="25" customHeight="1" spans="1:7">
      <c r="A1043" s="242" t="s">
        <v>2323</v>
      </c>
      <c r="B1043" s="261" t="s">
        <v>2324</v>
      </c>
      <c r="C1043" s="244">
        <v>3588</v>
      </c>
      <c r="D1043" s="245">
        <v>3535</v>
      </c>
      <c r="E1043" s="245">
        <v>3045</v>
      </c>
      <c r="F1043" s="246">
        <f ca="1" t="shared" si="58"/>
        <v>0.84866220735786</v>
      </c>
      <c r="G1043" s="246">
        <f ca="1" t="shared" si="59"/>
        <v>0.861386138613861</v>
      </c>
    </row>
    <row r="1044" ht="25" customHeight="1" spans="1:7">
      <c r="A1044" s="242" t="s">
        <v>2325</v>
      </c>
      <c r="B1044" s="261" t="s">
        <v>2326</v>
      </c>
      <c r="C1044" s="244"/>
      <c r="D1044" s="245"/>
      <c r="E1044" s="245"/>
      <c r="F1044" s="246">
        <f ca="1" t="shared" si="58"/>
        <v>0</v>
      </c>
      <c r="G1044" s="246">
        <f ca="1" t="shared" si="59"/>
        <v>0</v>
      </c>
    </row>
    <row r="1045" ht="25" customHeight="1" spans="1:7">
      <c r="A1045" s="242" t="s">
        <v>2327</v>
      </c>
      <c r="B1045" s="261" t="s">
        <v>2328</v>
      </c>
      <c r="C1045" s="244"/>
      <c r="D1045" s="245"/>
      <c r="E1045" s="245"/>
      <c r="F1045" s="246">
        <f ca="1" t="shared" si="58"/>
        <v>0</v>
      </c>
      <c r="G1045" s="246">
        <f ca="1" t="shared" si="59"/>
        <v>0</v>
      </c>
    </row>
    <row r="1046" ht="25" customHeight="1" spans="1:7">
      <c r="A1046" s="242" t="s">
        <v>2329</v>
      </c>
      <c r="B1046" s="261" t="s">
        <v>2330</v>
      </c>
      <c r="C1046" s="244"/>
      <c r="D1046" s="245">
        <v>11</v>
      </c>
      <c r="E1046" s="245"/>
      <c r="F1046" s="246">
        <f ca="1" t="shared" si="58"/>
        <v>0</v>
      </c>
      <c r="G1046" s="246">
        <f ca="1" t="shared" si="59"/>
        <v>0</v>
      </c>
    </row>
    <row r="1047" ht="25" customHeight="1" spans="1:7">
      <c r="A1047" s="242" t="s">
        <v>2331</v>
      </c>
      <c r="B1047" s="261" t="s">
        <v>2332</v>
      </c>
      <c r="C1047" s="244"/>
      <c r="D1047" s="245">
        <v>800</v>
      </c>
      <c r="E1047" s="245"/>
      <c r="F1047" s="246">
        <f ca="1" t="shared" si="58"/>
        <v>0</v>
      </c>
      <c r="G1047" s="246">
        <f ca="1" t="shared" si="59"/>
        <v>0</v>
      </c>
    </row>
    <row r="1048" ht="25" customHeight="1" spans="1:7">
      <c r="A1048" s="242" t="s">
        <v>2333</v>
      </c>
      <c r="B1048" s="261" t="s">
        <v>2334</v>
      </c>
      <c r="C1048" s="244">
        <v>9622</v>
      </c>
      <c r="D1048" s="245">
        <v>152</v>
      </c>
      <c r="E1048" s="245">
        <v>191</v>
      </c>
      <c r="F1048" s="246">
        <f ca="1" t="shared" si="58"/>
        <v>0.0198503429640407</v>
      </c>
      <c r="G1048" s="246">
        <f ca="1" t="shared" si="59"/>
        <v>1.25657894736842</v>
      </c>
    </row>
    <row r="1049" s="120" customFormat="1" ht="25" customHeight="1" spans="1:7">
      <c r="A1049" s="256" t="s">
        <v>586</v>
      </c>
      <c r="B1049" s="262" t="s">
        <v>587</v>
      </c>
      <c r="C1049" s="253">
        <f>SUM(C1050:C1089)</f>
        <v>771</v>
      </c>
      <c r="D1049" s="253">
        <f>SUM(D1050:D1089)</f>
        <v>130</v>
      </c>
      <c r="E1049" s="253">
        <f>SUM(E1050:E1089)</f>
        <v>812</v>
      </c>
      <c r="F1049" s="255">
        <f ca="1" t="shared" si="58"/>
        <v>1.05317769130999</v>
      </c>
      <c r="G1049" s="255">
        <f ca="1" t="shared" si="59"/>
        <v>6.24615384615385</v>
      </c>
    </row>
    <row r="1050" ht="25" customHeight="1" spans="1:7">
      <c r="A1050" s="242" t="s">
        <v>2335</v>
      </c>
      <c r="B1050" s="261" t="s">
        <v>630</v>
      </c>
      <c r="C1050" s="244"/>
      <c r="D1050" s="245"/>
      <c r="E1050" s="245"/>
      <c r="F1050" s="246">
        <f ca="1" t="shared" si="58"/>
        <v>0</v>
      </c>
      <c r="G1050" s="246">
        <f ca="1" t="shared" si="59"/>
        <v>0</v>
      </c>
    </row>
    <row r="1051" ht="25" customHeight="1" spans="1:7">
      <c r="A1051" s="242" t="s">
        <v>2336</v>
      </c>
      <c r="B1051" s="261" t="s">
        <v>632</v>
      </c>
      <c r="C1051" s="244"/>
      <c r="D1051" s="245"/>
      <c r="E1051" s="245"/>
      <c r="F1051" s="246">
        <f ca="1" t="shared" si="58"/>
        <v>0</v>
      </c>
      <c r="G1051" s="246">
        <f ca="1" t="shared" si="59"/>
        <v>0</v>
      </c>
    </row>
    <row r="1052" ht="25" customHeight="1" spans="1:7">
      <c r="A1052" s="242" t="s">
        <v>2337</v>
      </c>
      <c r="B1052" s="261" t="s">
        <v>634</v>
      </c>
      <c r="C1052" s="244"/>
      <c r="D1052" s="245"/>
      <c r="E1052" s="245"/>
      <c r="F1052" s="246">
        <f ca="1" t="shared" si="58"/>
        <v>0</v>
      </c>
      <c r="G1052" s="246">
        <f ca="1" t="shared" si="59"/>
        <v>0</v>
      </c>
    </row>
    <row r="1053" ht="25" customHeight="1" spans="1:7">
      <c r="A1053" s="242" t="s">
        <v>2338</v>
      </c>
      <c r="B1053" s="261" t="s">
        <v>2339</v>
      </c>
      <c r="C1053" s="244"/>
      <c r="D1053" s="245"/>
      <c r="E1053" s="245"/>
      <c r="F1053" s="246">
        <f ca="1" t="shared" si="58"/>
        <v>0</v>
      </c>
      <c r="G1053" s="246">
        <f ca="1" t="shared" si="59"/>
        <v>0</v>
      </c>
    </row>
    <row r="1054" ht="25" customHeight="1" spans="1:7">
      <c r="A1054" s="242" t="s">
        <v>2340</v>
      </c>
      <c r="B1054" s="261" t="s">
        <v>2341</v>
      </c>
      <c r="C1054" s="244"/>
      <c r="D1054" s="245"/>
      <c r="E1054" s="245"/>
      <c r="F1054" s="246">
        <f ca="1" t="shared" si="58"/>
        <v>0</v>
      </c>
      <c r="G1054" s="246">
        <f ca="1" t="shared" si="59"/>
        <v>0</v>
      </c>
    </row>
    <row r="1055" ht="25" customHeight="1" spans="1:7">
      <c r="A1055" s="242" t="s">
        <v>2342</v>
      </c>
      <c r="B1055" s="261" t="s">
        <v>2343</v>
      </c>
      <c r="C1055" s="244"/>
      <c r="D1055" s="245"/>
      <c r="E1055" s="245"/>
      <c r="F1055" s="246">
        <f ca="1" t="shared" si="58"/>
        <v>0</v>
      </c>
      <c r="G1055" s="246">
        <f ca="1" t="shared" si="59"/>
        <v>0</v>
      </c>
    </row>
    <row r="1056" ht="25" customHeight="1" spans="1:7">
      <c r="A1056" s="242" t="s">
        <v>2344</v>
      </c>
      <c r="B1056" s="261" t="s">
        <v>2345</v>
      </c>
      <c r="C1056" s="244"/>
      <c r="D1056" s="245"/>
      <c r="E1056" s="245"/>
      <c r="F1056" s="246">
        <f ca="1" t="shared" si="58"/>
        <v>0</v>
      </c>
      <c r="G1056" s="246">
        <f ca="1" t="shared" si="59"/>
        <v>0</v>
      </c>
    </row>
    <row r="1057" ht="25" customHeight="1" spans="1:7">
      <c r="A1057" s="242" t="s">
        <v>2346</v>
      </c>
      <c r="B1057" s="261" t="s">
        <v>2347</v>
      </c>
      <c r="C1057" s="244"/>
      <c r="D1057" s="245">
        <v>85</v>
      </c>
      <c r="E1057" s="245">
        <v>83</v>
      </c>
      <c r="F1057" s="246">
        <f ca="1" t="shared" ref="F1054:F1118" si="60">IFERROR(OFFSET(F1057,0,-1)/OFFSET(F1057,0,-3),)</f>
        <v>0</v>
      </c>
      <c r="G1057" s="246">
        <f ca="1" t="shared" ref="G1054:G1118" si="61">IFERROR(OFFSET(F1057,0,-1)/OFFSET(F1057,0,-2),)</f>
        <v>0.976470588235294</v>
      </c>
    </row>
    <row r="1058" ht="25" customHeight="1" spans="1:7">
      <c r="A1058" s="242" t="s">
        <v>2348</v>
      </c>
      <c r="B1058" s="261" t="s">
        <v>2349</v>
      </c>
      <c r="C1058" s="244"/>
      <c r="D1058" s="245"/>
      <c r="E1058" s="245"/>
      <c r="F1058" s="246">
        <f ca="1" t="shared" si="60"/>
        <v>0</v>
      </c>
      <c r="G1058" s="246">
        <f ca="1" t="shared" si="61"/>
        <v>0</v>
      </c>
    </row>
    <row r="1059" ht="25" customHeight="1" spans="1:7">
      <c r="A1059" s="242" t="s">
        <v>2350</v>
      </c>
      <c r="B1059" s="261" t="s">
        <v>2351</v>
      </c>
      <c r="C1059" s="244"/>
      <c r="D1059" s="245"/>
      <c r="E1059" s="245"/>
      <c r="F1059" s="246">
        <f ca="1" t="shared" si="60"/>
        <v>0</v>
      </c>
      <c r="G1059" s="246">
        <f ca="1" t="shared" si="61"/>
        <v>0</v>
      </c>
    </row>
    <row r="1060" ht="25" customHeight="1" spans="1:7">
      <c r="A1060" s="242" t="s">
        <v>2352</v>
      </c>
      <c r="B1060" s="261" t="s">
        <v>2353</v>
      </c>
      <c r="C1060" s="244"/>
      <c r="D1060" s="245">
        <v>35</v>
      </c>
      <c r="E1060" s="245">
        <v>122</v>
      </c>
      <c r="F1060" s="246">
        <f ca="1" t="shared" si="60"/>
        <v>0</v>
      </c>
      <c r="G1060" s="246">
        <f ca="1" t="shared" si="61"/>
        <v>3.48571428571429</v>
      </c>
    </row>
    <row r="1061" ht="25" customHeight="1" spans="1:7">
      <c r="A1061" s="242" t="s">
        <v>2354</v>
      </c>
      <c r="B1061" s="261" t="s">
        <v>2355</v>
      </c>
      <c r="C1061" s="244"/>
      <c r="D1061" s="245"/>
      <c r="E1061" s="245"/>
      <c r="F1061" s="246">
        <f ca="1" t="shared" si="60"/>
        <v>0</v>
      </c>
      <c r="G1061" s="246">
        <f ca="1" t="shared" si="61"/>
        <v>0</v>
      </c>
    </row>
    <row r="1062" ht="25" customHeight="1" spans="1:7">
      <c r="A1062" s="242" t="s">
        <v>2356</v>
      </c>
      <c r="B1062" s="261" t="s">
        <v>2357</v>
      </c>
      <c r="C1062" s="244"/>
      <c r="D1062" s="245"/>
      <c r="E1062" s="245"/>
      <c r="F1062" s="246">
        <f ca="1" t="shared" si="60"/>
        <v>0</v>
      </c>
      <c r="G1062" s="246">
        <f ca="1" t="shared" si="61"/>
        <v>0</v>
      </c>
    </row>
    <row r="1063" ht="25" customHeight="1" spans="1:7">
      <c r="A1063" s="242" t="s">
        <v>2358</v>
      </c>
      <c r="B1063" s="261" t="s">
        <v>2359</v>
      </c>
      <c r="C1063" s="244"/>
      <c r="D1063" s="245"/>
      <c r="E1063" s="245"/>
      <c r="F1063" s="246">
        <f ca="1" t="shared" si="60"/>
        <v>0</v>
      </c>
      <c r="G1063" s="246">
        <f ca="1" t="shared" si="61"/>
        <v>0</v>
      </c>
    </row>
    <row r="1064" ht="25" customHeight="1" spans="1:7">
      <c r="A1064" s="242" t="s">
        <v>2360</v>
      </c>
      <c r="B1064" s="261" t="s">
        <v>2361</v>
      </c>
      <c r="C1064" s="244"/>
      <c r="D1064" s="245"/>
      <c r="E1064" s="245"/>
      <c r="F1064" s="246">
        <f ca="1" t="shared" si="60"/>
        <v>0</v>
      </c>
      <c r="G1064" s="246">
        <f ca="1" t="shared" si="61"/>
        <v>0</v>
      </c>
    </row>
    <row r="1065" ht="25" customHeight="1" spans="1:7">
      <c r="A1065" s="242" t="s">
        <v>2362</v>
      </c>
      <c r="B1065" s="261" t="s">
        <v>648</v>
      </c>
      <c r="C1065" s="244"/>
      <c r="D1065" s="245"/>
      <c r="E1065" s="245"/>
      <c r="F1065" s="246">
        <f ca="1" t="shared" si="60"/>
        <v>0</v>
      </c>
      <c r="G1065" s="246">
        <f ca="1" t="shared" si="61"/>
        <v>0</v>
      </c>
    </row>
    <row r="1066" ht="25" customHeight="1" spans="1:7">
      <c r="A1066" s="242" t="s">
        <v>2363</v>
      </c>
      <c r="B1066" s="261" t="s">
        <v>2364</v>
      </c>
      <c r="C1066" s="244">
        <v>771</v>
      </c>
      <c r="D1066" s="245">
        <v>10</v>
      </c>
      <c r="E1066" s="245">
        <v>427</v>
      </c>
      <c r="F1066" s="246">
        <f ca="1" t="shared" si="60"/>
        <v>0.553826199740597</v>
      </c>
      <c r="G1066" s="246">
        <f ca="1" t="shared" si="61"/>
        <v>42.7</v>
      </c>
    </row>
    <row r="1067" ht="25" customHeight="1" spans="1:7">
      <c r="A1067" s="242" t="s">
        <v>2365</v>
      </c>
      <c r="B1067" s="261" t="s">
        <v>2366</v>
      </c>
      <c r="C1067" s="244"/>
      <c r="D1067" s="245"/>
      <c r="E1067" s="245"/>
      <c r="F1067" s="246">
        <f ca="1" t="shared" si="60"/>
        <v>0</v>
      </c>
      <c r="G1067" s="246">
        <f ca="1" t="shared" si="61"/>
        <v>0</v>
      </c>
    </row>
    <row r="1068" ht="25" customHeight="1" spans="1:7">
      <c r="A1068" s="242" t="s">
        <v>2367</v>
      </c>
      <c r="B1068" s="261" t="s">
        <v>2368</v>
      </c>
      <c r="C1068" s="244"/>
      <c r="D1068" s="245"/>
      <c r="E1068" s="245"/>
      <c r="F1068" s="246">
        <f ca="1" t="shared" si="60"/>
        <v>0</v>
      </c>
      <c r="G1068" s="246">
        <f ca="1" t="shared" si="61"/>
        <v>0</v>
      </c>
    </row>
    <row r="1069" ht="25" customHeight="1" spans="1:7">
      <c r="A1069" s="242" t="s">
        <v>2369</v>
      </c>
      <c r="B1069" s="261" t="s">
        <v>2370</v>
      </c>
      <c r="C1069" s="244"/>
      <c r="D1069" s="245"/>
      <c r="E1069" s="245"/>
      <c r="F1069" s="246">
        <f ca="1" t="shared" si="60"/>
        <v>0</v>
      </c>
      <c r="G1069" s="246">
        <f ca="1" t="shared" si="61"/>
        <v>0</v>
      </c>
    </row>
    <row r="1070" ht="25" customHeight="1" spans="1:7">
      <c r="A1070" s="242" t="s">
        <v>2371</v>
      </c>
      <c r="B1070" s="261" t="s">
        <v>2372</v>
      </c>
      <c r="C1070" s="244"/>
      <c r="D1070" s="245"/>
      <c r="E1070" s="245"/>
      <c r="F1070" s="246">
        <f ca="1" t="shared" si="60"/>
        <v>0</v>
      </c>
      <c r="G1070" s="246">
        <f ca="1" t="shared" si="61"/>
        <v>0</v>
      </c>
    </row>
    <row r="1071" ht="25" customHeight="1" spans="1:7">
      <c r="A1071" s="242" t="s">
        <v>2373</v>
      </c>
      <c r="B1071" s="261" t="s">
        <v>2374</v>
      </c>
      <c r="C1071" s="244"/>
      <c r="D1071" s="245"/>
      <c r="E1071" s="245"/>
      <c r="F1071" s="246">
        <f ca="1" t="shared" si="60"/>
        <v>0</v>
      </c>
      <c r="G1071" s="246">
        <f ca="1" t="shared" si="61"/>
        <v>0</v>
      </c>
    </row>
    <row r="1072" ht="25" customHeight="1" spans="1:7">
      <c r="A1072" s="242" t="s">
        <v>2375</v>
      </c>
      <c r="B1072" s="261" t="s">
        <v>2376</v>
      </c>
      <c r="C1072" s="244"/>
      <c r="D1072" s="245"/>
      <c r="E1072" s="245"/>
      <c r="F1072" s="246">
        <f ca="1" t="shared" si="60"/>
        <v>0</v>
      </c>
      <c r="G1072" s="246">
        <f ca="1" t="shared" si="61"/>
        <v>0</v>
      </c>
    </row>
    <row r="1073" ht="25" customHeight="1" spans="1:7">
      <c r="A1073" s="242" t="s">
        <v>2377</v>
      </c>
      <c r="B1073" s="261" t="s">
        <v>2378</v>
      </c>
      <c r="C1073" s="244"/>
      <c r="D1073" s="245"/>
      <c r="E1073" s="245"/>
      <c r="F1073" s="246">
        <f ca="1" t="shared" si="60"/>
        <v>0</v>
      </c>
      <c r="G1073" s="246">
        <f ca="1" t="shared" si="61"/>
        <v>0</v>
      </c>
    </row>
    <row r="1074" ht="25" customHeight="1" spans="1:7">
      <c r="A1074" s="242" t="s">
        <v>2379</v>
      </c>
      <c r="B1074" s="261" t="s">
        <v>2380</v>
      </c>
      <c r="C1074" s="244"/>
      <c r="D1074" s="245"/>
      <c r="E1074" s="245"/>
      <c r="F1074" s="246">
        <f ca="1" t="shared" si="60"/>
        <v>0</v>
      </c>
      <c r="G1074" s="246">
        <f ca="1" t="shared" si="61"/>
        <v>0</v>
      </c>
    </row>
    <row r="1075" ht="25" customHeight="1" spans="1:7">
      <c r="A1075" s="242" t="s">
        <v>2381</v>
      </c>
      <c r="B1075" s="261" t="s">
        <v>2382</v>
      </c>
      <c r="C1075" s="244"/>
      <c r="D1075" s="245"/>
      <c r="E1075" s="245"/>
      <c r="F1075" s="246">
        <f ca="1" t="shared" si="60"/>
        <v>0</v>
      </c>
      <c r="G1075" s="246">
        <f ca="1" t="shared" si="61"/>
        <v>0</v>
      </c>
    </row>
    <row r="1076" ht="25" customHeight="1" spans="1:7">
      <c r="A1076" s="242" t="s">
        <v>2383</v>
      </c>
      <c r="B1076" s="261" t="s">
        <v>2384</v>
      </c>
      <c r="C1076" s="244"/>
      <c r="D1076" s="245"/>
      <c r="E1076" s="245"/>
      <c r="F1076" s="246">
        <f ca="1" t="shared" si="60"/>
        <v>0</v>
      </c>
      <c r="G1076" s="246">
        <f ca="1" t="shared" si="61"/>
        <v>0</v>
      </c>
    </row>
    <row r="1077" ht="25" customHeight="1" spans="1:7">
      <c r="A1077" s="242" t="s">
        <v>2385</v>
      </c>
      <c r="B1077" s="261" t="s">
        <v>2386</v>
      </c>
      <c r="C1077" s="244"/>
      <c r="D1077" s="245"/>
      <c r="E1077" s="245">
        <v>180</v>
      </c>
      <c r="F1077" s="246">
        <f ca="1" t="shared" si="60"/>
        <v>0</v>
      </c>
      <c r="G1077" s="246">
        <f ca="1" t="shared" si="61"/>
        <v>0</v>
      </c>
    </row>
    <row r="1078" ht="25" customHeight="1" spans="1:7">
      <c r="A1078" s="242" t="s">
        <v>2387</v>
      </c>
      <c r="B1078" s="261" t="s">
        <v>2388</v>
      </c>
      <c r="C1078" s="244"/>
      <c r="D1078" s="245"/>
      <c r="E1078" s="245"/>
      <c r="F1078" s="246">
        <f ca="1" t="shared" si="60"/>
        <v>0</v>
      </c>
      <c r="G1078" s="246">
        <f ca="1" t="shared" si="61"/>
        <v>0</v>
      </c>
    </row>
    <row r="1079" ht="25" customHeight="1" spans="1:7">
      <c r="A1079" s="242" t="s">
        <v>2389</v>
      </c>
      <c r="B1079" s="261" t="s">
        <v>2390</v>
      </c>
      <c r="C1079" s="244"/>
      <c r="D1079" s="245"/>
      <c r="E1079" s="245"/>
      <c r="F1079" s="246">
        <f ca="1" t="shared" si="60"/>
        <v>0</v>
      </c>
      <c r="G1079" s="246">
        <f ca="1" t="shared" si="61"/>
        <v>0</v>
      </c>
    </row>
    <row r="1080" ht="25" customHeight="1" spans="1:7">
      <c r="A1080" s="242" t="s">
        <v>2391</v>
      </c>
      <c r="B1080" s="261" t="s">
        <v>2392</v>
      </c>
      <c r="C1080" s="244"/>
      <c r="D1080" s="245"/>
      <c r="E1080" s="245"/>
      <c r="F1080" s="246">
        <f ca="1" t="shared" si="60"/>
        <v>0</v>
      </c>
      <c r="G1080" s="246">
        <f ca="1" t="shared" si="61"/>
        <v>0</v>
      </c>
    </row>
    <row r="1081" ht="25" customHeight="1" spans="1:7">
      <c r="A1081" s="242" t="s">
        <v>2393</v>
      </c>
      <c r="B1081" s="261" t="s">
        <v>2394</v>
      </c>
      <c r="C1081" s="244"/>
      <c r="D1081" s="245"/>
      <c r="E1081" s="245"/>
      <c r="F1081" s="246">
        <f ca="1" t="shared" si="60"/>
        <v>0</v>
      </c>
      <c r="G1081" s="246">
        <f ca="1" t="shared" si="61"/>
        <v>0</v>
      </c>
    </row>
    <row r="1082" ht="25" customHeight="1" spans="1:7">
      <c r="A1082" s="242" t="s">
        <v>2395</v>
      </c>
      <c r="B1082" s="261" t="s">
        <v>2396</v>
      </c>
      <c r="C1082" s="244"/>
      <c r="D1082" s="245"/>
      <c r="E1082" s="245"/>
      <c r="F1082" s="246">
        <f ca="1" t="shared" si="60"/>
        <v>0</v>
      </c>
      <c r="G1082" s="246">
        <f ca="1" t="shared" si="61"/>
        <v>0</v>
      </c>
    </row>
    <row r="1083" ht="25" customHeight="1" spans="1:7">
      <c r="A1083" s="242" t="s">
        <v>2397</v>
      </c>
      <c r="B1083" s="261" t="s">
        <v>2398</v>
      </c>
      <c r="C1083" s="244"/>
      <c r="D1083" s="245"/>
      <c r="E1083" s="245"/>
      <c r="F1083" s="246">
        <f ca="1" t="shared" si="60"/>
        <v>0</v>
      </c>
      <c r="G1083" s="246">
        <f ca="1" t="shared" si="61"/>
        <v>0</v>
      </c>
    </row>
    <row r="1084" ht="25" customHeight="1" spans="1:7">
      <c r="A1084" s="242" t="s">
        <v>2399</v>
      </c>
      <c r="B1084" s="261" t="s">
        <v>2400</v>
      </c>
      <c r="C1084" s="244"/>
      <c r="D1084" s="245"/>
      <c r="E1084" s="245"/>
      <c r="F1084" s="246">
        <f ca="1" t="shared" si="60"/>
        <v>0</v>
      </c>
      <c r="G1084" s="246">
        <f ca="1" t="shared" si="61"/>
        <v>0</v>
      </c>
    </row>
    <row r="1085" ht="25" customHeight="1" spans="1:7">
      <c r="A1085" s="242" t="s">
        <v>2401</v>
      </c>
      <c r="B1085" s="261" t="s">
        <v>2402</v>
      </c>
      <c r="C1085" s="244"/>
      <c r="D1085" s="245"/>
      <c r="E1085" s="245"/>
      <c r="F1085" s="246">
        <f ca="1" t="shared" si="60"/>
        <v>0</v>
      </c>
      <c r="G1085" s="246">
        <f ca="1" t="shared" si="61"/>
        <v>0</v>
      </c>
    </row>
    <row r="1086" ht="25" customHeight="1" spans="1:7">
      <c r="A1086" s="242" t="s">
        <v>2403</v>
      </c>
      <c r="B1086" s="261" t="s">
        <v>2404</v>
      </c>
      <c r="C1086" s="244"/>
      <c r="D1086" s="245"/>
      <c r="E1086" s="245"/>
      <c r="F1086" s="246">
        <f ca="1" t="shared" si="60"/>
        <v>0</v>
      </c>
      <c r="G1086" s="246">
        <f ca="1" t="shared" si="61"/>
        <v>0</v>
      </c>
    </row>
    <row r="1087" ht="25" customHeight="1" spans="1:7">
      <c r="A1087" s="242" t="s">
        <v>2405</v>
      </c>
      <c r="B1087" s="261" t="s">
        <v>2406</v>
      </c>
      <c r="C1087" s="244"/>
      <c r="D1087" s="245"/>
      <c r="E1087" s="245"/>
      <c r="F1087" s="246">
        <f ca="1" t="shared" si="60"/>
        <v>0</v>
      </c>
      <c r="G1087" s="246">
        <f ca="1" t="shared" si="61"/>
        <v>0</v>
      </c>
    </row>
    <row r="1088" ht="25" customHeight="1" spans="1:7">
      <c r="A1088" s="242" t="s">
        <v>2407</v>
      </c>
      <c r="B1088" s="261" t="s">
        <v>2408</v>
      </c>
      <c r="C1088" s="244"/>
      <c r="D1088" s="245"/>
      <c r="E1088" s="245"/>
      <c r="F1088" s="246">
        <f ca="1" t="shared" si="60"/>
        <v>0</v>
      </c>
      <c r="G1088" s="246">
        <f ca="1" t="shared" si="61"/>
        <v>0</v>
      </c>
    </row>
    <row r="1089" ht="25" customHeight="1" spans="1:7">
      <c r="A1089" s="242" t="s">
        <v>2409</v>
      </c>
      <c r="B1089" s="261" t="s">
        <v>2410</v>
      </c>
      <c r="C1089" s="244"/>
      <c r="D1089" s="245"/>
      <c r="E1089" s="245"/>
      <c r="F1089" s="246">
        <f ca="1" t="shared" si="60"/>
        <v>0</v>
      </c>
      <c r="G1089" s="246">
        <f ca="1" t="shared" si="61"/>
        <v>0</v>
      </c>
    </row>
    <row r="1090" s="120" customFormat="1" ht="25" customHeight="1" spans="1:7">
      <c r="A1090" s="256" t="s">
        <v>596</v>
      </c>
      <c r="B1090" s="262" t="s">
        <v>597</v>
      </c>
      <c r="C1090" s="253">
        <f>SUM(C1091:C1132)</f>
        <v>3701</v>
      </c>
      <c r="D1090" s="253">
        <f>SUM(D1091:D1132)</f>
        <v>2443</v>
      </c>
      <c r="E1090" s="253">
        <f>SUM(E1091:E1132)</f>
        <v>2116</v>
      </c>
      <c r="F1090" s="246">
        <f ca="1" t="shared" si="60"/>
        <v>0.571737368278844</v>
      </c>
      <c r="G1090" s="246">
        <f ca="1" t="shared" si="61"/>
        <v>0.866148178469095</v>
      </c>
    </row>
    <row r="1091" ht="25" customHeight="1" spans="1:7">
      <c r="A1091" s="242" t="s">
        <v>2411</v>
      </c>
      <c r="B1091" s="261" t="s">
        <v>630</v>
      </c>
      <c r="C1091" s="244">
        <v>215</v>
      </c>
      <c r="D1091" s="245">
        <v>444</v>
      </c>
      <c r="E1091" s="245">
        <v>189</v>
      </c>
      <c r="F1091" s="246">
        <f ca="1" t="shared" si="60"/>
        <v>0.87906976744186</v>
      </c>
      <c r="G1091" s="246">
        <f ca="1" t="shared" si="61"/>
        <v>0.425675675675676</v>
      </c>
    </row>
    <row r="1092" ht="25" customHeight="1" spans="1:7">
      <c r="A1092" s="242" t="s">
        <v>2412</v>
      </c>
      <c r="B1092" s="261" t="s">
        <v>632</v>
      </c>
      <c r="C1092" s="244"/>
      <c r="D1092" s="245"/>
      <c r="E1092" s="245"/>
      <c r="F1092" s="246">
        <f ca="1" t="shared" si="60"/>
        <v>0</v>
      </c>
      <c r="G1092" s="246">
        <f ca="1" t="shared" si="61"/>
        <v>0</v>
      </c>
    </row>
    <row r="1093" ht="25" customHeight="1" spans="1:7">
      <c r="A1093" s="242" t="s">
        <v>2413</v>
      </c>
      <c r="B1093" s="261" t="s">
        <v>634</v>
      </c>
      <c r="C1093" s="244"/>
      <c r="D1093" s="245"/>
      <c r="E1093" s="245"/>
      <c r="F1093" s="246">
        <f ca="1" t="shared" si="60"/>
        <v>0</v>
      </c>
      <c r="G1093" s="246">
        <f ca="1" t="shared" si="61"/>
        <v>0</v>
      </c>
    </row>
    <row r="1094" ht="25" customHeight="1" spans="1:7">
      <c r="A1094" s="242" t="s">
        <v>2414</v>
      </c>
      <c r="B1094" s="261" t="s">
        <v>2415</v>
      </c>
      <c r="C1094" s="244">
        <v>24</v>
      </c>
      <c r="D1094" s="245">
        <v>23</v>
      </c>
      <c r="E1094" s="245"/>
      <c r="F1094" s="246">
        <f ca="1" t="shared" si="60"/>
        <v>0</v>
      </c>
      <c r="G1094" s="246">
        <f ca="1" t="shared" si="61"/>
        <v>0</v>
      </c>
    </row>
    <row r="1095" ht="25" customHeight="1" spans="1:7">
      <c r="A1095" s="242" t="s">
        <v>2416</v>
      </c>
      <c r="B1095" s="261" t="s">
        <v>2417</v>
      </c>
      <c r="C1095" s="244"/>
      <c r="D1095" s="245"/>
      <c r="E1095" s="245"/>
      <c r="F1095" s="246">
        <f ca="1" t="shared" si="60"/>
        <v>0</v>
      </c>
      <c r="G1095" s="246">
        <f ca="1" t="shared" si="61"/>
        <v>0</v>
      </c>
    </row>
    <row r="1096" ht="25" customHeight="1" spans="1:7">
      <c r="A1096" s="242" t="s">
        <v>2418</v>
      </c>
      <c r="B1096" s="261" t="s">
        <v>2419</v>
      </c>
      <c r="C1096" s="244"/>
      <c r="D1096" s="245">
        <v>55</v>
      </c>
      <c r="E1096" s="245">
        <v>24</v>
      </c>
      <c r="F1096" s="246">
        <f ca="1" t="shared" si="60"/>
        <v>0</v>
      </c>
      <c r="G1096" s="246">
        <f ca="1" t="shared" si="61"/>
        <v>0.436363636363636</v>
      </c>
    </row>
    <row r="1097" ht="25" customHeight="1" spans="1:7">
      <c r="A1097" s="242" t="s">
        <v>2420</v>
      </c>
      <c r="B1097" s="261" t="s">
        <v>2421</v>
      </c>
      <c r="C1097" s="244">
        <v>4</v>
      </c>
      <c r="D1097" s="245">
        <v>64</v>
      </c>
      <c r="E1097" s="245">
        <v>114</v>
      </c>
      <c r="F1097" s="246">
        <f ca="1" t="shared" si="60"/>
        <v>28.5</v>
      </c>
      <c r="G1097" s="246">
        <f ca="1" t="shared" si="61"/>
        <v>1.78125</v>
      </c>
    </row>
    <row r="1098" ht="25" customHeight="1" spans="1:7">
      <c r="A1098" s="242" t="s">
        <v>2422</v>
      </c>
      <c r="B1098" s="261" t="s">
        <v>2423</v>
      </c>
      <c r="C1098" s="244"/>
      <c r="D1098" s="245">
        <v>5</v>
      </c>
      <c r="E1098" s="245">
        <v>32</v>
      </c>
      <c r="F1098" s="246">
        <f ca="1" t="shared" si="60"/>
        <v>0</v>
      </c>
      <c r="G1098" s="246">
        <f ca="1" t="shared" si="61"/>
        <v>6.4</v>
      </c>
    </row>
    <row r="1099" ht="25" customHeight="1" spans="1:7">
      <c r="A1099" s="242" t="s">
        <v>2424</v>
      </c>
      <c r="B1099" s="261" t="s">
        <v>648</v>
      </c>
      <c r="C1099" s="244">
        <v>168</v>
      </c>
      <c r="D1099" s="245">
        <v>168</v>
      </c>
      <c r="E1099" s="245">
        <v>173</v>
      </c>
      <c r="F1099" s="246">
        <f ca="1" t="shared" si="60"/>
        <v>1.0297619047619</v>
      </c>
      <c r="G1099" s="246">
        <f ca="1" t="shared" si="61"/>
        <v>1.0297619047619</v>
      </c>
    </row>
    <row r="1100" ht="25" customHeight="1" spans="1:7">
      <c r="A1100" s="242" t="s">
        <v>2425</v>
      </c>
      <c r="B1100" s="261" t="s">
        <v>2426</v>
      </c>
      <c r="C1100" s="244">
        <v>9</v>
      </c>
      <c r="D1100" s="245">
        <v>210</v>
      </c>
      <c r="E1100" s="245">
        <v>223</v>
      </c>
      <c r="F1100" s="246">
        <f ca="1" t="shared" si="60"/>
        <v>24.7777777777778</v>
      </c>
      <c r="G1100" s="246">
        <f ca="1" t="shared" si="61"/>
        <v>1.06190476190476</v>
      </c>
    </row>
    <row r="1101" ht="25" customHeight="1" spans="1:7">
      <c r="A1101" s="242" t="s">
        <v>2427</v>
      </c>
      <c r="B1101" s="261" t="s">
        <v>630</v>
      </c>
      <c r="C1101" s="244"/>
      <c r="D1101" s="245"/>
      <c r="E1101" s="245"/>
      <c r="F1101" s="246">
        <f ca="1" t="shared" si="60"/>
        <v>0</v>
      </c>
      <c r="G1101" s="246">
        <f ca="1" t="shared" si="61"/>
        <v>0</v>
      </c>
    </row>
    <row r="1102" ht="25" customHeight="1" spans="1:7">
      <c r="A1102" s="242" t="s">
        <v>2428</v>
      </c>
      <c r="B1102" s="261" t="s">
        <v>632</v>
      </c>
      <c r="C1102" s="244"/>
      <c r="D1102" s="245"/>
      <c r="E1102" s="245"/>
      <c r="F1102" s="246">
        <f ca="1" t="shared" si="60"/>
        <v>0</v>
      </c>
      <c r="G1102" s="246">
        <f ca="1" t="shared" si="61"/>
        <v>0</v>
      </c>
    </row>
    <row r="1103" ht="25" customHeight="1" spans="1:7">
      <c r="A1103" s="242" t="s">
        <v>2429</v>
      </c>
      <c r="B1103" s="261" t="s">
        <v>634</v>
      </c>
      <c r="C1103" s="244"/>
      <c r="D1103" s="245"/>
      <c r="E1103" s="245"/>
      <c r="F1103" s="246">
        <f ca="1" t="shared" si="60"/>
        <v>0</v>
      </c>
      <c r="G1103" s="246">
        <f ca="1" t="shared" si="61"/>
        <v>0</v>
      </c>
    </row>
    <row r="1104" ht="25" customHeight="1" spans="1:7">
      <c r="A1104" s="242" t="s">
        <v>2430</v>
      </c>
      <c r="B1104" s="261" t="s">
        <v>2431</v>
      </c>
      <c r="C1104" s="244">
        <v>801</v>
      </c>
      <c r="D1104" s="245">
        <v>1030</v>
      </c>
      <c r="E1104" s="245">
        <v>880</v>
      </c>
      <c r="F1104" s="246">
        <f ca="1" t="shared" si="60"/>
        <v>1.09862671660424</v>
      </c>
      <c r="G1104" s="246">
        <f ca="1" t="shared" si="61"/>
        <v>0.854368932038835</v>
      </c>
    </row>
    <row r="1105" ht="25" customHeight="1" spans="1:7">
      <c r="A1105" s="242" t="s">
        <v>2432</v>
      </c>
      <c r="B1105" s="261" t="s">
        <v>648</v>
      </c>
      <c r="C1105" s="244"/>
      <c r="D1105" s="245"/>
      <c r="E1105" s="245"/>
      <c r="F1105" s="246">
        <f ca="1" t="shared" si="60"/>
        <v>0</v>
      </c>
      <c r="G1105" s="246">
        <f ca="1" t="shared" si="61"/>
        <v>0</v>
      </c>
    </row>
    <row r="1106" ht="25" customHeight="1" spans="1:7">
      <c r="A1106" s="242" t="s">
        <v>2433</v>
      </c>
      <c r="B1106" s="261" t="s">
        <v>2434</v>
      </c>
      <c r="C1106" s="244"/>
      <c r="D1106" s="245">
        <v>5</v>
      </c>
      <c r="E1106" s="245"/>
      <c r="F1106" s="246">
        <f ca="1" t="shared" si="60"/>
        <v>0</v>
      </c>
      <c r="G1106" s="246">
        <f ca="1" t="shared" si="61"/>
        <v>0</v>
      </c>
    </row>
    <row r="1107" ht="25" customHeight="1" spans="1:7">
      <c r="A1107" s="242" t="s">
        <v>2435</v>
      </c>
      <c r="B1107" s="261" t="s">
        <v>630</v>
      </c>
      <c r="C1107" s="244"/>
      <c r="D1107" s="245"/>
      <c r="E1107" s="245"/>
      <c r="F1107" s="246">
        <f ca="1" t="shared" si="60"/>
        <v>0</v>
      </c>
      <c r="G1107" s="246">
        <f ca="1" t="shared" si="61"/>
        <v>0</v>
      </c>
    </row>
    <row r="1108" ht="25" customHeight="1" spans="1:7">
      <c r="A1108" s="242" t="s">
        <v>2436</v>
      </c>
      <c r="B1108" s="261" t="s">
        <v>632</v>
      </c>
      <c r="C1108" s="244"/>
      <c r="D1108" s="245"/>
      <c r="E1108" s="245"/>
      <c r="F1108" s="246">
        <f ca="1" t="shared" si="60"/>
        <v>0</v>
      </c>
      <c r="G1108" s="246">
        <f ca="1" t="shared" si="61"/>
        <v>0</v>
      </c>
    </row>
    <row r="1109" ht="25" customHeight="1" spans="1:7">
      <c r="A1109" s="242" t="s">
        <v>2437</v>
      </c>
      <c r="B1109" s="261" t="s">
        <v>634</v>
      </c>
      <c r="C1109" s="244"/>
      <c r="D1109" s="245"/>
      <c r="E1109" s="245"/>
      <c r="F1109" s="246">
        <f ca="1" t="shared" si="60"/>
        <v>0</v>
      </c>
      <c r="G1109" s="246">
        <f ca="1" t="shared" si="61"/>
        <v>0</v>
      </c>
    </row>
    <row r="1110" ht="25" customHeight="1" spans="1:7">
      <c r="A1110" s="242" t="s">
        <v>2438</v>
      </c>
      <c r="B1110" s="261" t="s">
        <v>2439</v>
      </c>
      <c r="C1110" s="244"/>
      <c r="D1110" s="245"/>
      <c r="E1110" s="245"/>
      <c r="F1110" s="246">
        <f ca="1" t="shared" si="60"/>
        <v>0</v>
      </c>
      <c r="G1110" s="246">
        <f ca="1" t="shared" si="61"/>
        <v>0</v>
      </c>
    </row>
    <row r="1111" ht="25" customHeight="1" spans="1:7">
      <c r="A1111" s="242" t="s">
        <v>2440</v>
      </c>
      <c r="B1111" s="261" t="s">
        <v>2441</v>
      </c>
      <c r="C1111" s="244"/>
      <c r="D1111" s="245"/>
      <c r="E1111" s="245"/>
      <c r="F1111" s="246">
        <f ca="1" t="shared" si="60"/>
        <v>0</v>
      </c>
      <c r="G1111" s="246">
        <f ca="1" t="shared" si="61"/>
        <v>0</v>
      </c>
    </row>
    <row r="1112" ht="25" customHeight="1" spans="1:7">
      <c r="A1112" s="242" t="s">
        <v>2442</v>
      </c>
      <c r="B1112" s="261" t="s">
        <v>648</v>
      </c>
      <c r="C1112" s="244"/>
      <c r="D1112" s="245"/>
      <c r="E1112" s="245"/>
      <c r="F1112" s="246">
        <f ca="1" t="shared" si="60"/>
        <v>0</v>
      </c>
      <c r="G1112" s="246">
        <f ca="1" t="shared" si="61"/>
        <v>0</v>
      </c>
    </row>
    <row r="1113" ht="25" customHeight="1" spans="1:7">
      <c r="A1113" s="242" t="s">
        <v>2443</v>
      </c>
      <c r="B1113" s="261" t="s">
        <v>2444</v>
      </c>
      <c r="C1113" s="244"/>
      <c r="D1113" s="245"/>
      <c r="E1113" s="245"/>
      <c r="F1113" s="246">
        <f ca="1" t="shared" si="60"/>
        <v>0</v>
      </c>
      <c r="G1113" s="246">
        <f ca="1" t="shared" si="61"/>
        <v>0</v>
      </c>
    </row>
    <row r="1114" ht="25" customHeight="1" spans="1:7">
      <c r="A1114" s="242" t="s">
        <v>2445</v>
      </c>
      <c r="B1114" s="261" t="s">
        <v>630</v>
      </c>
      <c r="C1114" s="244"/>
      <c r="D1114" s="245"/>
      <c r="E1114" s="245"/>
      <c r="F1114" s="246">
        <f ca="1" t="shared" si="60"/>
        <v>0</v>
      </c>
      <c r="G1114" s="246">
        <f ca="1" t="shared" si="61"/>
        <v>0</v>
      </c>
    </row>
    <row r="1115" ht="25" customHeight="1" spans="1:7">
      <c r="A1115" s="242" t="s">
        <v>2446</v>
      </c>
      <c r="B1115" s="261" t="s">
        <v>632</v>
      </c>
      <c r="C1115" s="244"/>
      <c r="D1115" s="245"/>
      <c r="E1115" s="245"/>
      <c r="F1115" s="246">
        <f ca="1" t="shared" si="60"/>
        <v>0</v>
      </c>
      <c r="G1115" s="246">
        <f ca="1" t="shared" si="61"/>
        <v>0</v>
      </c>
    </row>
    <row r="1116" ht="25" customHeight="1" spans="1:7">
      <c r="A1116" s="242" t="s">
        <v>2447</v>
      </c>
      <c r="B1116" s="261" t="s">
        <v>634</v>
      </c>
      <c r="C1116" s="244"/>
      <c r="D1116" s="245"/>
      <c r="E1116" s="245"/>
      <c r="F1116" s="246">
        <f ca="1" t="shared" si="60"/>
        <v>0</v>
      </c>
      <c r="G1116" s="246">
        <f ca="1" t="shared" si="61"/>
        <v>0</v>
      </c>
    </row>
    <row r="1117" ht="25" customHeight="1" spans="1:7">
      <c r="A1117" s="242" t="s">
        <v>2448</v>
      </c>
      <c r="B1117" s="261" t="s">
        <v>2449</v>
      </c>
      <c r="C1117" s="244"/>
      <c r="D1117" s="245">
        <v>1</v>
      </c>
      <c r="E1117" s="245"/>
      <c r="F1117" s="246">
        <f ca="1" t="shared" si="60"/>
        <v>0</v>
      </c>
      <c r="G1117" s="246">
        <f ca="1" t="shared" si="61"/>
        <v>0</v>
      </c>
    </row>
    <row r="1118" ht="25" customHeight="1" spans="1:7">
      <c r="A1118" s="242" t="s">
        <v>2450</v>
      </c>
      <c r="B1118" s="261" t="s">
        <v>2451</v>
      </c>
      <c r="C1118" s="244"/>
      <c r="D1118" s="245"/>
      <c r="E1118" s="245"/>
      <c r="F1118" s="246">
        <f ca="1" t="shared" si="60"/>
        <v>0</v>
      </c>
      <c r="G1118" s="246">
        <f ca="1" t="shared" si="61"/>
        <v>0</v>
      </c>
    </row>
    <row r="1119" ht="25" customHeight="1" spans="1:7">
      <c r="A1119" s="242" t="s">
        <v>2452</v>
      </c>
      <c r="B1119" s="261" t="s">
        <v>2453</v>
      </c>
      <c r="C1119" s="244"/>
      <c r="D1119" s="245"/>
      <c r="E1119" s="245"/>
      <c r="F1119" s="246">
        <f ca="1" t="shared" ref="F1119:F1143" si="62">IFERROR(OFFSET(F1119,0,-1)/OFFSET(F1119,0,-3),)</f>
        <v>0</v>
      </c>
      <c r="G1119" s="246">
        <f ca="1" t="shared" ref="G1119:G1143" si="63">IFERROR(OFFSET(F1119,0,-1)/OFFSET(F1119,0,-2),)</f>
        <v>0</v>
      </c>
    </row>
    <row r="1120" ht="25" customHeight="1" spans="1:7">
      <c r="A1120" s="242" t="s">
        <v>2454</v>
      </c>
      <c r="B1120" s="261" t="s">
        <v>2455</v>
      </c>
      <c r="C1120" s="244"/>
      <c r="D1120" s="245"/>
      <c r="E1120" s="245"/>
      <c r="F1120" s="246">
        <f ca="1" t="shared" si="62"/>
        <v>0</v>
      </c>
      <c r="G1120" s="246">
        <f ca="1" t="shared" si="63"/>
        <v>0</v>
      </c>
    </row>
    <row r="1121" ht="25" customHeight="1" spans="1:7">
      <c r="A1121" s="242" t="s">
        <v>2456</v>
      </c>
      <c r="B1121" s="261" t="s">
        <v>2457</v>
      </c>
      <c r="C1121" s="244"/>
      <c r="D1121" s="245"/>
      <c r="E1121" s="245"/>
      <c r="F1121" s="246">
        <f ca="1" t="shared" si="62"/>
        <v>0</v>
      </c>
      <c r="G1121" s="246">
        <f ca="1" t="shared" si="63"/>
        <v>0</v>
      </c>
    </row>
    <row r="1122" ht="25" customHeight="1" spans="1:7">
      <c r="A1122" s="242" t="s">
        <v>2458</v>
      </c>
      <c r="B1122" s="261" t="s">
        <v>2459</v>
      </c>
      <c r="C1122" s="244"/>
      <c r="D1122" s="245"/>
      <c r="E1122" s="245"/>
      <c r="F1122" s="246">
        <f ca="1" t="shared" si="62"/>
        <v>0</v>
      </c>
      <c r="G1122" s="246">
        <f ca="1" t="shared" si="63"/>
        <v>0</v>
      </c>
    </row>
    <row r="1123" ht="25" customHeight="1" spans="1:7">
      <c r="A1123" s="242" t="s">
        <v>2460</v>
      </c>
      <c r="B1123" s="261" t="s">
        <v>2461</v>
      </c>
      <c r="C1123" s="244"/>
      <c r="D1123" s="245"/>
      <c r="E1123" s="245"/>
      <c r="F1123" s="246">
        <f ca="1" t="shared" si="62"/>
        <v>0</v>
      </c>
      <c r="G1123" s="246">
        <f ca="1" t="shared" si="63"/>
        <v>0</v>
      </c>
    </row>
    <row r="1124" ht="25" customHeight="1" spans="1:7">
      <c r="A1124" s="242" t="s">
        <v>2462</v>
      </c>
      <c r="B1124" s="261" t="s">
        <v>2463</v>
      </c>
      <c r="C1124" s="244"/>
      <c r="D1124" s="245"/>
      <c r="E1124" s="245"/>
      <c r="F1124" s="246">
        <f ca="1" t="shared" si="62"/>
        <v>0</v>
      </c>
      <c r="G1124" s="246">
        <f ca="1" t="shared" si="63"/>
        <v>0</v>
      </c>
    </row>
    <row r="1125" ht="25" customHeight="1" spans="1:7">
      <c r="A1125" s="242" t="s">
        <v>2464</v>
      </c>
      <c r="B1125" s="261" t="s">
        <v>2465</v>
      </c>
      <c r="C1125" s="244">
        <v>4</v>
      </c>
      <c r="D1125" s="245">
        <v>5</v>
      </c>
      <c r="E1125" s="245">
        <v>3</v>
      </c>
      <c r="F1125" s="246">
        <f ca="1" t="shared" si="62"/>
        <v>0.75</v>
      </c>
      <c r="G1125" s="246">
        <f ca="1" t="shared" si="63"/>
        <v>0.6</v>
      </c>
    </row>
    <row r="1126" ht="25" customHeight="1" spans="1:7">
      <c r="A1126" s="242" t="s">
        <v>2466</v>
      </c>
      <c r="B1126" s="261" t="s">
        <v>2467</v>
      </c>
      <c r="C1126" s="244"/>
      <c r="D1126" s="245">
        <v>48</v>
      </c>
      <c r="E1126" s="245">
        <v>50</v>
      </c>
      <c r="F1126" s="246">
        <f ca="1" t="shared" si="62"/>
        <v>0</v>
      </c>
      <c r="G1126" s="246">
        <f ca="1" t="shared" si="63"/>
        <v>1.04166666666667</v>
      </c>
    </row>
    <row r="1127" ht="25" customHeight="1" spans="1:7">
      <c r="A1127" s="242" t="s">
        <v>2468</v>
      </c>
      <c r="B1127" s="261" t="s">
        <v>2469</v>
      </c>
      <c r="C1127" s="244">
        <v>223</v>
      </c>
      <c r="D1127" s="245">
        <v>50</v>
      </c>
      <c r="E1127" s="245">
        <v>166</v>
      </c>
      <c r="F1127" s="246">
        <f ca="1" t="shared" si="62"/>
        <v>0.744394618834081</v>
      </c>
      <c r="G1127" s="246">
        <f ca="1" t="shared" si="63"/>
        <v>3.32</v>
      </c>
    </row>
    <row r="1128" ht="25" customHeight="1" spans="1:7">
      <c r="A1128" s="242" t="s">
        <v>2470</v>
      </c>
      <c r="B1128" s="261" t="s">
        <v>2471</v>
      </c>
      <c r="C1128" s="244"/>
      <c r="D1128" s="245">
        <v>18</v>
      </c>
      <c r="E1128" s="245">
        <v>20</v>
      </c>
      <c r="F1128" s="246">
        <f ca="1" t="shared" si="62"/>
        <v>0</v>
      </c>
      <c r="G1128" s="246">
        <f ca="1" t="shared" si="63"/>
        <v>1.11111111111111</v>
      </c>
    </row>
    <row r="1129" ht="25" customHeight="1" spans="1:7">
      <c r="A1129" s="242" t="s">
        <v>2472</v>
      </c>
      <c r="B1129" s="261" t="s">
        <v>2473</v>
      </c>
      <c r="C1129" s="244"/>
      <c r="D1129" s="245">
        <v>258</v>
      </c>
      <c r="E1129" s="245">
        <v>192</v>
      </c>
      <c r="F1129" s="246">
        <f ca="1" t="shared" si="62"/>
        <v>0</v>
      </c>
      <c r="G1129" s="246">
        <f ca="1" t="shared" si="63"/>
        <v>0.744186046511628</v>
      </c>
    </row>
    <row r="1130" ht="25" customHeight="1" spans="1:7">
      <c r="A1130" s="242" t="s">
        <v>2474</v>
      </c>
      <c r="B1130" s="261" t="s">
        <v>2475</v>
      </c>
      <c r="C1130" s="244"/>
      <c r="D1130" s="245"/>
      <c r="E1130" s="245"/>
      <c r="F1130" s="246">
        <f ca="1" t="shared" si="62"/>
        <v>0</v>
      </c>
      <c r="G1130" s="246">
        <f ca="1" t="shared" si="63"/>
        <v>0</v>
      </c>
    </row>
    <row r="1131" ht="25" customHeight="1" spans="1:7">
      <c r="A1131" s="242" t="s">
        <v>2476</v>
      </c>
      <c r="B1131" s="261" t="s">
        <v>2477</v>
      </c>
      <c r="C1131" s="244"/>
      <c r="D1131" s="245">
        <v>54</v>
      </c>
      <c r="E1131" s="245">
        <v>50</v>
      </c>
      <c r="F1131" s="246">
        <f ca="1" t="shared" si="62"/>
        <v>0</v>
      </c>
      <c r="G1131" s="246">
        <f ca="1" t="shared" si="63"/>
        <v>0.925925925925926</v>
      </c>
    </row>
    <row r="1132" ht="25" customHeight="1" spans="1:7">
      <c r="A1132" s="242" t="s">
        <v>2478</v>
      </c>
      <c r="B1132" s="261" t="s">
        <v>611</v>
      </c>
      <c r="C1132" s="244">
        <v>2253</v>
      </c>
      <c r="D1132" s="245">
        <v>5</v>
      </c>
      <c r="E1132" s="245"/>
      <c r="F1132" s="246">
        <f ca="1" t="shared" si="62"/>
        <v>0</v>
      </c>
      <c r="G1132" s="246">
        <f ca="1" t="shared" si="63"/>
        <v>0</v>
      </c>
    </row>
    <row r="1133" s="120" customFormat="1" ht="25" customHeight="1" spans="1:7">
      <c r="A1133" s="256" t="s">
        <v>612</v>
      </c>
      <c r="B1133" s="262" t="s">
        <v>613</v>
      </c>
      <c r="C1133" s="253">
        <v>3000</v>
      </c>
      <c r="D1133" s="254"/>
      <c r="E1133" s="254">
        <v>3000</v>
      </c>
      <c r="F1133" s="255">
        <f ca="1" t="shared" si="62"/>
        <v>1</v>
      </c>
      <c r="G1133" s="255">
        <f ca="1" t="shared" si="63"/>
        <v>0</v>
      </c>
    </row>
    <row r="1134" s="120" customFormat="1" ht="25" customHeight="1" spans="1:7">
      <c r="A1134" s="256" t="s">
        <v>614</v>
      </c>
      <c r="B1134" s="262" t="s">
        <v>569</v>
      </c>
      <c r="C1134" s="253">
        <f>SUM(C1135:C1136)</f>
        <v>5334</v>
      </c>
      <c r="D1134" s="253">
        <f>SUM(D1135:D1136)</f>
        <v>486</v>
      </c>
      <c r="E1134" s="253">
        <f>SUM(E1135:E1136)</f>
        <v>0</v>
      </c>
      <c r="F1134" s="255">
        <f ca="1" t="shared" si="62"/>
        <v>0</v>
      </c>
      <c r="G1134" s="255">
        <f ca="1" t="shared" si="63"/>
        <v>0</v>
      </c>
    </row>
    <row r="1135" ht="25" customHeight="1" spans="1:7">
      <c r="A1135" s="242" t="s">
        <v>2479</v>
      </c>
      <c r="B1135" s="261" t="s">
        <v>616</v>
      </c>
      <c r="C1135" s="244"/>
      <c r="D1135" s="245"/>
      <c r="E1135" s="245"/>
      <c r="F1135" s="255">
        <f ca="1" t="shared" si="62"/>
        <v>0</v>
      </c>
      <c r="G1135" s="255">
        <f ca="1" t="shared" si="63"/>
        <v>0</v>
      </c>
    </row>
    <row r="1136" ht="25" customHeight="1" spans="1:7">
      <c r="A1136" s="242" t="s">
        <v>2480</v>
      </c>
      <c r="B1136" s="261" t="s">
        <v>569</v>
      </c>
      <c r="C1136" s="244">
        <v>5334</v>
      </c>
      <c r="D1136" s="245">
        <v>486</v>
      </c>
      <c r="E1136" s="245"/>
      <c r="F1136" s="246">
        <f ca="1" t="shared" si="62"/>
        <v>0</v>
      </c>
      <c r="G1136" s="246">
        <f ca="1" t="shared" si="63"/>
        <v>0</v>
      </c>
    </row>
    <row r="1137" s="120" customFormat="1" ht="25" customHeight="1" spans="1:7">
      <c r="A1137" s="256" t="s">
        <v>618</v>
      </c>
      <c r="B1137" s="262" t="s">
        <v>619</v>
      </c>
      <c r="C1137" s="253">
        <f>SUM(C1138:C1142)</f>
        <v>6180</v>
      </c>
      <c r="D1137" s="253">
        <f>SUM(D1138:D1142)</f>
        <v>6180</v>
      </c>
      <c r="E1137" s="253">
        <f>SUM(E1138:E1142)</f>
        <v>6424</v>
      </c>
      <c r="F1137" s="255">
        <f ca="1" t="shared" si="62"/>
        <v>1.03948220064725</v>
      </c>
      <c r="G1137" s="255">
        <f ca="1" t="shared" si="63"/>
        <v>1.03948220064725</v>
      </c>
    </row>
    <row r="1138" ht="25" customHeight="1" spans="1:7">
      <c r="A1138" s="242" t="s">
        <v>2481</v>
      </c>
      <c r="B1138" s="266" t="s">
        <v>2482</v>
      </c>
      <c r="C1138" s="244">
        <v>6180</v>
      </c>
      <c r="D1138" s="245">
        <v>6180</v>
      </c>
      <c r="E1138" s="245">
        <v>6424</v>
      </c>
      <c r="F1138" s="246">
        <f ca="1" t="shared" si="62"/>
        <v>1.03948220064725</v>
      </c>
      <c r="G1138" s="246">
        <f ca="1" t="shared" si="63"/>
        <v>1.03948220064725</v>
      </c>
    </row>
    <row r="1139" ht="25" customHeight="1" spans="1:7">
      <c r="A1139" s="242" t="s">
        <v>2483</v>
      </c>
      <c r="B1139" s="266" t="s">
        <v>2484</v>
      </c>
      <c r="C1139" s="244"/>
      <c r="D1139" s="245"/>
      <c r="E1139" s="245"/>
      <c r="F1139" s="246">
        <f ca="1" t="shared" si="62"/>
        <v>0</v>
      </c>
      <c r="G1139" s="246">
        <f ca="1" t="shared" si="63"/>
        <v>0</v>
      </c>
    </row>
    <row r="1140" ht="25" customHeight="1" spans="1:7">
      <c r="A1140" s="242" t="s">
        <v>2485</v>
      </c>
      <c r="B1140" s="266" t="s">
        <v>2486</v>
      </c>
      <c r="C1140" s="244"/>
      <c r="D1140" s="245"/>
      <c r="E1140" s="245"/>
      <c r="F1140" s="246">
        <f ca="1" t="shared" si="62"/>
        <v>0</v>
      </c>
      <c r="G1140" s="246">
        <f ca="1" t="shared" si="63"/>
        <v>0</v>
      </c>
    </row>
    <row r="1141" ht="25" customHeight="1" spans="1:7">
      <c r="A1141" s="242" t="s">
        <v>2487</v>
      </c>
      <c r="B1141" s="266" t="s">
        <v>2488</v>
      </c>
      <c r="C1141" s="244"/>
      <c r="D1141" s="245"/>
      <c r="E1141" s="245"/>
      <c r="F1141" s="246">
        <f ca="1" t="shared" si="62"/>
        <v>0</v>
      </c>
      <c r="G1141" s="246">
        <f ca="1" t="shared" si="63"/>
        <v>0</v>
      </c>
    </row>
    <row r="1142" ht="25" customHeight="1" spans="1:7">
      <c r="A1142" s="323" t="s">
        <v>2489</v>
      </c>
      <c r="B1142" s="266" t="s">
        <v>625</v>
      </c>
      <c r="C1142" s="244"/>
      <c r="D1142" s="245"/>
      <c r="E1142" s="245"/>
      <c r="F1142" s="246">
        <f ca="1" t="shared" si="62"/>
        <v>0</v>
      </c>
      <c r="G1142" s="246">
        <f ca="1" t="shared" si="63"/>
        <v>0</v>
      </c>
    </row>
    <row r="1143" ht="21" customHeight="1" spans="1:7">
      <c r="A1143" s="267"/>
      <c r="B1143" s="268" t="s">
        <v>181</v>
      </c>
      <c r="C1143" s="244">
        <f>C6+C225+C256+C270+C349+C391+C437+C488+C595+C665+C723+C740+C836+C883+C939+C956+C989+C1031+C1049+C1090+C1133+C1134+C1137</f>
        <v>311442.5</v>
      </c>
      <c r="D1143" s="244">
        <f>D6+D225+D256+D270+D349+D391+D437+D488+D595+D665+D723+D740+D836+D883+D939+D956+D989+D1031+D1049+D1090+D1133+D1134+D1137</f>
        <v>305486</v>
      </c>
      <c r="E1143" s="244">
        <f>E6+E225+E256+E270+E349+E391+E437+E488+E595+E665+E723+E740+E836+E883+E939+E956+E989+E1031+E1049+E1090+E1133+E1134+E1137</f>
        <v>285832</v>
      </c>
      <c r="F1143" s="246">
        <f ca="1" t="shared" si="62"/>
        <v>0.917768127342928</v>
      </c>
      <c r="G1143" s="246">
        <f ca="1" t="shared" si="63"/>
        <v>0.935663172780422</v>
      </c>
    </row>
    <row r="1144" spans="1:7">
      <c r="A1144" s="35"/>
      <c r="B1144" s="35"/>
      <c r="C1144" s="269"/>
      <c r="D1144" s="269"/>
      <c r="E1144" s="269"/>
      <c r="F1144" s="270"/>
      <c r="G1144" s="270"/>
    </row>
    <row r="1145" spans="1:7">
      <c r="A1145" s="35"/>
      <c r="B1145" s="35"/>
      <c r="C1145" s="270"/>
      <c r="D1145" s="270"/>
      <c r="E1145" s="270"/>
      <c r="F1145" s="270"/>
      <c r="G1145" s="270"/>
    </row>
    <row r="1146" spans="1:7">
      <c r="A1146" s="35"/>
      <c r="B1146" s="35"/>
      <c r="C1146" s="270"/>
      <c r="D1146" s="270"/>
      <c r="E1146" s="270"/>
      <c r="F1146" s="270"/>
      <c r="G1146" s="270"/>
    </row>
    <row r="1147" spans="1:7">
      <c r="A1147" s="35"/>
      <c r="B1147" s="35"/>
      <c r="C1147" s="270"/>
      <c r="D1147" s="270"/>
      <c r="E1147" s="270"/>
      <c r="F1147" s="270"/>
      <c r="G1147" s="270"/>
    </row>
    <row r="1148" spans="1:7">
      <c r="A1148" s="35"/>
      <c r="B1148" s="35"/>
      <c r="C1148" s="270"/>
      <c r="D1148" s="270"/>
      <c r="E1148" s="270"/>
      <c r="F1148" s="270"/>
      <c r="G1148" s="270"/>
    </row>
    <row r="1149" spans="1:7">
      <c r="A1149" s="35"/>
      <c r="B1149" s="35"/>
      <c r="C1149" s="270"/>
      <c r="D1149" s="270"/>
      <c r="E1149" s="270"/>
      <c r="F1149" s="270"/>
      <c r="G1149" s="270"/>
    </row>
    <row r="1150" spans="1:7">
      <c r="A1150" s="35"/>
      <c r="B1150" s="35"/>
      <c r="C1150" s="270"/>
      <c r="D1150" s="270"/>
      <c r="E1150" s="270"/>
      <c r="F1150" s="270"/>
      <c r="G1150" s="270"/>
    </row>
    <row r="1151" spans="1:7">
      <c r="A1151" s="35"/>
      <c r="B1151" s="35"/>
      <c r="C1151" s="270"/>
      <c r="D1151" s="270"/>
      <c r="E1151" s="270"/>
      <c r="F1151" s="270"/>
      <c r="G1151" s="270"/>
    </row>
    <row r="1152" spans="1:7">
      <c r="A1152" s="35"/>
      <c r="B1152" s="35"/>
      <c r="C1152" s="270"/>
      <c r="D1152" s="270"/>
      <c r="E1152" s="270"/>
      <c r="F1152" s="270"/>
      <c r="G1152" s="270"/>
    </row>
    <row r="1153" spans="1:7">
      <c r="A1153" s="35"/>
      <c r="B1153" s="35"/>
      <c r="C1153" s="270"/>
      <c r="D1153" s="270"/>
      <c r="E1153" s="270"/>
      <c r="F1153" s="270"/>
      <c r="G1153" s="270"/>
    </row>
    <row r="1154" spans="1:7">
      <c r="A1154" s="35"/>
      <c r="B1154" s="35"/>
      <c r="C1154" s="270"/>
      <c r="D1154" s="270"/>
      <c r="E1154" s="270"/>
      <c r="F1154" s="270"/>
      <c r="G1154" s="270"/>
    </row>
    <row r="1155" spans="1:7">
      <c r="A1155" s="35"/>
      <c r="B1155" s="35"/>
      <c r="C1155" s="270"/>
      <c r="D1155" s="270"/>
      <c r="E1155" s="270"/>
      <c r="F1155" s="270"/>
      <c r="G1155" s="270"/>
    </row>
    <row r="1156" spans="1:7">
      <c r="A1156" s="35"/>
      <c r="B1156" s="35"/>
      <c r="C1156" s="270"/>
      <c r="D1156" s="270"/>
      <c r="E1156" s="270"/>
      <c r="F1156" s="270"/>
      <c r="G1156" s="270"/>
    </row>
    <row r="1157" spans="1:7">
      <c r="A1157" s="35"/>
      <c r="B1157" s="35"/>
      <c r="C1157" s="270"/>
      <c r="D1157" s="270"/>
      <c r="E1157" s="270"/>
      <c r="F1157" s="270"/>
      <c r="G1157" s="270"/>
    </row>
    <row r="1158" spans="1:7">
      <c r="A1158" s="35"/>
      <c r="B1158" s="35"/>
      <c r="C1158" s="270"/>
      <c r="D1158" s="270"/>
      <c r="E1158" s="270"/>
      <c r="F1158" s="270"/>
      <c r="G1158" s="270"/>
    </row>
    <row r="1159" spans="1:7">
      <c r="A1159" s="35"/>
      <c r="B1159" s="35"/>
      <c r="C1159" s="270"/>
      <c r="D1159" s="270"/>
      <c r="E1159" s="270"/>
      <c r="F1159" s="270"/>
      <c r="G1159" s="270"/>
    </row>
    <row r="1160" spans="1:7">
      <c r="A1160" s="35"/>
      <c r="B1160" s="35"/>
      <c r="C1160" s="270"/>
      <c r="D1160" s="270"/>
      <c r="E1160" s="270"/>
      <c r="F1160" s="270"/>
      <c r="G1160" s="270"/>
    </row>
    <row r="1161" spans="1:7">
      <c r="A1161" s="35"/>
      <c r="B1161" s="35"/>
      <c r="C1161" s="270"/>
      <c r="D1161" s="270"/>
      <c r="E1161" s="270"/>
      <c r="F1161" s="270"/>
      <c r="G1161" s="270"/>
    </row>
    <row r="1162" spans="1:7">
      <c r="A1162" s="35"/>
      <c r="B1162" s="35"/>
      <c r="C1162" s="270"/>
      <c r="D1162" s="270"/>
      <c r="E1162" s="270"/>
      <c r="F1162" s="270"/>
      <c r="G1162" s="270"/>
    </row>
    <row r="1163" spans="1:7">
      <c r="A1163" s="35"/>
      <c r="B1163" s="35"/>
      <c r="C1163" s="270"/>
      <c r="D1163" s="270"/>
      <c r="E1163" s="270"/>
      <c r="F1163" s="270"/>
      <c r="G1163" s="270"/>
    </row>
    <row r="1164" spans="1:7">
      <c r="A1164" s="35"/>
      <c r="B1164" s="35"/>
      <c r="C1164" s="270"/>
      <c r="D1164" s="270"/>
      <c r="E1164" s="270"/>
      <c r="F1164" s="270"/>
      <c r="G1164" s="270"/>
    </row>
    <row r="1165" spans="1:7">
      <c r="A1165" s="35"/>
      <c r="B1165" s="35"/>
      <c r="C1165" s="270"/>
      <c r="D1165" s="270"/>
      <c r="E1165" s="270"/>
      <c r="F1165" s="270"/>
      <c r="G1165" s="270"/>
    </row>
    <row r="1166" spans="1:7">
      <c r="A1166" s="35"/>
      <c r="B1166" s="35"/>
      <c r="C1166" s="270"/>
      <c r="D1166" s="270"/>
      <c r="E1166" s="270"/>
      <c r="F1166" s="270"/>
      <c r="G1166" s="270"/>
    </row>
    <row r="1167" spans="1:7">
      <c r="A1167" s="35"/>
      <c r="B1167" s="35"/>
      <c r="C1167" s="270"/>
      <c r="D1167" s="270"/>
      <c r="E1167" s="270"/>
      <c r="F1167" s="270"/>
      <c r="G1167" s="270"/>
    </row>
    <row r="1168" spans="1:7">
      <c r="A1168" s="35"/>
      <c r="B1168" s="35"/>
      <c r="C1168" s="270"/>
      <c r="D1168" s="270"/>
      <c r="E1168" s="270"/>
      <c r="F1168" s="270"/>
      <c r="G1168" s="270"/>
    </row>
    <row r="1169" spans="1:7">
      <c r="A1169" s="35"/>
      <c r="B1169" s="35"/>
      <c r="C1169" s="270"/>
      <c r="D1169" s="270"/>
      <c r="E1169" s="270"/>
      <c r="F1169" s="270"/>
      <c r="G1169" s="270"/>
    </row>
    <row r="1170" spans="1:7">
      <c r="A1170" s="35"/>
      <c r="B1170" s="35"/>
      <c r="C1170" s="270"/>
      <c r="D1170" s="270"/>
      <c r="E1170" s="270"/>
      <c r="F1170" s="270"/>
      <c r="G1170" s="270"/>
    </row>
  </sheetData>
  <autoFilter xmlns:etc="http://www.wps.cn/officeDocument/2017/etCustomData" ref="A1:G1143" etc:filterBottomFollowUsedRange="0">
    <extLst/>
  </autoFilter>
  <mergeCells count="7">
    <mergeCell ref="A1:G1"/>
    <mergeCell ref="A2:G2"/>
    <mergeCell ref="F3:G3"/>
    <mergeCell ref="A4:B4"/>
    <mergeCell ref="E4:G4"/>
    <mergeCell ref="C4:C5"/>
    <mergeCell ref="D4:D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8"/>
  <sheetViews>
    <sheetView view="pageBreakPreview" zoomScaleNormal="100" workbookViewId="0">
      <selection activeCell="J9" sqref="J9"/>
    </sheetView>
  </sheetViews>
  <sheetFormatPr defaultColWidth="9" defaultRowHeight="14.25" outlineLevelCol="3"/>
  <cols>
    <col min="1" max="1" width="15.125" customWidth="1"/>
    <col min="2" max="2" width="27" customWidth="1"/>
    <col min="3" max="3" width="32" style="36" customWidth="1"/>
  </cols>
  <sheetData>
    <row r="1" spans="1:1">
      <c r="A1" s="74" t="s">
        <v>2490</v>
      </c>
    </row>
    <row r="2" ht="69" customHeight="1" spans="1:4">
      <c r="A2" s="216" t="s">
        <v>2491</v>
      </c>
      <c r="B2" s="217"/>
      <c r="C2" s="217"/>
      <c r="D2" s="217"/>
    </row>
    <row r="3" spans="1:4">
      <c r="A3" s="46" t="s">
        <v>2492</v>
      </c>
      <c r="B3" s="46"/>
      <c r="C3" s="46"/>
      <c r="D3" s="46"/>
    </row>
    <row r="4" ht="25" customHeight="1" spans="1:4">
      <c r="A4" s="218" t="s">
        <v>190</v>
      </c>
      <c r="B4" s="218" t="s">
        <v>191</v>
      </c>
      <c r="C4" s="218" t="s">
        <v>5</v>
      </c>
      <c r="D4" s="218" t="s">
        <v>8</v>
      </c>
    </row>
    <row r="5" ht="25" customHeight="1" spans="1:4">
      <c r="A5" s="218"/>
      <c r="B5" s="218"/>
      <c r="C5" s="218"/>
      <c r="D5" s="218"/>
    </row>
    <row r="6" ht="25" customHeight="1" spans="1:4">
      <c r="A6" s="219"/>
      <c r="B6" s="218" t="s">
        <v>2493</v>
      </c>
      <c r="C6" s="220">
        <f>C7+C12+C23+C31+C38+C42+C45+C49+C54+C60+C64+C69+C72</f>
        <v>285832</v>
      </c>
      <c r="D6" s="221"/>
    </row>
    <row r="7" ht="25" customHeight="1" spans="1:4">
      <c r="A7" s="222">
        <v>501</v>
      </c>
      <c r="B7" s="223" t="s">
        <v>2494</v>
      </c>
      <c r="C7" s="220">
        <f>C8+C9+C10+C11</f>
        <v>109023</v>
      </c>
      <c r="D7" s="221"/>
    </row>
    <row r="8" ht="25" customHeight="1" spans="1:4">
      <c r="A8" s="222">
        <v>50101</v>
      </c>
      <c r="B8" s="224" t="s">
        <v>2495</v>
      </c>
      <c r="C8" s="220">
        <v>88195</v>
      </c>
      <c r="D8" s="221"/>
    </row>
    <row r="9" ht="25" customHeight="1" spans="1:4">
      <c r="A9" s="222">
        <v>50102</v>
      </c>
      <c r="B9" s="224" t="s">
        <v>2496</v>
      </c>
      <c r="C9" s="220">
        <v>14180</v>
      </c>
      <c r="D9" s="221"/>
    </row>
    <row r="10" ht="25" customHeight="1" spans="1:4">
      <c r="A10" s="222">
        <v>50103</v>
      </c>
      <c r="B10" s="224" t="s">
        <v>2497</v>
      </c>
      <c r="C10" s="220">
        <v>6118</v>
      </c>
      <c r="D10" s="221"/>
    </row>
    <row r="11" ht="25" customHeight="1" spans="1:4">
      <c r="A11" s="222">
        <v>50199</v>
      </c>
      <c r="B11" s="224" t="s">
        <v>2498</v>
      </c>
      <c r="C11" s="220">
        <v>530</v>
      </c>
      <c r="D11" s="221"/>
    </row>
    <row r="12" ht="25" customHeight="1" spans="1:4">
      <c r="A12" s="222">
        <v>502</v>
      </c>
      <c r="B12" s="223" t="s">
        <v>2499</v>
      </c>
      <c r="C12" s="220">
        <f>C13+C14+C15+C16+C17+C18+C19+C20+C21+C22</f>
        <v>51149</v>
      </c>
      <c r="D12" s="221"/>
    </row>
    <row r="13" ht="25" customHeight="1" spans="1:4">
      <c r="A13" s="222">
        <v>50201</v>
      </c>
      <c r="B13" s="224" t="s">
        <v>2500</v>
      </c>
      <c r="C13" s="220">
        <v>4755</v>
      </c>
      <c r="D13" s="221"/>
    </row>
    <row r="14" ht="25" customHeight="1" spans="1:4">
      <c r="A14" s="222">
        <v>50202</v>
      </c>
      <c r="B14" s="224" t="s">
        <v>2501</v>
      </c>
      <c r="C14" s="220">
        <v>145</v>
      </c>
      <c r="D14" s="221"/>
    </row>
    <row r="15" ht="25" customHeight="1" spans="1:4">
      <c r="A15" s="222">
        <v>50203</v>
      </c>
      <c r="B15" s="224" t="s">
        <v>2502</v>
      </c>
      <c r="C15" s="220">
        <v>91</v>
      </c>
      <c r="D15" s="221"/>
    </row>
    <row r="16" ht="25" customHeight="1" spans="1:4">
      <c r="A16" s="222">
        <v>50204</v>
      </c>
      <c r="B16" s="224" t="s">
        <v>2503</v>
      </c>
      <c r="C16" s="220"/>
      <c r="D16" s="221"/>
    </row>
    <row r="17" ht="25" customHeight="1" spans="1:4">
      <c r="A17" s="222">
        <v>50205</v>
      </c>
      <c r="B17" s="224" t="s">
        <v>2504</v>
      </c>
      <c r="C17" s="220">
        <v>922</v>
      </c>
      <c r="D17" s="221"/>
    </row>
    <row r="18" ht="25" customHeight="1" spans="1:4">
      <c r="A18" s="222">
        <v>50206</v>
      </c>
      <c r="B18" s="224" t="s">
        <v>2505</v>
      </c>
      <c r="C18" s="220">
        <v>281</v>
      </c>
      <c r="D18" s="221"/>
    </row>
    <row r="19" ht="25" customHeight="1" spans="1:4">
      <c r="A19" s="222">
        <v>50207</v>
      </c>
      <c r="B19" s="224" t="s">
        <v>2506</v>
      </c>
      <c r="C19" s="220">
        <v>50</v>
      </c>
      <c r="D19" s="221"/>
    </row>
    <row r="20" ht="25" customHeight="1" spans="1:4">
      <c r="A20" s="222">
        <v>50208</v>
      </c>
      <c r="B20" s="224" t="s">
        <v>2507</v>
      </c>
      <c r="C20" s="220">
        <v>428</v>
      </c>
      <c r="D20" s="221"/>
    </row>
    <row r="21" ht="25" customHeight="1" spans="1:4">
      <c r="A21" s="222">
        <v>50209</v>
      </c>
      <c r="B21" s="224" t="s">
        <v>2508</v>
      </c>
      <c r="C21" s="220">
        <v>40</v>
      </c>
      <c r="D21" s="221"/>
    </row>
    <row r="22" ht="25" customHeight="1" spans="1:4">
      <c r="A22" s="222">
        <v>50299</v>
      </c>
      <c r="B22" s="224" t="s">
        <v>2509</v>
      </c>
      <c r="C22" s="220">
        <v>44437</v>
      </c>
      <c r="D22" s="221"/>
    </row>
    <row r="23" ht="25" customHeight="1" spans="1:4">
      <c r="A23" s="222">
        <v>503</v>
      </c>
      <c r="B23" s="223" t="s">
        <v>2510</v>
      </c>
      <c r="C23" s="220">
        <f>C24+C25+C26+C27+C28+C29+C30</f>
        <v>47546</v>
      </c>
      <c r="D23" s="221"/>
    </row>
    <row r="24" ht="25" customHeight="1" spans="1:4">
      <c r="A24" s="222">
        <v>50301</v>
      </c>
      <c r="B24" s="224" t="s">
        <v>2511</v>
      </c>
      <c r="C24" s="220"/>
      <c r="D24" s="221"/>
    </row>
    <row r="25" ht="25" customHeight="1" spans="1:4">
      <c r="A25" s="222">
        <v>50302</v>
      </c>
      <c r="B25" s="224" t="s">
        <v>2512</v>
      </c>
      <c r="C25" s="220">
        <v>28000</v>
      </c>
      <c r="D25" s="221"/>
    </row>
    <row r="26" ht="25" customHeight="1" spans="1:4">
      <c r="A26" s="222">
        <v>50303</v>
      </c>
      <c r="B26" s="224" t="s">
        <v>2513</v>
      </c>
      <c r="C26" s="220">
        <v>153</v>
      </c>
      <c r="D26" s="221"/>
    </row>
    <row r="27" ht="25" customHeight="1" spans="1:4">
      <c r="A27" s="222">
        <v>50305</v>
      </c>
      <c r="B27" s="224" t="s">
        <v>2514</v>
      </c>
      <c r="C27" s="220">
        <v>5500</v>
      </c>
      <c r="D27" s="221"/>
    </row>
    <row r="28" ht="25" customHeight="1" spans="1:4">
      <c r="A28" s="222">
        <v>50306</v>
      </c>
      <c r="B28" s="224" t="s">
        <v>2515</v>
      </c>
      <c r="C28" s="220"/>
      <c r="D28" s="221"/>
    </row>
    <row r="29" ht="25" customHeight="1" spans="1:4">
      <c r="A29" s="222">
        <v>50307</v>
      </c>
      <c r="B29" s="224" t="s">
        <v>2516</v>
      </c>
      <c r="C29" s="220"/>
      <c r="D29" s="221"/>
    </row>
    <row r="30" ht="25" customHeight="1" spans="1:4">
      <c r="A30" s="222">
        <v>50399</v>
      </c>
      <c r="B30" s="224" t="s">
        <v>2517</v>
      </c>
      <c r="C30" s="220">
        <v>13893</v>
      </c>
      <c r="D30" s="221"/>
    </row>
    <row r="31" ht="25" customHeight="1" spans="1:4">
      <c r="A31" s="222">
        <v>504</v>
      </c>
      <c r="B31" s="223" t="s">
        <v>2518</v>
      </c>
      <c r="C31" s="220"/>
      <c r="D31" s="221"/>
    </row>
    <row r="32" ht="25" customHeight="1" spans="1:4">
      <c r="A32" s="222">
        <v>50401</v>
      </c>
      <c r="B32" s="224" t="s">
        <v>2511</v>
      </c>
      <c r="C32" s="220"/>
      <c r="D32" s="221"/>
    </row>
    <row r="33" ht="25" customHeight="1" spans="1:4">
      <c r="A33" s="222">
        <v>50402</v>
      </c>
      <c r="B33" s="224" t="s">
        <v>2512</v>
      </c>
      <c r="C33" s="220"/>
      <c r="D33" s="221"/>
    </row>
    <row r="34" ht="25" customHeight="1" spans="1:4">
      <c r="A34" s="222">
        <v>50403</v>
      </c>
      <c r="B34" s="224" t="s">
        <v>2513</v>
      </c>
      <c r="C34" s="220"/>
      <c r="D34" s="221"/>
    </row>
    <row r="35" ht="25" customHeight="1" spans="1:4">
      <c r="A35" s="222">
        <v>50404</v>
      </c>
      <c r="B35" s="224" t="s">
        <v>2515</v>
      </c>
      <c r="C35" s="220"/>
      <c r="D35" s="221"/>
    </row>
    <row r="36" ht="25" customHeight="1" spans="1:4">
      <c r="A36" s="222">
        <v>50405</v>
      </c>
      <c r="B36" s="224" t="s">
        <v>2516</v>
      </c>
      <c r="C36" s="220"/>
      <c r="D36" s="221"/>
    </row>
    <row r="37" ht="25" customHeight="1" spans="1:4">
      <c r="A37" s="222">
        <v>50499</v>
      </c>
      <c r="B37" s="224" t="s">
        <v>2517</v>
      </c>
      <c r="C37" s="220"/>
      <c r="D37" s="221"/>
    </row>
    <row r="38" ht="25" customHeight="1" spans="1:4">
      <c r="A38" s="222">
        <v>505</v>
      </c>
      <c r="B38" s="223" t="s">
        <v>2519</v>
      </c>
      <c r="C38" s="220">
        <f>C39+C40+C41</f>
        <v>29500</v>
      </c>
      <c r="D38" s="221"/>
    </row>
    <row r="39" ht="25" customHeight="1" spans="1:4">
      <c r="A39" s="222">
        <v>50501</v>
      </c>
      <c r="B39" s="224" t="s">
        <v>2520</v>
      </c>
      <c r="C39" s="220">
        <v>12000</v>
      </c>
      <c r="D39" s="221"/>
    </row>
    <row r="40" ht="25" customHeight="1" spans="1:4">
      <c r="A40" s="222">
        <v>50502</v>
      </c>
      <c r="B40" s="224" t="s">
        <v>2521</v>
      </c>
      <c r="C40" s="220">
        <v>5500</v>
      </c>
      <c r="D40" s="221"/>
    </row>
    <row r="41" ht="25" customHeight="1" spans="1:4">
      <c r="A41" s="222">
        <v>50599</v>
      </c>
      <c r="B41" s="224" t="s">
        <v>2522</v>
      </c>
      <c r="C41" s="220">
        <v>12000</v>
      </c>
      <c r="D41" s="221"/>
    </row>
    <row r="42" ht="25" customHeight="1" spans="1:4">
      <c r="A42" s="222">
        <v>506</v>
      </c>
      <c r="B42" s="223" t="s">
        <v>2523</v>
      </c>
      <c r="C42" s="220"/>
      <c r="D42" s="221"/>
    </row>
    <row r="43" ht="25" customHeight="1" spans="1:4">
      <c r="A43" s="222">
        <v>50601</v>
      </c>
      <c r="B43" s="224" t="s">
        <v>2524</v>
      </c>
      <c r="C43" s="220"/>
      <c r="D43" s="221"/>
    </row>
    <row r="44" ht="25" customHeight="1" spans="1:4">
      <c r="A44" s="222">
        <v>50602</v>
      </c>
      <c r="B44" s="224" t="s">
        <v>2525</v>
      </c>
      <c r="C44" s="220"/>
      <c r="D44" s="221"/>
    </row>
    <row r="45" ht="25" customHeight="1" spans="1:4">
      <c r="A45" s="222">
        <v>507</v>
      </c>
      <c r="B45" s="223" t="s">
        <v>2526</v>
      </c>
      <c r="C45" s="220">
        <f>C46+C47+C48</f>
        <v>1130</v>
      </c>
      <c r="D45" s="221"/>
    </row>
    <row r="46" ht="25" customHeight="1" spans="1:4">
      <c r="A46" s="222">
        <v>50701</v>
      </c>
      <c r="B46" s="224" t="s">
        <v>2527</v>
      </c>
      <c r="C46" s="220">
        <v>140</v>
      </c>
      <c r="D46" s="221"/>
    </row>
    <row r="47" ht="25" customHeight="1" spans="1:4">
      <c r="A47" s="222">
        <v>50702</v>
      </c>
      <c r="B47" s="224" t="s">
        <v>2528</v>
      </c>
      <c r="C47" s="220"/>
      <c r="D47" s="221"/>
    </row>
    <row r="48" ht="25" customHeight="1" spans="1:4">
      <c r="A48" s="222">
        <v>50799</v>
      </c>
      <c r="B48" s="224" t="s">
        <v>2529</v>
      </c>
      <c r="C48" s="220">
        <v>990</v>
      </c>
      <c r="D48" s="221"/>
    </row>
    <row r="49" ht="25" customHeight="1" spans="1:4">
      <c r="A49" s="222">
        <v>508</v>
      </c>
      <c r="B49" s="223" t="s">
        <v>2530</v>
      </c>
      <c r="C49" s="220">
        <f>C50+C51+C52+C53</f>
        <v>300</v>
      </c>
      <c r="D49" s="221"/>
    </row>
    <row r="50" ht="25" customHeight="1" spans="1:4">
      <c r="A50" s="222">
        <v>50803</v>
      </c>
      <c r="B50" s="224" t="s">
        <v>2531</v>
      </c>
      <c r="C50" s="220"/>
      <c r="D50" s="221"/>
    </row>
    <row r="51" ht="25" customHeight="1" spans="1:4">
      <c r="A51" s="222">
        <v>50804</v>
      </c>
      <c r="B51" s="224" t="s">
        <v>2532</v>
      </c>
      <c r="C51" s="220"/>
      <c r="D51" s="221"/>
    </row>
    <row r="52" ht="25" customHeight="1" spans="1:4">
      <c r="A52" s="222">
        <v>50805</v>
      </c>
      <c r="B52" s="224" t="s">
        <v>2533</v>
      </c>
      <c r="C52" s="220"/>
      <c r="D52" s="221"/>
    </row>
    <row r="53" ht="25" customHeight="1" spans="1:4">
      <c r="A53" s="222">
        <v>50899</v>
      </c>
      <c r="B53" s="224" t="s">
        <v>2534</v>
      </c>
      <c r="C53" s="220">
        <v>300</v>
      </c>
      <c r="D53" s="221"/>
    </row>
    <row r="54" ht="25" customHeight="1" spans="1:4">
      <c r="A54" s="222">
        <v>509</v>
      </c>
      <c r="B54" s="223" t="s">
        <v>2535</v>
      </c>
      <c r="C54" s="220">
        <f>C55+C56+C57+C58+C59</f>
        <v>16772</v>
      </c>
      <c r="D54" s="221"/>
    </row>
    <row r="55" ht="25" customHeight="1" spans="1:4">
      <c r="A55" s="222">
        <v>50901</v>
      </c>
      <c r="B55" s="224" t="s">
        <v>2536</v>
      </c>
      <c r="C55" s="220">
        <v>3200</v>
      </c>
      <c r="D55" s="221"/>
    </row>
    <row r="56" ht="25" customHeight="1" spans="1:4">
      <c r="A56" s="222">
        <v>50902</v>
      </c>
      <c r="B56" s="224" t="s">
        <v>2537</v>
      </c>
      <c r="C56" s="220">
        <v>440</v>
      </c>
      <c r="D56" s="221"/>
    </row>
    <row r="57" ht="25" customHeight="1" spans="1:4">
      <c r="A57" s="222">
        <v>50903</v>
      </c>
      <c r="B57" s="224" t="s">
        <v>2538</v>
      </c>
      <c r="C57" s="220">
        <v>10</v>
      </c>
      <c r="D57" s="221"/>
    </row>
    <row r="58" ht="25" customHeight="1" spans="1:4">
      <c r="A58" s="222">
        <v>50905</v>
      </c>
      <c r="B58" s="224" t="s">
        <v>2539</v>
      </c>
      <c r="C58" s="220">
        <v>13000</v>
      </c>
      <c r="D58" s="221"/>
    </row>
    <row r="59" ht="25" customHeight="1" spans="1:4">
      <c r="A59" s="222">
        <v>50999</v>
      </c>
      <c r="B59" s="224" t="s">
        <v>2540</v>
      </c>
      <c r="C59" s="220">
        <v>122</v>
      </c>
      <c r="D59" s="221"/>
    </row>
    <row r="60" ht="25" customHeight="1" spans="1:4">
      <c r="A60" s="222">
        <v>510</v>
      </c>
      <c r="B60" s="223" t="s">
        <v>2541</v>
      </c>
      <c r="C60" s="220">
        <f>C61+C62+C63</f>
        <v>11005</v>
      </c>
      <c r="D60" s="221"/>
    </row>
    <row r="61" ht="25" customHeight="1" spans="1:4">
      <c r="A61" s="222">
        <v>51002</v>
      </c>
      <c r="B61" s="224" t="s">
        <v>2542</v>
      </c>
      <c r="C61" s="220">
        <v>11000</v>
      </c>
      <c r="D61" s="221"/>
    </row>
    <row r="62" ht="25" customHeight="1" spans="1:4">
      <c r="A62" s="222">
        <v>51003</v>
      </c>
      <c r="B62" s="224" t="s">
        <v>2543</v>
      </c>
      <c r="C62" s="220"/>
      <c r="D62" s="221"/>
    </row>
    <row r="63" ht="25" customHeight="1" spans="1:4">
      <c r="A63" s="222">
        <v>51004</v>
      </c>
      <c r="B63" s="224" t="s">
        <v>2544</v>
      </c>
      <c r="C63" s="220">
        <v>5</v>
      </c>
      <c r="D63" s="221"/>
    </row>
    <row r="64" ht="25" customHeight="1" spans="1:4">
      <c r="A64" s="222">
        <v>511</v>
      </c>
      <c r="B64" s="223" t="s">
        <v>2545</v>
      </c>
      <c r="C64" s="220">
        <f>C65+C66+C67+C68</f>
        <v>16347</v>
      </c>
      <c r="D64" s="221"/>
    </row>
    <row r="65" ht="25" customHeight="1" spans="1:4">
      <c r="A65" s="222">
        <v>51101</v>
      </c>
      <c r="B65" s="224" t="s">
        <v>2546</v>
      </c>
      <c r="C65" s="220">
        <v>16347</v>
      </c>
      <c r="D65" s="221"/>
    </row>
    <row r="66" ht="25" customHeight="1" spans="1:4">
      <c r="A66" s="222">
        <v>51102</v>
      </c>
      <c r="B66" s="224" t="s">
        <v>2547</v>
      </c>
      <c r="C66" s="220"/>
      <c r="D66" s="221"/>
    </row>
    <row r="67" ht="25" customHeight="1" spans="1:4">
      <c r="A67" s="222">
        <v>51103</v>
      </c>
      <c r="B67" s="224" t="s">
        <v>2548</v>
      </c>
      <c r="C67" s="220"/>
      <c r="D67" s="221"/>
    </row>
    <row r="68" ht="25" customHeight="1" spans="1:4">
      <c r="A68" s="222">
        <v>51104</v>
      </c>
      <c r="B68" s="224" t="s">
        <v>2549</v>
      </c>
      <c r="C68" s="220"/>
      <c r="D68" s="221"/>
    </row>
    <row r="69" ht="25" customHeight="1" spans="1:4">
      <c r="A69" s="222">
        <v>514</v>
      </c>
      <c r="B69" s="223" t="s">
        <v>2550</v>
      </c>
      <c r="C69" s="220">
        <f>C70+C71</f>
        <v>3000</v>
      </c>
      <c r="D69" s="221"/>
    </row>
    <row r="70" ht="25" customHeight="1" spans="1:4">
      <c r="A70" s="222">
        <v>51401</v>
      </c>
      <c r="B70" s="224" t="s">
        <v>2551</v>
      </c>
      <c r="C70" s="220">
        <v>3000</v>
      </c>
      <c r="D70" s="221"/>
    </row>
    <row r="71" ht="25" customHeight="1" spans="1:4">
      <c r="A71" s="222">
        <v>51402</v>
      </c>
      <c r="B71" s="224" t="s">
        <v>2552</v>
      </c>
      <c r="C71" s="220"/>
      <c r="D71" s="221"/>
    </row>
    <row r="72" ht="25" customHeight="1" spans="1:4">
      <c r="A72" s="222">
        <v>599</v>
      </c>
      <c r="B72" s="223" t="s">
        <v>569</v>
      </c>
      <c r="C72" s="220">
        <f>C73+C74+C75+C76+C77</f>
        <v>60</v>
      </c>
      <c r="D72" s="221"/>
    </row>
    <row r="73" ht="25" customHeight="1" spans="1:4">
      <c r="A73" s="222">
        <v>59907</v>
      </c>
      <c r="B73" s="224" t="s">
        <v>2553</v>
      </c>
      <c r="C73" s="220"/>
      <c r="D73" s="221"/>
    </row>
    <row r="74" ht="25" customHeight="1" spans="1:4">
      <c r="A74" s="222">
        <v>59908</v>
      </c>
      <c r="B74" s="224" t="s">
        <v>2554</v>
      </c>
      <c r="C74" s="220"/>
      <c r="D74" s="221"/>
    </row>
    <row r="75" ht="25" customHeight="1" spans="1:4">
      <c r="A75" s="222">
        <v>59909</v>
      </c>
      <c r="B75" s="224" t="s">
        <v>2555</v>
      </c>
      <c r="C75" s="220"/>
      <c r="D75" s="221"/>
    </row>
    <row r="76" ht="25" customHeight="1" spans="1:4">
      <c r="A76" s="222">
        <v>59910</v>
      </c>
      <c r="B76" s="224" t="s">
        <v>2556</v>
      </c>
      <c r="C76" s="220"/>
      <c r="D76" s="221"/>
    </row>
    <row r="77" ht="25" customHeight="1" spans="1:4">
      <c r="A77" s="222">
        <v>59999</v>
      </c>
      <c r="B77" s="224" t="s">
        <v>2557</v>
      </c>
      <c r="C77" s="220">
        <v>60</v>
      </c>
      <c r="D77" s="221"/>
    </row>
    <row r="78" spans="1:4">
      <c r="A78" s="225"/>
      <c r="B78" s="225"/>
      <c r="C78" s="226"/>
      <c r="D78" s="18"/>
    </row>
  </sheetData>
  <mergeCells count="6">
    <mergeCell ref="A2:D2"/>
    <mergeCell ref="A3:D3"/>
    <mergeCell ref="A4:A5"/>
    <mergeCell ref="B4:B5"/>
    <mergeCell ref="C4:C5"/>
    <mergeCell ref="D4:D5"/>
  </mergeCells>
  <printOptions horizontalCentered="1"/>
  <pageMargins left="0.554861111111111" right="0.554861111111111" top="0.60625" bottom="0.60625" header="0.5" footer="0.5"/>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1"/>
  <sheetViews>
    <sheetView topLeftCell="A9" workbookViewId="0">
      <selection activeCell="A25" sqref="A25"/>
    </sheetView>
  </sheetViews>
  <sheetFormatPr defaultColWidth="9" defaultRowHeight="14.25" outlineLevelCol="2"/>
  <cols>
    <col min="1" max="1" width="48" customWidth="1"/>
    <col min="2" max="2" width="16.5" customWidth="1"/>
    <col min="3" max="3" width="16" customWidth="1"/>
  </cols>
  <sheetData>
    <row r="1" ht="22" customHeight="1" spans="1:2">
      <c r="A1" s="104" t="s">
        <v>2558</v>
      </c>
      <c r="B1" s="208"/>
    </row>
    <row r="2" ht="49" customHeight="1" spans="1:3">
      <c r="A2" s="209" t="s">
        <v>2559</v>
      </c>
      <c r="B2" s="209"/>
      <c r="C2" s="209"/>
    </row>
    <row r="3" ht="21" customHeight="1" spans="1:3">
      <c r="A3" s="210"/>
      <c r="B3" s="208" t="s">
        <v>70</v>
      </c>
      <c r="C3" s="208"/>
    </row>
    <row r="4" ht="25" customHeight="1" spans="1:3">
      <c r="A4" s="211" t="s">
        <v>73</v>
      </c>
      <c r="B4" s="211" t="s">
        <v>4</v>
      </c>
      <c r="C4" s="211" t="s">
        <v>5</v>
      </c>
    </row>
    <row r="5" ht="25" customHeight="1" spans="1:3">
      <c r="A5" s="212" t="s">
        <v>76</v>
      </c>
      <c r="B5" s="213">
        <f>B6+B13+B41</f>
        <v>251888</v>
      </c>
      <c r="C5" s="213">
        <f>C6+C13+C41</f>
        <v>222000</v>
      </c>
    </row>
    <row r="6" ht="25" customHeight="1" spans="1:3">
      <c r="A6" s="212" t="s">
        <v>78</v>
      </c>
      <c r="B6" s="213">
        <f>B7+B8+B9+B10+B11+B12</f>
        <v>3792</v>
      </c>
      <c r="C6" s="213">
        <f>C7+C8+C9+C10+C11+C12</f>
        <v>3792</v>
      </c>
    </row>
    <row r="7" ht="25" customHeight="1" spans="1:3">
      <c r="A7" s="214" t="s">
        <v>80</v>
      </c>
      <c r="B7" s="215">
        <v>426</v>
      </c>
      <c r="C7" s="215">
        <v>426</v>
      </c>
    </row>
    <row r="8" ht="25" customHeight="1" spans="1:3">
      <c r="A8" s="214" t="s">
        <v>82</v>
      </c>
      <c r="B8" s="215">
        <v>731</v>
      </c>
      <c r="C8" s="215">
        <v>731</v>
      </c>
    </row>
    <row r="9" ht="25" customHeight="1" spans="1:3">
      <c r="A9" s="214" t="s">
        <v>84</v>
      </c>
      <c r="B9" s="215">
        <v>1222</v>
      </c>
      <c r="C9" s="215">
        <v>1222</v>
      </c>
    </row>
    <row r="10" ht="25" customHeight="1" spans="1:3">
      <c r="A10" s="214" t="s">
        <v>86</v>
      </c>
      <c r="B10" s="215">
        <v>1</v>
      </c>
      <c r="C10" s="215">
        <v>1</v>
      </c>
    </row>
    <row r="11" ht="25" customHeight="1" spans="1:3">
      <c r="A11" s="214" t="s">
        <v>88</v>
      </c>
      <c r="B11" s="215">
        <v>966</v>
      </c>
      <c r="C11" s="215">
        <v>966</v>
      </c>
    </row>
    <row r="12" ht="25" customHeight="1" spans="1:3">
      <c r="A12" s="214" t="s">
        <v>90</v>
      </c>
      <c r="B12" s="215">
        <v>446</v>
      </c>
      <c r="C12" s="215">
        <v>446</v>
      </c>
    </row>
    <row r="13" ht="25" customHeight="1" spans="1:3">
      <c r="A13" s="212" t="s">
        <v>92</v>
      </c>
      <c r="B13" s="213">
        <f>SUM(B14:B40)</f>
        <v>201952</v>
      </c>
      <c r="C13" s="213">
        <f>SUM(C14:C40)</f>
        <v>200708</v>
      </c>
    </row>
    <row r="14" ht="25" customHeight="1" spans="1:3">
      <c r="A14" s="214" t="s">
        <v>94</v>
      </c>
      <c r="B14" s="215">
        <v>3887</v>
      </c>
      <c r="C14" s="215">
        <v>4081</v>
      </c>
    </row>
    <row r="15" ht="25" customHeight="1" spans="1:3">
      <c r="A15" s="214" t="s">
        <v>96</v>
      </c>
      <c r="B15" s="215">
        <v>56040</v>
      </c>
      <c r="C15" s="215">
        <v>59000</v>
      </c>
    </row>
    <row r="16" ht="25" customHeight="1" spans="1:3">
      <c r="A16" s="214" t="s">
        <v>98</v>
      </c>
      <c r="B16" s="215">
        <v>19804</v>
      </c>
      <c r="C16" s="215">
        <v>19000</v>
      </c>
    </row>
    <row r="17" ht="25" customHeight="1" spans="1:3">
      <c r="A17" s="214" t="s">
        <v>100</v>
      </c>
      <c r="B17" s="215">
        <v>13802</v>
      </c>
      <c r="C17" s="215">
        <v>12031</v>
      </c>
    </row>
    <row r="18" ht="25" customHeight="1" spans="1:3">
      <c r="A18" s="214" t="s">
        <v>102</v>
      </c>
      <c r="B18" s="215"/>
      <c r="C18" s="215"/>
    </row>
    <row r="19" ht="25" customHeight="1" spans="1:3">
      <c r="A19" s="214" t="s">
        <v>104</v>
      </c>
      <c r="B19" s="215">
        <v>61</v>
      </c>
      <c r="C19" s="215">
        <v>61</v>
      </c>
    </row>
    <row r="20" ht="25" customHeight="1" spans="1:3">
      <c r="A20" s="214" t="s">
        <v>106</v>
      </c>
      <c r="B20" s="215"/>
      <c r="C20" s="215"/>
    </row>
    <row r="21" ht="25" customHeight="1" spans="1:3">
      <c r="A21" s="214" t="s">
        <v>108</v>
      </c>
      <c r="B21" s="215">
        <v>11149</v>
      </c>
      <c r="C21" s="215">
        <v>12000</v>
      </c>
    </row>
    <row r="22" ht="25" customHeight="1" spans="1:3">
      <c r="A22" s="214" t="s">
        <v>110</v>
      </c>
      <c r="B22" s="215">
        <v>11618</v>
      </c>
      <c r="C22" s="215">
        <v>11000</v>
      </c>
    </row>
    <row r="23" ht="25" customHeight="1" spans="1:3">
      <c r="A23" s="214" t="s">
        <v>112</v>
      </c>
      <c r="B23" s="215">
        <v>200</v>
      </c>
      <c r="C23" s="215">
        <v>200</v>
      </c>
    </row>
    <row r="24" ht="25" customHeight="1" spans="1:3">
      <c r="A24" s="214" t="s">
        <v>114</v>
      </c>
      <c r="B24" s="215">
        <v>9755</v>
      </c>
      <c r="C24" s="215">
        <v>9755</v>
      </c>
    </row>
    <row r="25" ht="25" customHeight="1" spans="1:3">
      <c r="A25" s="214" t="s">
        <v>116</v>
      </c>
      <c r="B25" s="215">
        <v>14392</v>
      </c>
      <c r="C25" s="215">
        <v>13000</v>
      </c>
    </row>
    <row r="26" ht="25" customHeight="1" spans="1:3">
      <c r="A26" s="214" t="s">
        <v>118</v>
      </c>
      <c r="B26" s="215">
        <v>15</v>
      </c>
      <c r="C26" s="215"/>
    </row>
    <row r="27" ht="25" customHeight="1" spans="1:3">
      <c r="A27" s="214" t="s">
        <v>120</v>
      </c>
      <c r="B27" s="215">
        <v>1065</v>
      </c>
      <c r="C27" s="215">
        <v>1000</v>
      </c>
    </row>
    <row r="28" ht="25" customHeight="1" spans="1:3">
      <c r="A28" s="214" t="s">
        <v>121</v>
      </c>
      <c r="B28" s="215">
        <v>12925</v>
      </c>
      <c r="C28" s="215">
        <v>12400</v>
      </c>
    </row>
    <row r="29" ht="25" customHeight="1" spans="1:3">
      <c r="A29" s="214" t="s">
        <v>122</v>
      </c>
      <c r="B29" s="215">
        <v>56</v>
      </c>
      <c r="C29" s="215">
        <v>60</v>
      </c>
    </row>
    <row r="30" ht="25" customHeight="1" spans="1:3">
      <c r="A30" s="214" t="s">
        <v>123</v>
      </c>
      <c r="B30" s="215">
        <v>448</v>
      </c>
      <c r="C30" s="215">
        <v>460</v>
      </c>
    </row>
    <row r="31" ht="25" customHeight="1" spans="1:3">
      <c r="A31" s="214" t="s">
        <v>124</v>
      </c>
      <c r="B31" s="215">
        <v>14922</v>
      </c>
      <c r="C31" s="215">
        <v>17000</v>
      </c>
    </row>
    <row r="32" ht="25" customHeight="1" spans="1:3">
      <c r="A32" s="214" t="s">
        <v>125</v>
      </c>
      <c r="B32" s="215">
        <v>4783</v>
      </c>
      <c r="C32" s="215">
        <v>4700</v>
      </c>
    </row>
    <row r="33" ht="25" customHeight="1" spans="1:3">
      <c r="A33" s="214" t="s">
        <v>126</v>
      </c>
      <c r="B33" s="215">
        <v>2663</v>
      </c>
      <c r="C33" s="215">
        <v>2600</v>
      </c>
    </row>
    <row r="34" ht="25" customHeight="1" spans="1:3">
      <c r="A34" s="214" t="s">
        <v>127</v>
      </c>
      <c r="B34" s="215">
        <v>11514</v>
      </c>
      <c r="C34" s="215">
        <v>11000</v>
      </c>
    </row>
    <row r="35" ht="25" customHeight="1" spans="1:3">
      <c r="A35" s="214" t="s">
        <v>128</v>
      </c>
      <c r="B35" s="215">
        <v>10059</v>
      </c>
      <c r="C35" s="215">
        <v>5000</v>
      </c>
    </row>
    <row r="36" ht="25" customHeight="1" spans="1:3">
      <c r="A36" s="214" t="s">
        <v>129</v>
      </c>
      <c r="B36" s="215"/>
      <c r="C36" s="215"/>
    </row>
    <row r="37" ht="25" customHeight="1" spans="1:3">
      <c r="A37" s="214" t="s">
        <v>130</v>
      </c>
      <c r="B37" s="215">
        <v>1107</v>
      </c>
      <c r="C37" s="215">
        <v>500</v>
      </c>
    </row>
    <row r="38" ht="25" customHeight="1" spans="1:3">
      <c r="A38" s="214" t="s">
        <v>131</v>
      </c>
      <c r="B38" s="215">
        <v>122</v>
      </c>
      <c r="C38" s="215">
        <v>110</v>
      </c>
    </row>
    <row r="39" ht="25" customHeight="1" spans="1:3">
      <c r="A39" s="214" t="s">
        <v>132</v>
      </c>
      <c r="B39" s="215">
        <v>206</v>
      </c>
      <c r="C39" s="215">
        <v>250</v>
      </c>
    </row>
    <row r="40" ht="25" customHeight="1" spans="1:3">
      <c r="A40" s="214" t="s">
        <v>136</v>
      </c>
      <c r="B40" s="215">
        <v>1359</v>
      </c>
      <c r="C40" s="215">
        <v>5500</v>
      </c>
    </row>
    <row r="41" ht="25" customHeight="1" spans="1:3">
      <c r="A41" s="212" t="s">
        <v>137</v>
      </c>
      <c r="B41" s="213">
        <f>SUM(B42:B61)</f>
        <v>46144</v>
      </c>
      <c r="C41" s="213">
        <f>SUM(C42:C61)</f>
        <v>17500</v>
      </c>
    </row>
    <row r="42" ht="25" customHeight="1" spans="1:3">
      <c r="A42" s="214" t="s">
        <v>139</v>
      </c>
      <c r="B42" s="215">
        <v>1172</v>
      </c>
      <c r="C42" s="215">
        <v>1200</v>
      </c>
    </row>
    <row r="43" ht="25" customHeight="1" spans="1:3">
      <c r="A43" s="214" t="s">
        <v>141</v>
      </c>
      <c r="B43" s="215">
        <v>4</v>
      </c>
      <c r="C43" s="215"/>
    </row>
    <row r="44" ht="25" customHeight="1" spans="1:3">
      <c r="A44" s="214" t="s">
        <v>143</v>
      </c>
      <c r="B44" s="215">
        <v>91</v>
      </c>
      <c r="C44" s="215">
        <v>90</v>
      </c>
    </row>
    <row r="45" ht="25" customHeight="1" spans="1:3">
      <c r="A45" s="214" t="s">
        <v>144</v>
      </c>
      <c r="B45" s="215">
        <v>1980</v>
      </c>
      <c r="C45" s="215">
        <v>2000</v>
      </c>
    </row>
    <row r="46" ht="25" customHeight="1" spans="1:3">
      <c r="A46" s="214" t="s">
        <v>145</v>
      </c>
      <c r="B46" s="215">
        <v>130</v>
      </c>
      <c r="C46" s="215">
        <v>100</v>
      </c>
    </row>
    <row r="47" ht="25" customHeight="1" spans="1:3">
      <c r="A47" s="214" t="s">
        <v>146</v>
      </c>
      <c r="B47" s="215">
        <v>1402</v>
      </c>
      <c r="C47" s="215">
        <v>1400</v>
      </c>
    </row>
    <row r="48" ht="25" customHeight="1" spans="1:3">
      <c r="A48" s="214" t="s">
        <v>147</v>
      </c>
      <c r="B48" s="215">
        <v>191</v>
      </c>
      <c r="C48" s="215">
        <v>190</v>
      </c>
    </row>
    <row r="49" ht="25" customHeight="1" spans="1:3">
      <c r="A49" s="214" t="s">
        <v>148</v>
      </c>
      <c r="B49" s="215">
        <v>253</v>
      </c>
      <c r="C49" s="215">
        <v>250</v>
      </c>
    </row>
    <row r="50" ht="25" customHeight="1" spans="1:3">
      <c r="A50" s="214" t="s">
        <v>149</v>
      </c>
      <c r="B50" s="215">
        <v>2565</v>
      </c>
      <c r="C50" s="215">
        <v>2500</v>
      </c>
    </row>
    <row r="51" ht="25" customHeight="1" spans="1:3">
      <c r="A51" s="214" t="s">
        <v>150</v>
      </c>
      <c r="B51" s="215">
        <v>128</v>
      </c>
      <c r="C51" s="215">
        <v>150</v>
      </c>
    </row>
    <row r="52" ht="25" customHeight="1" spans="1:3">
      <c r="A52" s="214" t="s">
        <v>151</v>
      </c>
      <c r="B52" s="215">
        <v>35014</v>
      </c>
      <c r="C52" s="215">
        <v>4000</v>
      </c>
    </row>
    <row r="53" ht="25" customHeight="1" spans="1:3">
      <c r="A53" s="214" t="s">
        <v>152</v>
      </c>
      <c r="B53" s="215">
        <v>2343</v>
      </c>
      <c r="C53" s="215">
        <v>3000</v>
      </c>
    </row>
    <row r="54" ht="25" customHeight="1" spans="1:3">
      <c r="A54" s="214" t="s">
        <v>153</v>
      </c>
      <c r="B54" s="215">
        <v>39</v>
      </c>
      <c r="C54" s="215">
        <v>30</v>
      </c>
    </row>
    <row r="55" ht="25" customHeight="1" spans="1:3">
      <c r="A55" s="214" t="s">
        <v>154</v>
      </c>
      <c r="B55" s="215">
        <v>49</v>
      </c>
      <c r="C55" s="215">
        <v>50</v>
      </c>
    </row>
    <row r="56" ht="25" customHeight="1" spans="1:3">
      <c r="A56" s="214" t="s">
        <v>155</v>
      </c>
      <c r="B56" s="215">
        <v>9</v>
      </c>
      <c r="C56" s="215">
        <v>9</v>
      </c>
    </row>
    <row r="57" ht="25" customHeight="1" spans="1:3">
      <c r="A57" s="214" t="s">
        <v>156</v>
      </c>
      <c r="B57" s="215">
        <v>207</v>
      </c>
      <c r="C57" s="215">
        <v>200</v>
      </c>
    </row>
    <row r="58" ht="25" customHeight="1" spans="1:3">
      <c r="A58" s="214" t="s">
        <v>157</v>
      </c>
      <c r="B58" s="215"/>
      <c r="C58" s="215"/>
    </row>
    <row r="59" ht="25" customHeight="1" spans="1:3">
      <c r="A59" s="214" t="s">
        <v>158</v>
      </c>
      <c r="B59" s="215">
        <v>12</v>
      </c>
      <c r="C59" s="215">
        <v>12</v>
      </c>
    </row>
    <row r="60" ht="25" customHeight="1" spans="1:3">
      <c r="A60" s="214" t="s">
        <v>159</v>
      </c>
      <c r="B60" s="215">
        <v>456</v>
      </c>
      <c r="C60" s="215">
        <v>400</v>
      </c>
    </row>
    <row r="61" ht="25" customHeight="1" spans="1:3">
      <c r="A61" s="214" t="s">
        <v>160</v>
      </c>
      <c r="B61" s="215">
        <v>99</v>
      </c>
      <c r="C61" s="215">
        <v>1919</v>
      </c>
    </row>
  </sheetData>
  <mergeCells count="2">
    <mergeCell ref="A2:C2"/>
    <mergeCell ref="B3:C3"/>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A19" sqref="A19:E19"/>
    </sheetView>
  </sheetViews>
  <sheetFormatPr defaultColWidth="9" defaultRowHeight="14.25" outlineLevelCol="4"/>
  <cols>
    <col min="1" max="1" width="32.375" customWidth="1"/>
    <col min="2" max="2" width="15.875" customWidth="1"/>
    <col min="3" max="3" width="17.625" customWidth="1"/>
    <col min="4" max="4" width="16.5" customWidth="1"/>
    <col min="5" max="5" width="21.625" customWidth="1"/>
  </cols>
  <sheetData>
    <row r="1" ht="20" customHeight="1" spans="1:1">
      <c r="A1" s="18" t="s">
        <v>2560</v>
      </c>
    </row>
    <row r="2" ht="30" customHeight="1" spans="1:5">
      <c r="A2" s="206" t="s">
        <v>2561</v>
      </c>
      <c r="B2" s="206"/>
      <c r="C2" s="206"/>
      <c r="D2" s="206"/>
      <c r="E2" s="206"/>
    </row>
    <row r="3" ht="21" customHeight="1" spans="1:5">
      <c r="A3" s="207"/>
      <c r="B3" s="207"/>
      <c r="C3" s="207"/>
      <c r="D3" s="207"/>
      <c r="E3" s="207" t="s">
        <v>70</v>
      </c>
    </row>
    <row r="4" ht="30" customHeight="1" spans="1:5">
      <c r="A4" s="101" t="s">
        <v>2562</v>
      </c>
      <c r="B4" s="101" t="s">
        <v>2563</v>
      </c>
      <c r="C4" s="101" t="s">
        <v>2564</v>
      </c>
      <c r="D4" s="101" t="s">
        <v>2565</v>
      </c>
      <c r="E4" s="101" t="s">
        <v>181</v>
      </c>
    </row>
    <row r="5" ht="30" customHeight="1" spans="1:5">
      <c r="A5" s="102" t="s">
        <v>2566</v>
      </c>
      <c r="B5" s="101"/>
      <c r="C5" s="101"/>
      <c r="D5" s="101"/>
      <c r="E5" s="101"/>
    </row>
    <row r="6" ht="30" customHeight="1" spans="1:5">
      <c r="A6" s="102" t="s">
        <v>2567</v>
      </c>
      <c r="B6" s="101"/>
      <c r="C6" s="101"/>
      <c r="D6" s="101"/>
      <c r="E6" s="101"/>
    </row>
    <row r="7" ht="30" customHeight="1" spans="1:5">
      <c r="A7" s="102" t="s">
        <v>2568</v>
      </c>
      <c r="B7" s="101"/>
      <c r="C7" s="101"/>
      <c r="D7" s="101"/>
      <c r="E7" s="101"/>
    </row>
    <row r="8" ht="30" customHeight="1" spans="1:5">
      <c r="A8" s="102" t="s">
        <v>2569</v>
      </c>
      <c r="B8" s="101"/>
      <c r="C8" s="101"/>
      <c r="D8" s="101"/>
      <c r="E8" s="101"/>
    </row>
    <row r="9" ht="30" customHeight="1" spans="1:5">
      <c r="A9" s="102" t="s">
        <v>2570</v>
      </c>
      <c r="B9" s="101"/>
      <c r="C9" s="101"/>
      <c r="D9" s="101"/>
      <c r="E9" s="101"/>
    </row>
    <row r="10" ht="30" customHeight="1" spans="1:5">
      <c r="A10" s="102" t="s">
        <v>2571</v>
      </c>
      <c r="B10" s="101"/>
      <c r="C10" s="101"/>
      <c r="D10" s="101"/>
      <c r="E10" s="101"/>
    </row>
    <row r="11" ht="30" customHeight="1" spans="1:5">
      <c r="A11" s="102" t="s">
        <v>2572</v>
      </c>
      <c r="B11" s="101"/>
      <c r="C11" s="101"/>
      <c r="D11" s="101"/>
      <c r="E11" s="101"/>
    </row>
    <row r="12" ht="30" customHeight="1" spans="1:5">
      <c r="A12" s="102" t="s">
        <v>2573</v>
      </c>
      <c r="B12" s="101"/>
      <c r="C12" s="101"/>
      <c r="D12" s="101"/>
      <c r="E12" s="101"/>
    </row>
    <row r="13" ht="30" customHeight="1" spans="1:5">
      <c r="A13" s="102" t="s">
        <v>2574</v>
      </c>
      <c r="B13" s="101"/>
      <c r="C13" s="101"/>
      <c r="D13" s="101"/>
      <c r="E13" s="101"/>
    </row>
    <row r="14" ht="30" customHeight="1" spans="1:5">
      <c r="A14" s="102" t="s">
        <v>2575</v>
      </c>
      <c r="B14" s="101"/>
      <c r="C14" s="101"/>
      <c r="D14" s="101"/>
      <c r="E14" s="101"/>
    </row>
    <row r="15" ht="30" customHeight="1" spans="1:5">
      <c r="A15" s="102" t="s">
        <v>2576</v>
      </c>
      <c r="B15" s="101"/>
      <c r="C15" s="101"/>
      <c r="D15" s="101"/>
      <c r="E15" s="101"/>
    </row>
    <row r="16" ht="30" customHeight="1" spans="1:5">
      <c r="A16" s="102" t="s">
        <v>2577</v>
      </c>
      <c r="B16" s="101"/>
      <c r="C16" s="101"/>
      <c r="D16" s="101"/>
      <c r="E16" s="101"/>
    </row>
    <row r="17" ht="30" customHeight="1" spans="1:5">
      <c r="A17" s="102" t="s">
        <v>2578</v>
      </c>
      <c r="B17" s="101"/>
      <c r="C17" s="101"/>
      <c r="D17" s="101"/>
      <c r="E17" s="101"/>
    </row>
    <row r="18" ht="30" customHeight="1" spans="1:5">
      <c r="A18" s="101" t="s">
        <v>181</v>
      </c>
      <c r="B18" s="101">
        <v>0</v>
      </c>
      <c r="C18" s="101">
        <v>0</v>
      </c>
      <c r="D18" s="101">
        <v>0</v>
      </c>
      <c r="E18" s="101">
        <v>0</v>
      </c>
    </row>
    <row r="19" ht="25" customHeight="1" spans="1:5">
      <c r="A19" s="103" t="s">
        <v>2579</v>
      </c>
      <c r="B19" s="103"/>
      <c r="C19" s="103"/>
      <c r="D19" s="103"/>
      <c r="E19" s="103"/>
    </row>
  </sheetData>
  <mergeCells count="2">
    <mergeCell ref="A2:E2"/>
    <mergeCell ref="A19:E1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25</vt:i4>
      </vt:variant>
    </vt:vector>
  </HeadingPairs>
  <TitlesOfParts>
    <vt:vector size="25" baseType="lpstr">
      <vt:lpstr>地方预算收入表（按3%增长） </vt:lpstr>
      <vt:lpstr>一般公共预算收支平衡明细表</vt:lpstr>
      <vt:lpstr>一般公共预算支出预算表（按功能分类到类） </vt:lpstr>
      <vt:lpstr>一般公共预算本级支出预算表（按功能分类到类）  </vt:lpstr>
      <vt:lpstr>一般公共预算本级支出预算表（按功能分类到款）</vt:lpstr>
      <vt:lpstr>一般公共预算本级支出预算表（按功能分类到目级）</vt:lpstr>
      <vt:lpstr>一般公共预算本级支出预算表（经济分类到目级）</vt:lpstr>
      <vt:lpstr>一般公共预算税收返还和转移支付预算表（分项目）</vt:lpstr>
      <vt:lpstr>一般公共预算税收返还和转移支付预算表（分乡镇）</vt:lpstr>
      <vt:lpstr>“三公”经费预算表</vt:lpstr>
      <vt:lpstr>政府性基金预算收支平衡表 </vt:lpstr>
      <vt:lpstr>政府性基金预算收入预算表（到目级）</vt:lpstr>
      <vt:lpstr>政府性基金预算支出预算表（到目级）</vt:lpstr>
      <vt:lpstr>政府性基金预算本级支出预算表（到目级） </vt:lpstr>
      <vt:lpstr>年政府性基金转移支付预算表（分项目）</vt:lpstr>
      <vt:lpstr>政府性基金转移支付预算表（分乡镇）</vt:lpstr>
      <vt:lpstr>国有资本经营预算平衡表</vt:lpstr>
      <vt:lpstr>国有资本经营收入预算表</vt:lpstr>
      <vt:lpstr>国有资本经营预算支出表</vt:lpstr>
      <vt:lpstr>国有资本经营预算本级支出表 </vt:lpstr>
      <vt:lpstr>社会保险基金收入预算总表</vt:lpstr>
      <vt:lpstr>社会保险基金支出预算总表</vt:lpstr>
      <vt:lpstr>2024年债务限额和余额情况表</vt:lpstr>
      <vt:lpstr>2024年债务券发行及还本付息情况表</vt:lpstr>
      <vt:lpstr>2025年债务发行及还本付息情况表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吴艳 10.104.97.11</dc:creator>
  <cp:lastModifiedBy>Sun</cp:lastModifiedBy>
  <dcterms:created xsi:type="dcterms:W3CDTF">2019-12-23T09:03:00Z</dcterms:created>
  <dcterms:modified xsi:type="dcterms:W3CDTF">2025-10-10T07:22:33Z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3ADEE96CEFDE4C58949E66E2B44DB132_13</vt:lpwstr>
  </property>
</Properties>
</file>