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tabRatio="885" firstSheet="23" activeTab="26"/>
  </bookViews>
  <sheets>
    <sheet name="城步县2022年一般公共预算收入决算总表" sheetId="33" r:id="rId1"/>
    <sheet name="城步县2022年一般公共预算收入决算明细表" sheetId="1" r:id="rId2"/>
    <sheet name="城步县2022年一般公共预算支出决算总表" sheetId="34" r:id="rId3"/>
    <sheet name="城步县2022年一般公共预算支出决算功能分类明细表" sheetId="17" r:id="rId4"/>
    <sheet name="城步县本级2022年一般公共预算收入决算总表" sheetId="35" r:id="rId5"/>
    <sheet name="城步县本级2022年一般公共预算收入决算明细表 " sheetId="36" r:id="rId6"/>
    <sheet name="城步县本级2022年一般公共预算支出决算总表" sheetId="37" r:id="rId7"/>
    <sheet name="城步县本级2022年一般公共预算支出决算功能分类明细表 " sheetId="38" r:id="rId8"/>
    <sheet name="城步县本级2022年一般公共预算基本支出决算经济分类明细表" sheetId="6" r:id="rId9"/>
    <sheet name="城步县2022年一般公共财政收支决算平衡表" sheetId="27" r:id="rId10"/>
    <sheet name="城步县2022年一般公共预算对下税收返还和转移支付决算分项目表" sheetId="7" r:id="rId11"/>
    <sheet name="城步县2022年一般公共预算对下税收返还和转移支付决算分地区表" sheetId="52" r:id="rId12"/>
    <sheet name="城步县2022年“三公”经费情况表" sheetId="48" r:id="rId13"/>
    <sheet name="城步县2022年政府性基金收入决算表" sheetId="8" r:id="rId14"/>
    <sheet name="城步县2022年政府性基金支出决算表" sheetId="13" r:id="rId15"/>
    <sheet name="城步县本级2022年政府性基金收入决算表" sheetId="39" r:id="rId16"/>
    <sheet name="城步县本级2022年政府性基金支出决算表 " sheetId="40" r:id="rId17"/>
    <sheet name="城步县2022年政府性基金转移支付预算分项目决算表" sheetId="29" r:id="rId18"/>
    <sheet name="城步县2022年政府性基金转移支付预算分地区决算表" sheetId="53" r:id="rId19"/>
    <sheet name="城步县2022年社会保险基金收入决算表" sheetId="11" r:id="rId20"/>
    <sheet name="城步县2022年社会保险基金支出决算表" sheetId="30" r:id="rId21"/>
    <sheet name="城步县本级2022年社会保险基金收入决算表 " sheetId="42" r:id="rId22"/>
    <sheet name="城步县本级2022年社会保险基金支出决算表 " sheetId="43" r:id="rId23"/>
    <sheet name="城步县2022年国有资本经营收入决算表" sheetId="20" r:id="rId24"/>
    <sheet name="城步县2022年国有资本经营支出决算表" sheetId="22" r:id="rId25"/>
    <sheet name="城步县本级2022年国有资本经营收入决算表 " sheetId="44" r:id="rId26"/>
    <sheet name="城步县本级2022年国有资本经营支出决算表 " sheetId="45" r:id="rId27"/>
    <sheet name="城步县2022年国有资本经营预算对下安排转移支付表 " sheetId="54" r:id="rId28"/>
    <sheet name="城步县2022年政府一般债务限额和余额情况表 " sheetId="49" r:id="rId29"/>
    <sheet name="城步县2022年政府专项债务限额和余额情况表" sheetId="23" r:id="rId30"/>
    <sheet name="城步县2022年地方政府债券使用情况表" sheetId="50" r:id="rId31"/>
    <sheet name="2022年政府债务发行及还本付息情况表" sheetId="41" r:id="rId32"/>
    <sheet name="2022年重大投资安排情况表" sheetId="55" r:id="rId33"/>
    <sheet name="2022年财政涉农资金统筹整合使用实施方案项目明细表" sheetId="46" r:id="rId34"/>
  </sheets>
  <externalReferences>
    <externalReference r:id="rId35"/>
  </externalReferences>
  <definedNames>
    <definedName name="_xlnm.Print_Titles" localSheetId="23">城步县2022年国有资本经营收入决算表!$2:$3</definedName>
    <definedName name="_xlnm.Print_Titles" localSheetId="24">城步县2022年国有资本经营支出决算表!$2:$3</definedName>
    <definedName name="_xlnm.Print_Titles" localSheetId="19">城步县2022年社会保险基金收入决算表!#REF!</definedName>
    <definedName name="_xlnm.Print_Titles" localSheetId="20">城步县2022年社会保险基金支出决算表!#REF!</definedName>
    <definedName name="_xlnm.Print_Titles" localSheetId="9">城步县2022年一般公共财政收支决算平衡表!$2:$3</definedName>
    <definedName name="_xlnm.Print_Titles" localSheetId="10">城步县2022年一般公共预算对下税收返还和转移支付决算分项目表!$2:$4</definedName>
    <definedName name="_xlnm.Print_Titles" localSheetId="3">城步县2022年一般公共预算支出决算功能分类明细表!$1:$4</definedName>
    <definedName name="_xlnm.Print_Titles" localSheetId="13">城步县2022年政府性基金收入决算表!$1:$2</definedName>
    <definedName name="_xlnm.Print_Titles" localSheetId="14">城步县2022年政府性基金支出决算表!$2:$4</definedName>
    <definedName name="_xlnm.Print_Titles" localSheetId="17">城步县2022年政府性基金转移支付预算分项目决算表!$2:$2</definedName>
    <definedName name="_xlnm.Print_Titles" localSheetId="28">'城步县2022年政府一般债务限额和余额情况表 '!$2:$3</definedName>
    <definedName name="_xlnm.Print_Titles" localSheetId="29">城步县2022年政府专项债务限额和余额情况表!$2:$3</definedName>
    <definedName name="_xlnm.Print_Titles" localSheetId="25">'城步县本级2022年国有资本经营收入决算表 '!$2:$3</definedName>
    <definedName name="_xlnm.Print_Titles" localSheetId="26">'城步县本级2022年国有资本经营支出决算表 '!$2:$3</definedName>
    <definedName name="_xlnm.Print_Titles" localSheetId="21">'城步县本级2022年社会保险基金收入决算表 '!$2:$2</definedName>
    <definedName name="_xlnm.Print_Titles" localSheetId="22">'城步县本级2022年社会保险基金支出决算表 '!$2:$2</definedName>
    <definedName name="_xlnm.Print_Titles" localSheetId="8">城步县本级2022年一般公共预算基本支出决算经济分类明细表!$3:$6</definedName>
    <definedName name="_xlnm.Print_Titles" localSheetId="7">'城步县本级2022年一般公共预算支出决算功能分类明细表 '!$1:$4</definedName>
    <definedName name="_xlnm.Print_Titles" localSheetId="15">城步县本级2022年政府性基金收入决算表!$1:$2</definedName>
    <definedName name="_xlnm.Print_Titles" localSheetId="16">'城步县本级2022年政府性基金支出决算表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<sst xmlns="http://schemas.openxmlformats.org/spreadsheetml/2006/main" count="7191" uniqueCount="2604">
  <si>
    <t>附表一：</t>
  </si>
  <si>
    <t>城步县2022年一般公共预算收入决算总表</t>
  </si>
  <si>
    <t>单位：万元</t>
  </si>
  <si>
    <t>项目</t>
  </si>
  <si>
    <t>决算数</t>
  </si>
  <si>
    <t>一、一般公共预算收入</t>
  </si>
  <si>
    <t>二、上级补助收入</t>
  </si>
  <si>
    <t xml:space="preserve">  返还性收入</t>
  </si>
  <si>
    <t xml:space="preserve">  一般性转移支付收入</t>
  </si>
  <si>
    <t xml:space="preserve">  专项转移支付收入</t>
  </si>
  <si>
    <t>三、上年结余</t>
  </si>
  <si>
    <t xml:space="preserve">四、调入资金   </t>
  </si>
  <si>
    <t>五、债务转贷收入</t>
  </si>
  <si>
    <t>六、动用预算稳定调节基金</t>
  </si>
  <si>
    <t>收  入  总  计</t>
  </si>
  <si>
    <t>附表二：</t>
  </si>
  <si>
    <t>城步县2022年一般公共预算收入决算明细表</t>
  </si>
  <si>
    <r>
      <rPr>
        <sz val="12"/>
        <rFont val="宋体"/>
        <charset val="134"/>
      </rPr>
      <t>项</t>
    </r>
    <r>
      <rPr>
        <sz val="12"/>
        <rFont val="Times New Roman"/>
        <charset val="0"/>
      </rPr>
      <t xml:space="preserve">             </t>
    </r>
    <r>
      <rPr>
        <sz val="12"/>
        <rFont val="宋体"/>
        <charset val="134"/>
      </rPr>
      <t>目</t>
    </r>
  </si>
  <si>
    <r>
      <rPr>
        <sz val="12"/>
        <rFont val="Times New Roman"/>
        <charset val="0"/>
      </rPr>
      <t>2022</t>
    </r>
    <r>
      <rPr>
        <sz val="12"/>
        <rFont val="宋体"/>
        <charset val="0"/>
      </rPr>
      <t>年预算数</t>
    </r>
  </si>
  <si>
    <r>
      <rPr>
        <sz val="12"/>
        <rFont val="Times New Roman"/>
        <charset val="0"/>
      </rPr>
      <t>2022</t>
    </r>
    <r>
      <rPr>
        <sz val="12"/>
        <rFont val="宋体"/>
        <charset val="0"/>
      </rPr>
      <t>年决算数</t>
    </r>
  </si>
  <si>
    <t>决算数为预算数的%</t>
  </si>
  <si>
    <t>决算数为上年 决算数的％</t>
  </si>
  <si>
    <t>一、税收收入</t>
  </si>
  <si>
    <r>
      <rPr>
        <sz val="12"/>
        <rFont val="Times New Roman"/>
        <charset val="0"/>
      </rPr>
      <t xml:space="preserve"> </t>
    </r>
    <r>
      <rPr>
        <sz val="12"/>
        <rFont val="宋体"/>
        <charset val="134"/>
      </rPr>
      <t>增值税</t>
    </r>
  </si>
  <si>
    <r>
      <rPr>
        <sz val="12"/>
        <rFont val="Times New Roman"/>
        <charset val="0"/>
      </rPr>
      <t xml:space="preserve"> </t>
    </r>
    <r>
      <rPr>
        <sz val="12"/>
        <rFont val="宋体"/>
        <charset val="134"/>
      </rPr>
      <t>营业税</t>
    </r>
  </si>
  <si>
    <t>个人所得税</t>
  </si>
  <si>
    <t xml:space="preserve"> 其中：国税</t>
  </si>
  <si>
    <t xml:space="preserve">      地税</t>
  </si>
  <si>
    <t>城市维护建设税</t>
  </si>
  <si>
    <t>城镇土地使用税</t>
  </si>
  <si>
    <t>土地增值税</t>
  </si>
  <si>
    <r>
      <rPr>
        <sz val="12"/>
        <rFont val="Times New Roman"/>
        <charset val="0"/>
      </rPr>
      <t xml:space="preserve"> </t>
    </r>
    <r>
      <rPr>
        <sz val="12"/>
        <rFont val="宋体"/>
        <charset val="134"/>
      </rPr>
      <t>资源税</t>
    </r>
  </si>
  <si>
    <t>车船税</t>
  </si>
  <si>
    <t>印花税</t>
  </si>
  <si>
    <t>房产税</t>
  </si>
  <si>
    <t>企业所得税</t>
  </si>
  <si>
    <r>
      <rPr>
        <sz val="12"/>
        <rFont val="Times New Roman"/>
        <charset val="0"/>
      </rPr>
      <t xml:space="preserve"> </t>
    </r>
    <r>
      <rPr>
        <sz val="12"/>
        <rFont val="宋体"/>
        <charset val="134"/>
      </rPr>
      <t>耕地占用税</t>
    </r>
  </si>
  <si>
    <t>契税</t>
  </si>
  <si>
    <t>烟叶税</t>
  </si>
  <si>
    <t>环境保护税</t>
  </si>
  <si>
    <t>其他税收</t>
  </si>
  <si>
    <t>二、非税收入</t>
  </si>
  <si>
    <t>专项收入</t>
  </si>
  <si>
    <t>行政性收费</t>
  </si>
  <si>
    <t>罚没收入</t>
  </si>
  <si>
    <t>国有资产使用收入</t>
  </si>
  <si>
    <t>捐赠收入</t>
  </si>
  <si>
    <t>政府住房基金收入</t>
  </si>
  <si>
    <t>其他收入</t>
  </si>
  <si>
    <t>一般公共预算收入地方合计</t>
  </si>
  <si>
    <t>附表三：</t>
  </si>
  <si>
    <t xml:space="preserve">城步县2022年一般公共预算支出决算总表 </t>
  </si>
  <si>
    <t>一、一般公共预算支出</t>
  </si>
  <si>
    <r>
      <rPr>
        <sz val="12"/>
        <rFont val="宋体"/>
        <charset val="134"/>
      </rPr>
      <t>一般公共服务支出</t>
    </r>
  </si>
  <si>
    <r>
      <rPr>
        <sz val="12"/>
        <rFont val="宋体"/>
        <charset val="134"/>
      </rPr>
      <t>国防支出</t>
    </r>
  </si>
  <si>
    <r>
      <rPr>
        <sz val="12"/>
        <rFont val="宋体"/>
        <charset val="134"/>
      </rPr>
      <t>公共安全支出</t>
    </r>
  </si>
  <si>
    <r>
      <rPr>
        <sz val="12"/>
        <rFont val="宋体"/>
        <charset val="134"/>
      </rPr>
      <t>教育支出</t>
    </r>
  </si>
  <si>
    <r>
      <rPr>
        <sz val="12"/>
        <rFont val="宋体"/>
        <charset val="134"/>
      </rPr>
      <t>科学技术支出</t>
    </r>
  </si>
  <si>
    <r>
      <rPr>
        <sz val="12"/>
        <rFont val="宋体"/>
        <charset val="134"/>
      </rPr>
      <t>文化旅游体育与传媒支出</t>
    </r>
  </si>
  <si>
    <r>
      <rPr>
        <sz val="12"/>
        <rFont val="宋体"/>
        <charset val="134"/>
      </rPr>
      <t>社会保障和就业支出</t>
    </r>
  </si>
  <si>
    <r>
      <rPr>
        <sz val="12"/>
        <rFont val="宋体"/>
        <charset val="134"/>
      </rPr>
      <t>卫生健康支出</t>
    </r>
  </si>
  <si>
    <r>
      <rPr>
        <sz val="12"/>
        <rFont val="宋体"/>
        <charset val="134"/>
      </rPr>
      <t>节能环保支出</t>
    </r>
  </si>
  <si>
    <r>
      <rPr>
        <sz val="12"/>
        <rFont val="宋体"/>
        <charset val="134"/>
      </rPr>
      <t>城乡社区支出</t>
    </r>
  </si>
  <si>
    <r>
      <rPr>
        <sz val="12"/>
        <rFont val="宋体"/>
        <charset val="134"/>
      </rPr>
      <t>农林水支出</t>
    </r>
  </si>
  <si>
    <r>
      <rPr>
        <sz val="12"/>
        <rFont val="宋体"/>
        <charset val="134"/>
      </rPr>
      <t>交通运输支出</t>
    </r>
  </si>
  <si>
    <r>
      <rPr>
        <sz val="12"/>
        <rFont val="宋体"/>
        <charset val="134"/>
      </rPr>
      <t>资源勘探工业信息等支出</t>
    </r>
  </si>
  <si>
    <r>
      <rPr>
        <sz val="12"/>
        <rFont val="宋体"/>
        <charset val="134"/>
      </rPr>
      <t>商业服务业等支出</t>
    </r>
  </si>
  <si>
    <r>
      <rPr>
        <sz val="12"/>
        <rFont val="宋体"/>
        <charset val="134"/>
      </rPr>
      <t>金融支出</t>
    </r>
  </si>
  <si>
    <r>
      <rPr>
        <sz val="12"/>
        <rFont val="宋体"/>
        <charset val="134"/>
      </rPr>
      <t>自然资源海洋气象等支出</t>
    </r>
  </si>
  <si>
    <r>
      <rPr>
        <sz val="12"/>
        <rFont val="宋体"/>
        <charset val="134"/>
      </rPr>
      <t>住房保障支出</t>
    </r>
  </si>
  <si>
    <r>
      <rPr>
        <sz val="12"/>
        <rFont val="宋体"/>
        <charset val="134"/>
      </rPr>
      <t>粮油物资储备支出</t>
    </r>
  </si>
  <si>
    <r>
      <rPr>
        <sz val="12"/>
        <rFont val="宋体"/>
        <charset val="134"/>
      </rPr>
      <t>灾害防治及应急管理支出</t>
    </r>
  </si>
  <si>
    <r>
      <rPr>
        <sz val="12"/>
        <rFont val="宋体"/>
        <charset val="134"/>
      </rPr>
      <t>其他支出</t>
    </r>
  </si>
  <si>
    <r>
      <rPr>
        <sz val="12"/>
        <rFont val="宋体"/>
        <charset val="134"/>
      </rPr>
      <t>债务付息支出</t>
    </r>
  </si>
  <si>
    <t>二、上解上级支出</t>
  </si>
  <si>
    <t xml:space="preserve">  体制上解支出</t>
  </si>
  <si>
    <t xml:space="preserve">  专项上解支出</t>
  </si>
  <si>
    <t>三、债务还本支出</t>
  </si>
  <si>
    <t>四、安排预算稳定调节基金</t>
  </si>
  <si>
    <t>五、年终结余</t>
  </si>
  <si>
    <t>支  出  总  计</t>
  </si>
  <si>
    <t>注：1、全县一般公共预算支出286279万元，同口径增长1.19%。</t>
  </si>
  <si>
    <t xml:space="preserve">    2、2022年全县一般公共预算支出分科目情况详见附表四。</t>
  </si>
  <si>
    <t>附表四:</t>
  </si>
  <si>
    <t>城步县2022年一般公共预算支出决算功能分类明细表</t>
  </si>
  <si>
    <t>科目编码</t>
  </si>
  <si>
    <t>科目名称</t>
  </si>
  <si>
    <t>2022年决算数</t>
  </si>
  <si>
    <t>2021年决算数</t>
  </si>
  <si>
    <t>决算数为上年决算数的%</t>
  </si>
  <si>
    <t>一般公共预算支出</t>
  </si>
  <si>
    <t>一般公共服务支出</t>
  </si>
  <si>
    <t xml:space="preserve">  人大事务</t>
  </si>
  <si>
    <t xml:space="preserve">    行政运行</t>
  </si>
  <si>
    <t xml:space="preserve">    一般行政管理事务</t>
  </si>
  <si>
    <t xml:space="preserve">    人大会议</t>
  </si>
  <si>
    <t xml:space="preserve">    其他人大事务支出</t>
  </si>
  <si>
    <t xml:space="preserve">  政协事务</t>
  </si>
  <si>
    <t xml:space="preserve">    政协会议</t>
  </si>
  <si>
    <t xml:space="preserve">    委员视察</t>
  </si>
  <si>
    <t xml:space="preserve">    事业运行</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</si>
  <si>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</si>
  <si>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</si>
  <si>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</si>
  <si>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</si>
  <si>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</si>
  <si>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</si>
  <si>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其他发展与改革事务支出</t>
  </si>
  <si>
    <t xml:space="preserve">  统计信息事务</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</si>
  <si>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</si>
  <si>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</si>
  <si>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</si>
  <si>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</si>
  <si>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</si>
  <si>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</si>
  <si>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</si>
  <si>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</si>
  <si>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</si>
  <si>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</si>
  <si>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</si>
  <si>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</si>
  <si>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</si>
  <si>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</si>
  <si>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</si>
  <si>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</si>
  <si>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</si>
  <si>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</si>
  <si>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专利审批</t>
  </si>
  <si>
    <t xml:space="preserve">    知识产权宏观管理</t>
  </si>
  <si>
    <t xml:space="preserve">  民族事务</t>
  </si>
  <si>
    <t xml:space="preserve">    民族工作专项</t>
  </si>
  <si>
    <t xml:space="preserve">    其他民族事务支出</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</si>
  <si>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</si>
  <si>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</si>
  <si>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</si>
  <si>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</si>
  <si>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</si>
  <si>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</si>
  <si>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</si>
  <si>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</si>
  <si>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</si>
  <si>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</si>
  <si>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</si>
  <si>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</si>
  <si>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</si>
  <si>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</si>
  <si>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</si>
  <si>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</si>
  <si>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</si>
  <si>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</si>
  <si>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</si>
  <si>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</si>
  <si>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市场秩序执法</t>
  </si>
  <si>
    <t xml:space="preserve">    质量基础</t>
  </si>
  <si>
    <t xml:space="preserve">    药品事务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</si>
  <si>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</si>
  <si>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</si>
  <si>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</si>
  <si>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</si>
  <si>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</si>
  <si>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国防支出</t>
  </si>
  <si>
    <t xml:space="preserve">  国防动员</t>
  </si>
  <si>
    <t xml:space="preserve">    兵役征集</t>
  </si>
  <si>
    <t xml:space="preserve">    人民防空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</si>
  <si>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</si>
  <si>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</si>
  <si>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</si>
  <si>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</si>
  <si>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</si>
  <si>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</si>
  <si>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</si>
  <si>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</si>
  <si>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其他公安支出</t>
  </si>
  <si>
    <t xml:space="preserve">  检察</t>
  </si>
  <si>
    <t xml:space="preserve">    其他检察支出</t>
  </si>
  <si>
    <t xml:space="preserve">  法院</t>
  </si>
  <si>
    <t xml:space="preserve">    其他法院支出</t>
  </si>
  <si>
    <t xml:space="preserve">  司法</t>
  </si>
  <si>
    <t xml:space="preserve">    公共法律服务</t>
  </si>
  <si>
    <t xml:space="preserve">    其他司法支出</t>
  </si>
  <si>
    <t xml:space="preserve">  监狱</t>
  </si>
  <si>
    <t xml:space="preserve">    罪犯生活及医疗卫生</t>
  </si>
  <si>
    <t xml:space="preserve">  强制隔离戒毒</t>
  </si>
  <si>
    <t xml:space="preserve">    强制隔离戒毒人员教育</t>
  </si>
  <si>
    <t xml:space="preserve">    其他强制隔离戒毒支出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</si>
  <si>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</si>
  <si>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</si>
  <si>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</si>
  <si>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</si>
  <si>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</si>
  <si>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</si>
  <si>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</si>
  <si>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</si>
  <si>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</si>
  <si>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</si>
  <si>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</si>
  <si>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</si>
  <si>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</si>
  <si>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</si>
  <si>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</si>
  <si>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其他职业教育支出</t>
  </si>
  <si>
    <t xml:space="preserve">  成人教育</t>
  </si>
  <si>
    <t xml:space="preserve">    成人高等教育</t>
  </si>
  <si>
    <t xml:space="preserve">  广播电视教育</t>
  </si>
  <si>
    <t xml:space="preserve">    其他广播电视教育支出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</si>
  <si>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</si>
  <si>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</si>
  <si>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</si>
  <si>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</si>
  <si>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</si>
  <si>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</si>
  <si>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</si>
  <si>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</si>
  <si>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</si>
  <si>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</si>
  <si>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</si>
  <si>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</si>
  <si>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</si>
  <si>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</si>
  <si>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</si>
  <si>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</si>
  <si>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科技条件与服务</t>
  </si>
  <si>
    <t xml:space="preserve">    其他科技条件与服务支出</t>
  </si>
  <si>
    <t xml:space="preserve">  科学技术普及</t>
  </si>
  <si>
    <t xml:space="preserve">    机构运行</t>
  </si>
  <si>
    <t xml:space="preserve">    科普活动</t>
  </si>
  <si>
    <t xml:space="preserve">    其他科学技术普及支出</t>
  </si>
  <si>
    <t xml:space="preserve">  科技重大项目</t>
  </si>
  <si>
    <t xml:space="preserve">    科技重大专项</t>
  </si>
  <si>
    <t xml:space="preserve">    其他科技重大项目</t>
  </si>
  <si>
    <t xml:space="preserve">  其他科学技术支出(款)</t>
  </si>
  <si>
    <t xml:space="preserve">    其他科学技术支出(项)</t>
  </si>
  <si>
    <t>文化旅游体育与传媒支出</t>
  </si>
  <si>
    <t xml:space="preserve">  文化和旅游</t>
  </si>
  <si>
    <t xml:space="preserve">    图书馆</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</si>
  <si>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</si>
  <si>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</si>
  <si>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</si>
  <si>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</si>
  <si>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</si>
  <si>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</si>
  <si>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</si>
  <si>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</si>
  <si>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体育</t>
  </si>
  <si>
    <t xml:space="preserve">    体育场馆</t>
  </si>
  <si>
    <t xml:space="preserve">    群众体育</t>
  </si>
  <si>
    <t xml:space="preserve">    其他体育支出</t>
  </si>
  <si>
    <t xml:space="preserve">  新闻出版电影</t>
  </si>
  <si>
    <t xml:space="preserve">    新闻通讯</t>
  </si>
  <si>
    <t xml:space="preserve">    电影</t>
  </si>
  <si>
    <t xml:space="preserve">    其他新闻出版电影支出</t>
  </si>
  <si>
    <t xml:space="preserve">  广播电视</t>
  </si>
  <si>
    <t xml:space="preserve">    传输发射</t>
  </si>
  <si>
    <t xml:space="preserve">    广播电视事务</t>
  </si>
  <si>
    <t xml:space="preserve">    其他广播电视支出</t>
  </si>
  <si>
    <t xml:space="preserve">  其他文化旅游体育与传媒支出(款)</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</si>
  <si>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</si>
  <si>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</si>
  <si>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</si>
  <si>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</si>
  <si>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</si>
  <si>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</si>
  <si>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</si>
  <si>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</si>
  <si>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劳动人事争议调解仲裁</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</si>
  <si>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</si>
  <si>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</si>
  <si>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</si>
  <si>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</si>
  <si>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</si>
  <si>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</si>
  <si>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</si>
  <si>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</si>
  <si>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</si>
  <si>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</si>
  <si>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</si>
  <si>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</si>
  <si>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就业补助</t>
  </si>
  <si>
    <t xml:space="preserve">    其他就业补助支出</t>
  </si>
  <si>
    <t xml:space="preserve">  抚恤</t>
  </si>
  <si>
    <t xml:space="preserve">    死亡抚恤</t>
  </si>
  <si>
    <t xml:space="preserve">    伤残抚恤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</si>
  <si>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</si>
  <si>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</si>
  <si>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</si>
  <si>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</si>
  <si>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</si>
  <si>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</si>
  <si>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</si>
  <si>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</si>
  <si>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</si>
  <si>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</si>
  <si>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</si>
  <si>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</si>
  <si>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</si>
  <si>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</si>
  <si>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</si>
  <si>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</si>
  <si>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</si>
  <si>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</si>
  <si>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</si>
  <si>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</si>
  <si>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</si>
  <si>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</si>
  <si>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</si>
  <si>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</si>
  <si>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</si>
  <si>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</si>
  <si>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</si>
  <si>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</si>
  <si>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</si>
  <si>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</si>
  <si>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</si>
  <si>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</si>
  <si>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</si>
  <si>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</si>
  <si>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</si>
  <si>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</si>
  <si>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</si>
  <si>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</si>
  <si>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</si>
  <si>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退役军人管理事务</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</si>
  <si>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</si>
  <si>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</si>
  <si>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</si>
  <si>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</si>
  <si>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</si>
  <si>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</si>
  <si>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</si>
  <si>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</si>
  <si>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</si>
  <si>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</si>
  <si>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</si>
  <si>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传染病医院</t>
  </si>
  <si>
    <t xml:space="preserve">    妇幼保健医院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</si>
  <si>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</si>
  <si>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</si>
  <si>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</si>
  <si>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</si>
  <si>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</si>
  <si>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</si>
  <si>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</si>
  <si>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</si>
  <si>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</si>
  <si>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</si>
  <si>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</si>
  <si>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</si>
  <si>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</si>
  <si>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</si>
  <si>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</si>
  <si>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</si>
  <si>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</si>
  <si>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</si>
  <si>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</si>
  <si>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</si>
  <si>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</si>
  <si>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</si>
  <si>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</si>
  <si>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</si>
  <si>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</si>
  <si>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</si>
  <si>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</si>
  <si>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</si>
  <si>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</si>
  <si>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</si>
  <si>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</si>
  <si>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</si>
  <si>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</si>
  <si>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</si>
  <si>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</si>
  <si>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</si>
  <si>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</si>
  <si>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</si>
  <si>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</si>
  <si>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</si>
  <si>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</si>
  <si>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</si>
  <si>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</si>
  <si>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</si>
  <si>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</si>
  <si>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</si>
  <si>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</si>
  <si>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</si>
  <si>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</si>
  <si>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</si>
  <si>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</si>
  <si>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</si>
  <si>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森林管护</t>
  </si>
  <si>
    <t xml:space="preserve">    停伐补助</t>
  </si>
  <si>
    <t xml:space="preserve">    其他天然林保护支出</t>
  </si>
  <si>
    <t xml:space="preserve">  退耕还林还草</t>
  </si>
  <si>
    <t xml:space="preserve">    退耕现金</t>
  </si>
  <si>
    <t xml:space="preserve">    退耕还林工程建设</t>
  </si>
  <si>
    <t xml:space="preserve">  能源节约利用(款)</t>
  </si>
  <si>
    <t xml:space="preserve">    能源节约利用(项)</t>
  </si>
  <si>
    <t xml:space="preserve">  污染减排</t>
  </si>
  <si>
    <t xml:space="preserve">    生态环境监测与信息</t>
  </si>
  <si>
    <t xml:space="preserve">    生态环境执法监察</t>
  </si>
  <si>
    <t xml:space="preserve">    其他污染减排支出</t>
  </si>
  <si>
    <t xml:space="preserve">  可再生能源(款)</t>
  </si>
  <si>
    <t xml:space="preserve">    可再生能源(项)</t>
  </si>
  <si>
    <t xml:space="preserve">  能源管理事务</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</si>
  <si>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</si>
  <si>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</si>
  <si>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</si>
  <si>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</si>
  <si>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</si>
  <si>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</si>
  <si>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市政公用行业市场监管</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</si>
  <si>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</si>
  <si>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</si>
  <si>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</si>
  <si>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</si>
  <si>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</si>
  <si>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</si>
  <si>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</si>
  <si>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</si>
  <si>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</si>
  <si>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</si>
  <si>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</si>
  <si>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</si>
  <si>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</si>
  <si>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</si>
  <si>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</si>
  <si>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</si>
  <si>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</si>
  <si>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</si>
  <si>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</si>
  <si>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防灾救灾</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</si>
  <si>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</si>
  <si>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</si>
  <si>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</si>
  <si>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</si>
  <si>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</si>
  <si>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</si>
  <si>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</si>
  <si>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</si>
  <si>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</si>
  <si>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</si>
  <si>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</si>
  <si>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</si>
  <si>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</si>
  <si>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</si>
  <si>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</si>
  <si>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</si>
  <si>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</si>
  <si>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产业化管理</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</si>
  <si>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</si>
  <si>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</si>
  <si>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</si>
  <si>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</si>
  <si>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</si>
  <si>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</si>
  <si>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</si>
  <si>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</si>
  <si>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水资源节约管理与保护</t>
  </si>
  <si>
    <t xml:space="preserve">    水文测报</t>
  </si>
  <si>
    <t xml:space="preserve">    防汛</t>
  </si>
  <si>
    <t xml:space="preserve">    抗旱</t>
  </si>
  <si>
    <t xml:space="preserve">    农村水利</t>
  </si>
  <si>
    <t xml:space="preserve">    江河湖库水系综合整治</t>
  </si>
  <si>
    <t xml:space="preserve">    大中型水库移民后期扶持专项支出</t>
  </si>
  <si>
    <t xml:space="preserve">    农村人畜饮水</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</si>
  <si>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</si>
  <si>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</si>
  <si>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</si>
  <si>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</si>
  <si>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</si>
  <si>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</si>
  <si>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</si>
  <si>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</si>
  <si>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</si>
  <si>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</si>
  <si>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</si>
  <si>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</si>
  <si>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</si>
  <si>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</si>
  <si>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</si>
  <si>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其他普惠金融发展支出</t>
  </si>
  <si>
    <t xml:space="preserve">  目标价格补贴</t>
  </si>
  <si>
    <t xml:space="preserve">    其他目标价格补贴</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</si>
  <si>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</si>
  <si>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</si>
  <si>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</si>
  <si>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</si>
  <si>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</si>
  <si>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</si>
  <si>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</si>
  <si>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</si>
  <si>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</si>
  <si>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</si>
  <si>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</si>
  <si>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对城市公交的补贴</t>
  </si>
  <si>
    <t xml:space="preserve">    对农村道路客运的补贴</t>
  </si>
  <si>
    <t xml:space="preserve">    对出租车的补贴</t>
  </si>
  <si>
    <t xml:space="preserve">  车辆购置税支出</t>
  </si>
  <si>
    <t xml:space="preserve">    车辆购置税用于公路等基础设施建设支出</t>
  </si>
  <si>
    <t xml:space="preserve">    车辆购置税用于农村公路建设支出</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</si>
  <si>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</si>
  <si>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</si>
  <si>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</si>
  <si>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</si>
  <si>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</si>
  <si>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</si>
  <si>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</si>
  <si>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</si>
  <si>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其他工业和信息产业监管支出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</si>
  <si>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</si>
  <si>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</si>
  <si>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</si>
  <si>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</si>
  <si>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</si>
  <si>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</si>
  <si>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</si>
  <si>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</si>
  <si>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</si>
  <si>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</si>
  <si>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</si>
  <si>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</si>
  <si>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</si>
  <si>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</si>
  <si>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</si>
  <si>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金融部门行政支出</t>
  </si>
  <si>
    <t xml:space="preserve">    金融部门其他行政支出</t>
  </si>
  <si>
    <t xml:space="preserve">  金融部门监管支出</t>
  </si>
  <si>
    <t xml:space="preserve">    金融部门其他监管支出</t>
  </si>
  <si>
    <t xml:space="preserve">  金融发展支出</t>
  </si>
  <si>
    <t xml:space="preserve">    利息费用补贴支出</t>
  </si>
  <si>
    <t xml:space="preserve">    其他金融发展支出</t>
  </si>
  <si>
    <t xml:space="preserve">  其他金融支出(款)</t>
  </si>
  <si>
    <t xml:space="preserve">    其他金融支出(项)</t>
  </si>
  <si>
    <t>自然资源海洋气象等支出</t>
  </si>
  <si>
    <t xml:space="preserve">  自然资源事务</t>
  </si>
  <si>
    <t xml:space="preserve">    自然资源利用与保护</t>
  </si>
  <si>
    <t xml:space="preserve">    自然资源调查与确权登记</t>
  </si>
  <si>
    <t xml:space="preserve">    基础测绘与地理信息监管</t>
  </si>
  <si>
    <t xml:space="preserve">    其他自然资源事务支出</t>
  </si>
  <si>
    <t xml:space="preserve">  气象事务</t>
  </si>
  <si>
    <t xml:space="preserve">    气象服务</t>
  </si>
  <si>
    <t xml:space="preserve">    气象基础设施建设与维修</t>
  </si>
  <si>
    <t xml:space="preserve">    其他气象事务支出</t>
  </si>
  <si>
    <t>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</si>
  <si>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</si>
  <si>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</si>
  <si>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</si>
  <si>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</si>
  <si>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</si>
  <si>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</si>
  <si>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</si>
  <si>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</si>
  <si>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</si>
  <si>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</si>
  <si>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</si>
  <si>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</si>
  <si>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</si>
  <si>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专项业务活动</t>
  </si>
  <si>
    <t xml:space="preserve">    粮食风险基金</t>
  </si>
  <si>
    <t xml:space="preserve">    其他粮油物资事务支出</t>
  </si>
  <si>
    <t xml:space="preserve">  粮油储备</t>
  </si>
  <si>
    <t xml:space="preserve">    其他粮油储备支出</t>
  </si>
  <si>
    <t xml:space="preserve">  重要商品储备</t>
  </si>
  <si>
    <t xml:space="preserve">    应急物资储备</t>
  </si>
  <si>
    <t>灾害防治及应急管理支出</t>
  </si>
  <si>
    <t xml:space="preserve">  应急管理事务</t>
  </si>
  <si>
    <t xml:space="preserve">    安全监管</t>
  </si>
  <si>
    <t xml:space="preserve">    其他应急管理支出</t>
  </si>
  <si>
    <t xml:space="preserve">  消防救援事务</t>
  </si>
  <si>
    <t xml:space="preserve">    消防应急救援</t>
  </si>
  <si>
    <t xml:space="preserve">    其他消防救援事务支出</t>
  </si>
  <si>
    <t xml:space="preserve">  地震事务</t>
  </si>
  <si>
    <t xml:space="preserve">    地震监测</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</si>
  <si>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</si>
  <si>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</si>
  <si>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</si>
  <si>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</si>
  <si>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</si>
  <si>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</si>
  <si>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</si>
  <si>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</si>
  <si>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</si>
  <si>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</si>
  <si>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</si>
  <si>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</si>
  <si>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</si>
  <si>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</si>
  <si>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</si>
  <si>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</si>
  <si>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附表五：</t>
  </si>
  <si>
    <t>城步县本级2022年一般公共预算收入决算总表</t>
  </si>
  <si>
    <t>附表六：</t>
  </si>
  <si>
    <t>城步县本级2022年一般公共预算收入决算明细表</t>
  </si>
  <si>
    <t>附表七：</t>
  </si>
  <si>
    <t xml:space="preserve">城步县本级2022年一般公共预算支出决算总表 </t>
  </si>
  <si>
    <t>附表八:</t>
  </si>
  <si>
    <t>城步县本级2022年一般公共预算支出决算功能分类明细表</t>
  </si>
  <si>
    <t>附表九：</t>
  </si>
  <si>
    <t>城步县本级2022年一般公共预算基本支出决算经济分类明细表</t>
  </si>
  <si>
    <t>单位:万元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</si>
  <si>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</si>
  <si>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</si>
  <si>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</si>
  <si>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</si>
  <si>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</si>
  <si>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</si>
  <si>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</si>
  <si>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</si>
  <si>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</si>
  <si>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</si>
  <si>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</si>
  <si>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</si>
  <si>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</si>
  <si>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</si>
  <si>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</si>
  <si>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</si>
  <si>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</si>
  <si>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</si>
  <si>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</si>
  <si>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</si>
  <si>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</si>
  <si>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</si>
  <si>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</si>
  <si>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</si>
  <si>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</si>
  <si>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</si>
  <si>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</si>
  <si>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</si>
  <si>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</si>
  <si>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</si>
  <si>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</si>
  <si>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</si>
  <si>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</si>
  <si>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</si>
  <si>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</si>
  <si>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</si>
  <si>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</si>
  <si>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</si>
  <si>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</si>
  <si>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</si>
  <si>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</si>
  <si>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</si>
  <si>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</si>
  <si>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</si>
  <si>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</si>
  <si>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</si>
  <si>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</si>
  <si>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</si>
  <si>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</si>
  <si>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</si>
  <si>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</si>
  <si>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</si>
  <si>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</si>
  <si>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</si>
  <si>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</si>
  <si>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</si>
  <si>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</si>
  <si>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</si>
  <si>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</si>
  <si>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</si>
  <si>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</si>
  <si>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 xml:space="preserve">  其他支出</t>
  </si>
  <si>
    <t>附表十：</t>
  </si>
  <si>
    <t>城步县2022年一般公共财政收支决算平衡表</t>
  </si>
  <si>
    <t>决 算 数</t>
  </si>
  <si>
    <t>一般公共预算收入</t>
  </si>
  <si>
    <t>上级补助收入</t>
  </si>
  <si>
    <t>上解上级支出</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</si>
  <si>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</si>
  <si>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</si>
  <si>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</si>
  <si>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</si>
  <si>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</si>
  <si>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</si>
  <si>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</si>
  <si>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</si>
  <si>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</si>
  <si>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</si>
  <si>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</si>
  <si>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</si>
  <si>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</si>
  <si>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</si>
  <si>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</si>
  <si>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</si>
  <si>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</si>
  <si>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</si>
  <si>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</si>
  <si>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</si>
  <si>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</si>
  <si>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</si>
  <si>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</si>
  <si>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</si>
  <si>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</si>
  <si>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</si>
  <si>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</si>
  <si>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</si>
  <si>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</si>
  <si>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</si>
  <si>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</si>
  <si>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</si>
  <si>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</si>
  <si>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</si>
  <si>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</si>
  <si>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</si>
  <si>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</si>
  <si>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</si>
  <si>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</si>
  <si>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</si>
  <si>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</si>
  <si>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</si>
  <si>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</si>
  <si>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</si>
  <si>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上年结余收入</t>
  </si>
  <si>
    <t xml:space="preserve">调入资金   </t>
  </si>
  <si>
    <t xml:space="preserve">  从政府性基金预算调入</t>
  </si>
  <si>
    <t xml:space="preserve">  从国有资本经营预算调入</t>
  </si>
  <si>
    <t xml:space="preserve">  从其他资金调入</t>
  </si>
  <si>
    <t>债务转贷收入</t>
  </si>
  <si>
    <t>债务还本支出</t>
  </si>
  <si>
    <t xml:space="preserve">  地方政府一般债务转贷收入</t>
  </si>
  <si>
    <t xml:space="preserve">  地方政府一般债务还本支出</t>
  </si>
  <si>
    <t xml:space="preserve">    地方政府一般债券转贷收入</t>
  </si>
  <si>
    <t xml:space="preserve">    地方政府一般债券还本支出</t>
  </si>
  <si>
    <t xml:space="preserve">    地方政府向外国政府借款转贷收入</t>
  </si>
  <si>
    <t>安排预算稳定调节基金</t>
  </si>
  <si>
    <t xml:space="preserve">    地方政府向国际组织借款转贷收入</t>
  </si>
  <si>
    <t>年终结余</t>
  </si>
  <si>
    <t xml:space="preserve">    地方政府其他一般债务转贷收入</t>
  </si>
  <si>
    <t>减:结转下年的支出</t>
  </si>
  <si>
    <t>动用预算稳定调节基金</t>
  </si>
  <si>
    <t>净结余</t>
  </si>
  <si>
    <t>附表十一:</t>
  </si>
  <si>
    <t>城步县2022年一般公共预算对下税收返还和转移支付决算分项目表</t>
  </si>
  <si>
    <t>项  目</t>
  </si>
  <si>
    <t>0</t>
  </si>
  <si>
    <t xml:space="preserve">    贫困地区转移支付收入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</si>
  <si>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</si>
  <si>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</si>
  <si>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</si>
  <si>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</si>
  <si>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</si>
  <si>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</si>
  <si>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</si>
  <si>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</si>
  <si>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</si>
  <si>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</si>
  <si>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</si>
  <si>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</si>
  <si>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</si>
  <si>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</si>
  <si>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</si>
  <si>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</si>
  <si>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</si>
  <si>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</si>
  <si>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</si>
  <si>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</si>
  <si>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</si>
  <si>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注:2022年我县无一般公共预算对下税收返还和转移支付</t>
  </si>
  <si>
    <t>附表十二:</t>
  </si>
  <si>
    <t>城步县2022年一般公共预算对下税收返还和转移支付决算分地区表</t>
  </si>
  <si>
    <t>地  区</t>
  </si>
  <si>
    <t>小计</t>
  </si>
  <si>
    <t>税收返还</t>
  </si>
  <si>
    <t>一般性转移支付</t>
  </si>
  <si>
    <t>专项转移支付</t>
  </si>
  <si>
    <t>邵阳市城步县</t>
  </si>
  <si>
    <t>合计</t>
  </si>
  <si>
    <t>附表十三:</t>
  </si>
  <si>
    <t>城步县2022年“三公”经费决算情况表</t>
  </si>
  <si>
    <t>2022年预算数</t>
  </si>
  <si>
    <t>占预算%</t>
  </si>
  <si>
    <t>因公出国（境）支出</t>
  </si>
  <si>
    <t>公务用车支出</t>
  </si>
  <si>
    <t>.</t>
  </si>
  <si>
    <t>公务用车购置支出</t>
  </si>
  <si>
    <t>公务用车运行维护支出</t>
  </si>
  <si>
    <t>公务接待支出</t>
  </si>
  <si>
    <t xml:space="preserve">备注：城步县2022年“三公”经费年初预算为1272万元，2022年决算数为1364.91万元，决算数占预算数的107.3%。其中：因公出国（境）支出年初预算0万元，决算数0万元；公务用车购置支出预算数184万元，决算数355.86万元，决算数占预算数的193.4%；公务用车运行维护费预算数484万元，决算数574.65万元，决算数占预算数的118.73%；公务接待支出预算数604万元，决算数434.4万元，决算数占预算的71.92%。
</t>
  </si>
  <si>
    <t>附表十四:</t>
  </si>
  <si>
    <t>城步县2022年政府性基金收入决算表</t>
  </si>
  <si>
    <t>项目名称</t>
  </si>
  <si>
    <t>一、政府性基金收入</t>
  </si>
  <si>
    <t>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</si>
  <si>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</si>
  <si>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</si>
  <si>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</si>
  <si>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</si>
  <si>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</si>
  <si>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国有土地收益基金收入</t>
  </si>
  <si>
    <t>农业土地开发资金收入</t>
  </si>
  <si>
    <t>城市基础设施配套费收入</t>
  </si>
  <si>
    <t>污水处理费收入</t>
  </si>
  <si>
    <t>二、政府性基金预算上级补助收入</t>
  </si>
  <si>
    <t xml:space="preserve">  政府性基金转移支付收入</t>
  </si>
  <si>
    <t>三、债务转贷收入</t>
  </si>
  <si>
    <t>四、调入资金</t>
  </si>
  <si>
    <t>一般公共预算调入</t>
  </si>
  <si>
    <t>其他调入</t>
  </si>
  <si>
    <t>五、上年结转</t>
  </si>
  <si>
    <t>合  计</t>
  </si>
  <si>
    <t>附表十五：</t>
  </si>
  <si>
    <t>城步县2022年政府性基金支出决算表</t>
  </si>
  <si>
    <t>政府性基金预算支出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</si>
  <si>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</si>
  <si>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</si>
  <si>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</si>
  <si>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</si>
  <si>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</si>
  <si>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</si>
  <si>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</si>
  <si>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</si>
  <si>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</si>
  <si>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</si>
  <si>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</si>
  <si>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</si>
  <si>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</si>
  <si>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</si>
  <si>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</si>
  <si>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</si>
  <si>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</si>
  <si>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</si>
  <si>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</si>
  <si>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</si>
  <si>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</si>
  <si>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</si>
  <si>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</si>
  <si>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</si>
  <si>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</si>
  <si>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</si>
  <si>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</si>
  <si>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</si>
  <si>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</si>
  <si>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</si>
  <si>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</si>
  <si>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</si>
  <si>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</si>
  <si>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</si>
  <si>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</si>
  <si>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</si>
  <si>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</si>
  <si>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</si>
  <si>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</si>
  <si>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</si>
  <si>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</si>
  <si>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</si>
  <si>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</si>
  <si>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</si>
  <si>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</si>
  <si>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</si>
  <si>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</si>
  <si>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</si>
  <si>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</si>
  <si>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</si>
  <si>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</si>
  <si>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</si>
  <si>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</si>
  <si>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</si>
  <si>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</si>
  <si>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</si>
  <si>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</si>
  <si>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</si>
  <si>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</si>
  <si>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</si>
  <si>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</si>
  <si>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</si>
  <si>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</si>
  <si>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</si>
  <si>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</si>
  <si>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</si>
  <si>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</si>
  <si>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</si>
  <si>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</si>
  <si>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</si>
  <si>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</si>
  <si>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</si>
  <si>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</si>
  <si>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</si>
  <si>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</si>
  <si>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</si>
  <si>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</si>
  <si>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</si>
  <si>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</si>
  <si>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</si>
  <si>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</si>
  <si>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</si>
  <si>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</si>
  <si>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</si>
  <si>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</si>
  <si>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</si>
  <si>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</si>
  <si>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</si>
  <si>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</si>
  <si>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</si>
  <si>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</si>
  <si>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</si>
  <si>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</si>
  <si>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</si>
  <si>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</si>
  <si>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</si>
  <si>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</si>
  <si>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</si>
  <si>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</si>
  <si>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</si>
  <si>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</si>
  <si>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</si>
  <si>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</si>
  <si>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</si>
  <si>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</si>
  <si>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</si>
  <si>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</si>
  <si>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</si>
  <si>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</si>
  <si>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</si>
  <si>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</si>
  <si>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上解支出</t>
  </si>
  <si>
    <t>调出资金</t>
  </si>
  <si>
    <t>结转下年</t>
  </si>
  <si>
    <t>附表十六:</t>
  </si>
  <si>
    <t>城步县本级2022年政府性基金收入决算表</t>
  </si>
  <si>
    <t>预算数</t>
  </si>
  <si>
    <t>预算调整数</t>
  </si>
  <si>
    <t>政府性基金收入</t>
  </si>
  <si>
    <t>其他政府性基金收入</t>
  </si>
  <si>
    <t>附表十七：</t>
  </si>
  <si>
    <t>城步县本级2022年政府性基金支出决算表</t>
  </si>
  <si>
    <t>调整预算数</t>
  </si>
  <si>
    <t>附表十八;</t>
  </si>
  <si>
    <t>城步县2022年政府性基金转移支付预算分项目决算表</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</si>
  <si>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</si>
  <si>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</si>
  <si>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</si>
  <si>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</si>
  <si>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</si>
  <si>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</si>
  <si>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</si>
  <si>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</si>
  <si>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注:2022年我县无政府性基金转移支付</t>
  </si>
  <si>
    <t>附表十九;</t>
  </si>
  <si>
    <t>城步县2022年政府性基金转移支付预算分地区决算表</t>
  </si>
  <si>
    <t>小  计</t>
  </si>
  <si>
    <t>转移支付</t>
  </si>
  <si>
    <t>附表二十：</t>
  </si>
  <si>
    <t>城步县2022年社会保险基金收入决算表</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</si>
  <si>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</si>
  <si>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</si>
  <si>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</si>
  <si>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</si>
  <si>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</si>
  <si>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</si>
  <si>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</si>
  <si>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</si>
  <si>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一、本年收入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</si>
  <si>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</si>
  <si>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</si>
  <si>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</si>
  <si>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</si>
  <si>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</si>
  <si>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</si>
  <si>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</si>
  <si>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二、上年结余</t>
  </si>
  <si>
    <t>三、合  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</si>
  <si>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</si>
  <si>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 xml:space="preserve"> 附表二十一：</t>
  </si>
  <si>
    <t>城步县2022年社会保险基金支出决算总表</t>
  </si>
  <si>
    <t>一、支出</t>
  </si>
  <si>
    <t xml:space="preserve">   其中:社会保险待遇支出</t>
  </si>
  <si>
    <t xml:space="preserve">        转移支出</t>
  </si>
  <si>
    <t xml:space="preserve">        其他支出</t>
  </si>
  <si>
    <t xml:space="preserve">        中央调剂资金支出</t>
  </si>
  <si>
    <t>二、本年收支结余</t>
  </si>
  <si>
    <t>三、年末滚存结余</t>
  </si>
  <si>
    <t>四、合  计</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</si>
  <si>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 </t>
  </si>
  <si>
    <t>附表二十二：</t>
  </si>
  <si>
    <t>城步县本级2022年社会保险基金收入决算表</t>
  </si>
  <si>
    <t xml:space="preserve"> 附表二十三：</t>
  </si>
  <si>
    <t>城步县本级2022年社会保险基金支出决算总表</t>
  </si>
  <si>
    <t>附表二十四:</t>
  </si>
  <si>
    <r>
      <rPr>
        <b/>
        <sz val="18"/>
        <rFont val="宋体"/>
        <charset val="134"/>
      </rPr>
      <t>城步县</t>
    </r>
    <r>
      <rPr>
        <b/>
        <sz val="18"/>
        <rFont val="Times New Roman"/>
        <charset val="134"/>
      </rPr>
      <t>2022</t>
    </r>
    <r>
      <rPr>
        <b/>
        <sz val="18"/>
        <rFont val="宋体"/>
        <charset val="134"/>
      </rPr>
      <t>年国有资本经营收入决算表</t>
    </r>
  </si>
  <si>
    <t>一、利润收入</t>
  </si>
  <si>
    <r>
      <rPr>
        <sz val="12"/>
        <rFont val="Times New Roman"/>
        <charset val="0"/>
      </rPr>
      <t xml:space="preserve">         </t>
    </r>
    <r>
      <rPr>
        <sz val="12"/>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</si>
  <si>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</si>
  <si>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</si>
  <si>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</si>
  <si>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</si>
  <si>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</si>
  <si>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t>其他国有资本经营收入</t>
  </si>
  <si>
    <t>本年收入合计</t>
  </si>
  <si>
    <t>上年结转</t>
  </si>
  <si>
    <t>收入总计</t>
  </si>
  <si>
    <t>附表二十五:</t>
  </si>
  <si>
    <r>
      <rPr>
        <b/>
        <sz val="18"/>
        <rFont val="宋体"/>
        <charset val="134"/>
      </rPr>
      <t>城步县</t>
    </r>
    <r>
      <rPr>
        <b/>
        <sz val="18"/>
        <rFont val="Times New Roman"/>
        <charset val="134"/>
      </rPr>
      <t>2022</t>
    </r>
    <r>
      <rPr>
        <b/>
        <sz val="18"/>
        <rFont val="宋体"/>
        <charset val="134"/>
      </rPr>
      <t>年国有资本经营支出决算表</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</si>
  <si>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</si>
  <si>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</si>
  <si>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</si>
  <si>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</si>
  <si>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</si>
  <si>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</si>
  <si>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</si>
  <si>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t>本年支出合计</t>
  </si>
  <si>
    <r>
      <rPr>
        <sz val="12"/>
        <rFont val="Times New Roman"/>
        <charset val="0"/>
      </rPr>
      <t xml:space="preserve">    </t>
    </r>
    <r>
      <rPr>
        <sz val="12"/>
        <rFont val="宋体"/>
        <charset val="134"/>
      </rPr>
      <t>调出资金</t>
    </r>
  </si>
  <si>
    <t>支出总计</t>
  </si>
  <si>
    <t>附表二十三:</t>
  </si>
  <si>
    <t>附表二十六:</t>
  </si>
  <si>
    <r>
      <rPr>
        <b/>
        <sz val="18"/>
        <rFont val="宋体"/>
        <charset val="134"/>
      </rPr>
      <t>隆回县</t>
    </r>
    <r>
      <rPr>
        <b/>
        <sz val="18"/>
        <rFont val="宋体"/>
        <charset val="134"/>
      </rPr>
      <t>本级</t>
    </r>
    <r>
      <rPr>
        <b/>
        <sz val="18"/>
        <rFont val="Times New Roman"/>
        <charset val="0"/>
      </rPr>
      <t>2018</t>
    </r>
    <r>
      <rPr>
        <b/>
        <sz val="18"/>
        <rFont val="宋体"/>
        <charset val="134"/>
      </rPr>
      <t>年国有资本经营收入决算表</t>
    </r>
  </si>
  <si>
    <r>
      <rPr>
        <b/>
        <sz val="18"/>
        <rFont val="宋体"/>
        <charset val="134"/>
      </rPr>
      <t>城步县本级</t>
    </r>
    <r>
      <rPr>
        <b/>
        <sz val="18"/>
        <rFont val="Times New Roman"/>
        <charset val="134"/>
      </rPr>
      <t>2022</t>
    </r>
    <r>
      <rPr>
        <b/>
        <sz val="18"/>
        <rFont val="宋体"/>
        <charset val="134"/>
      </rPr>
      <t>年国有资本经营收入决算表</t>
    </r>
  </si>
  <si>
    <r>
      <rPr>
        <sz val="10"/>
        <rFont val="宋体"/>
        <charset val="134"/>
      </rPr>
      <t>收</t>
    </r>
    <r>
      <rPr>
        <sz val="10"/>
        <rFont val="Times New Roman"/>
        <charset val="0"/>
      </rPr>
      <t xml:space="preserve">  </t>
    </r>
    <r>
      <rPr>
        <sz val="10"/>
        <rFont val="宋体"/>
        <charset val="134"/>
      </rPr>
      <t>入</t>
    </r>
  </si>
  <si>
    <r>
      <rPr>
        <sz val="10"/>
        <rFont val="宋体"/>
        <charset val="134"/>
      </rPr>
      <t>金额</t>
    </r>
  </si>
  <si>
    <r>
      <rPr>
        <sz val="10"/>
        <rFont val="Times New Roman"/>
        <charset val="0"/>
      </rPr>
      <t xml:space="preserve">         </t>
    </r>
    <r>
      <rPr>
        <sz val="10"/>
        <rFont val="宋体"/>
        <charset val="134"/>
      </rPr>
      <t>有色冶金采掘企业利润收入</t>
    </r>
  </si>
  <si>
    <r>
      <rPr>
        <b/>
        <sz val="10"/>
        <rFont val="宋体"/>
        <charset val="134"/>
      </rPr>
      <t>收入总计</t>
    </r>
  </si>
  <si>
    <r>
      <rPr>
        <sz val="10"/>
        <rFont val="宋体"/>
        <charset val="134"/>
      </rPr>
      <t>注:201</t>
    </r>
    <r>
      <rPr>
        <sz val="10"/>
        <rFont val="宋体"/>
        <charset val="134"/>
      </rPr>
      <t>8</t>
    </r>
    <r>
      <rPr>
        <sz val="10"/>
        <rFont val="宋体"/>
        <charset val="134"/>
      </rPr>
      <t>年没有国有资本经营收入</t>
    </r>
  </si>
  <si>
    <t>附表二十七:</t>
  </si>
  <si>
    <r>
      <rPr>
        <b/>
        <sz val="18"/>
        <rFont val="宋体"/>
        <charset val="134"/>
      </rPr>
      <t>城步县本级</t>
    </r>
    <r>
      <rPr>
        <b/>
        <sz val="18"/>
        <rFont val="Times New Roman"/>
        <charset val="134"/>
      </rPr>
      <t>2022</t>
    </r>
    <r>
      <rPr>
        <b/>
        <sz val="18"/>
        <rFont val="宋体"/>
        <charset val="134"/>
      </rPr>
      <t>年国有资本经营支出决算表</t>
    </r>
  </si>
  <si>
    <t>预算科目</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</si>
  <si>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</si>
  <si>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</si>
  <si>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</si>
  <si>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</si>
  <si>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</si>
  <si>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</si>
  <si>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</si>
  <si>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</si>
  <si>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</si>
  <si>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</si>
  <si>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</si>
  <si>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</si>
  <si>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</si>
  <si>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</si>
  <si>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</si>
  <si>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</si>
  <si>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</si>
  <si>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</si>
  <si>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</si>
  <si>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</si>
  <si>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</si>
  <si>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</si>
  <si>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</si>
  <si>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</si>
  <si>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</si>
  <si>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</si>
  <si>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</si>
  <si>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附表二十八:</t>
  </si>
  <si>
    <t xml:space="preserve">城步县2022年国有资本经营预算对下安排转移支付表 </t>
  </si>
  <si>
    <r>
      <rPr>
        <sz val="10"/>
        <rFont val="宋体"/>
        <charset val="134"/>
      </rPr>
      <t>支</t>
    </r>
    <r>
      <rPr>
        <sz val="10"/>
        <rFont val="Times New Roman"/>
        <charset val="0"/>
      </rPr>
      <t xml:space="preserve">  </t>
    </r>
    <r>
      <rPr>
        <sz val="10"/>
        <rFont val="宋体"/>
        <charset val="134"/>
      </rPr>
      <t>出</t>
    </r>
  </si>
  <si>
    <t>金额</t>
  </si>
  <si>
    <r>
      <rPr>
        <sz val="10"/>
        <rFont val="Times New Roman"/>
        <charset val="0"/>
      </rPr>
      <t xml:space="preserve">    </t>
    </r>
    <r>
      <rPr>
        <sz val="10"/>
        <rFont val="宋体"/>
        <charset val="134"/>
      </rPr>
      <t>调出资金</t>
    </r>
  </si>
  <si>
    <t>注:2022年我县无国有资本经营预算对下安排转移支付。</t>
  </si>
  <si>
    <t>附表二十九:</t>
  </si>
  <si>
    <r>
      <rPr>
        <b/>
        <sz val="18"/>
        <rFont val="宋体"/>
        <charset val="134"/>
      </rPr>
      <t>城步县</t>
    </r>
    <r>
      <rPr>
        <b/>
        <sz val="18"/>
        <rFont val="Times New Roman"/>
        <charset val="134"/>
      </rPr>
      <t>2022</t>
    </r>
    <r>
      <rPr>
        <b/>
        <sz val="18"/>
        <rFont val="宋体"/>
        <charset val="134"/>
      </rPr>
      <t>年政府一般债务限额和余额情况表</t>
    </r>
  </si>
  <si>
    <t>地区</t>
  </si>
  <si>
    <t>地方政府债务限额</t>
  </si>
  <si>
    <t>地方政府债务余额</t>
  </si>
  <si>
    <t>一般债务</t>
  </si>
  <si>
    <t>城步县</t>
  </si>
  <si>
    <t>附表三十:</t>
  </si>
  <si>
    <r>
      <rPr>
        <b/>
        <sz val="18"/>
        <rFont val="宋体"/>
        <charset val="134"/>
      </rPr>
      <t>城步县</t>
    </r>
    <r>
      <rPr>
        <b/>
        <sz val="18"/>
        <rFont val="Times New Roman"/>
        <charset val="134"/>
      </rPr>
      <t>2022</t>
    </r>
    <r>
      <rPr>
        <b/>
        <sz val="18"/>
        <rFont val="宋体"/>
        <charset val="134"/>
      </rPr>
      <t>年政府专项债务限额和余额情况表</t>
    </r>
  </si>
  <si>
    <t>专项债务</t>
  </si>
  <si>
    <t>DEBT_T_XXGK_ZQSY</t>
  </si>
  <si>
    <t xml:space="preserve"> AND T.AD_CODE_GK=430529 AND T.SET_YEAR_GK=2021</t>
  </si>
  <si>
    <t>AD_CODE_GK#430529</t>
  </si>
  <si>
    <t>AD_CODE#430529</t>
  </si>
  <si>
    <t>AD_NAME#430529 城步苗族自治县</t>
  </si>
  <si>
    <t>SET_YEAR_GK#2021</t>
  </si>
  <si>
    <t>SET_YEAR#2020</t>
  </si>
  <si>
    <t>XM_NAME#</t>
  </si>
  <si>
    <t>XM_CODE#</t>
  </si>
  <si>
    <t>XMLX_NAME#</t>
  </si>
  <si>
    <t>ZGBM_NAME#</t>
  </si>
  <si>
    <t>AG_NAME#</t>
  </si>
  <si>
    <t>ZWLB_NAME#</t>
  </si>
  <si>
    <t>ZQGM_AMT#</t>
  </si>
  <si>
    <t>FX_DATE#</t>
  </si>
  <si>
    <t>XM_ID#</t>
  </si>
  <si>
    <t>XMLX_ID#</t>
  </si>
  <si>
    <t>ZGBM_CODE#</t>
  </si>
  <si>
    <t>AG_CODE#</t>
  </si>
  <si>
    <t>ZWLB_ID#</t>
  </si>
  <si>
    <t>附表三十一:</t>
  </si>
  <si>
    <t>城步县2022年地方政府债券使用情况表</t>
  </si>
  <si>
    <t>单位：亿元</t>
  </si>
  <si>
    <t>项目编号</t>
  </si>
  <si>
    <t>项目领域</t>
  </si>
  <si>
    <t>项目主管部门</t>
  </si>
  <si>
    <t>项目实施单位</t>
  </si>
  <si>
    <t>债券性质</t>
  </si>
  <si>
    <t>债券规模</t>
  </si>
  <si>
    <t>发行时间（年/月）</t>
  </si>
  <si>
    <t>VALID#</t>
  </si>
  <si>
    <t>城步苗族自治县城东路—石板桥棚户区（石板桥至一中段）雨水污水管网系统及道路改造工程</t>
  </si>
  <si>
    <t>P19430529-0027</t>
  </si>
  <si>
    <t>棚户区改造</t>
  </si>
  <si>
    <t>建设</t>
  </si>
  <si>
    <t>城步苗族自治县住房和城乡建设局</t>
  </si>
  <si>
    <t>一般债券</t>
  </si>
  <si>
    <t>2022-01</t>
  </si>
  <si>
    <t>A11C4EB9D11D4047E0534209680ABF08</t>
  </si>
  <si>
    <t>0705</t>
  </si>
  <si>
    <t>326</t>
  </si>
  <si>
    <t>326002</t>
  </si>
  <si>
    <t>020299</t>
  </si>
  <si>
    <t>城步苗族自治县殡仪馆（陵园）建设项目</t>
  </si>
  <si>
    <t>P20430529-0022</t>
  </si>
  <si>
    <t>其他社会保障</t>
  </si>
  <si>
    <t>人民政府</t>
  </si>
  <si>
    <t>城步县民政局</t>
  </si>
  <si>
    <t>其他领域专项债券</t>
  </si>
  <si>
    <t>2022-03</t>
  </si>
  <si>
    <t>城步苗族自治县县城区供水管网改造项目</t>
  </si>
  <si>
    <t>P20430529-0023</t>
  </si>
  <si>
    <t>AC90C06874551230E0534209680AB148</t>
  </si>
  <si>
    <t>0499</t>
  </si>
  <si>
    <t>318</t>
  </si>
  <si>
    <t>318003</t>
  </si>
  <si>
    <t>01</t>
  </si>
  <si>
    <t>城步苗族自治县职业中专改扩建项目</t>
  </si>
  <si>
    <t>P20430529-0020</t>
  </si>
  <si>
    <t>职业教育</t>
  </si>
  <si>
    <t>教育</t>
  </si>
  <si>
    <t>教育局</t>
  </si>
  <si>
    <t>2022-06</t>
  </si>
  <si>
    <t>9023A3C7C3461D1DE0534209680A1F40</t>
  </si>
  <si>
    <t>0299</t>
  </si>
  <si>
    <t>333</t>
  </si>
  <si>
    <t>333001</t>
  </si>
  <si>
    <t>S251、S341城步南山牧场至绥宁古龙岩公路改建工程</t>
  </si>
  <si>
    <t>P17430529-0003</t>
  </si>
  <si>
    <t>农村公路</t>
  </si>
  <si>
    <t>交通</t>
  </si>
  <si>
    <t>城步苗族自治县交通局</t>
  </si>
  <si>
    <t>A158278DCB5B2DD7E0534209680A299E</t>
  </si>
  <si>
    <t>1199</t>
  </si>
  <si>
    <t>420</t>
  </si>
  <si>
    <t>420002</t>
  </si>
  <si>
    <t>城步苗族自治县2020年农村人居环境整治综合建设项目</t>
  </si>
  <si>
    <t>P20430529-0027</t>
  </si>
  <si>
    <t>其他农村建设</t>
  </si>
  <si>
    <t>农业</t>
  </si>
  <si>
    <t>城步苗族自治县农业农村水利局</t>
  </si>
  <si>
    <t>8F1D8CE35E441A8DE0534209680A6DAD</t>
  </si>
  <si>
    <t>0801</t>
  </si>
  <si>
    <t>A11D8C226F205C44E0534209680A276A</t>
  </si>
  <si>
    <t>040406</t>
  </si>
  <si>
    <t>城步苗族自治县城乡基础设施建设项目</t>
  </si>
  <si>
    <t>P22430529-0001</t>
  </si>
  <si>
    <t>其他市政建设</t>
  </si>
  <si>
    <t>2022-07</t>
  </si>
  <si>
    <t>注：本表反映上一年度新增地方政府债券资金使用情况，由县级以上地方各级财政部门在同级人民代表大会常务委员会批准决算后二十日内公开。</t>
  </si>
  <si>
    <t>DEBT_T_XXGK_FX_HBFXJS</t>
  </si>
  <si>
    <t>XM_TYPE#</t>
  </si>
  <si>
    <t>AD_BDQ#</t>
  </si>
  <si>
    <t>AD_BJ#</t>
  </si>
  <si>
    <t>ROW_NUM#</t>
  </si>
  <si>
    <t>附表三十二:</t>
  </si>
  <si>
    <t>城步苗族自治县2022年地方政府债务发行及还本付息情况表</t>
  </si>
  <si>
    <t>本地区</t>
  </si>
  <si>
    <t>本级</t>
  </si>
  <si>
    <t>YE_Y2</t>
  </si>
  <si>
    <t>一、2021年末地方政府债务余额</t>
  </si>
  <si>
    <t>YBYE_Y2</t>
  </si>
  <si>
    <t xml:space="preserve">  其中：一般债务</t>
  </si>
  <si>
    <t>ZXYE_Y2</t>
  </si>
  <si>
    <t xml:space="preserve">     专项债务</t>
  </si>
  <si>
    <t>XE_Y2</t>
  </si>
  <si>
    <t>二、2021年地方政府债务限额</t>
  </si>
  <si>
    <t>YBXE_Y2</t>
  </si>
  <si>
    <t>ZXXE_Y2</t>
  </si>
  <si>
    <t>FXYB</t>
  </si>
  <si>
    <t>三、2022年地方政府债务发行决算数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</si>
  <si>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</si>
  <si>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</si>
  <si>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</si>
  <si>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</si>
  <si>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</si>
  <si>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</si>
  <si>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</si>
  <si>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</si>
  <si>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</si>
  <si>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</si>
  <si>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</si>
  <si>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</si>
  <si>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</si>
  <si>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</si>
  <si>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四、2022年地方政府债务还本决算数</t>
  </si>
  <si>
    <t>YBHB_Y1</t>
  </si>
  <si>
    <t xml:space="preserve">     一般债务</t>
  </si>
  <si>
    <t>ZXHB_Y1</t>
  </si>
  <si>
    <t>FX_Y1</t>
  </si>
  <si>
    <t>五、2022年地方政府债务付息决算数</t>
  </si>
  <si>
    <t>YBFX_Y1</t>
  </si>
  <si>
    <t>ZXFX_Y1</t>
  </si>
  <si>
    <t>YE_Y1</t>
  </si>
  <si>
    <t>六、2022年末地方政府债务余额决算数</t>
  </si>
  <si>
    <t>YBYE_Y1</t>
  </si>
  <si>
    <t>ZXYE_Y1</t>
  </si>
  <si>
    <t>XE_Y1</t>
  </si>
  <si>
    <t>七、2022年地方政府债务限额</t>
  </si>
  <si>
    <t>YBXE_Y1</t>
  </si>
  <si>
    <t>ZXXE_Y1</t>
  </si>
  <si>
    <t>注：本表由县级以上地方各级财政部门在同级人民代表大会常务委员会批准决算后二十日内公开，反映上一年度本地区、本级地方政府债务限额及余额决算数。</t>
  </si>
  <si>
    <t>附表三十三:</t>
  </si>
  <si>
    <t>城步苗族自治县2022年重大投资安排情况表</t>
  </si>
  <si>
    <t>项目说明</t>
  </si>
  <si>
    <t>2022年专项安排</t>
  </si>
  <si>
    <t>备注</t>
  </si>
  <si>
    <t>旅游产业引导资金</t>
  </si>
  <si>
    <t>园区工业发展资金预安排</t>
  </si>
  <si>
    <t>科技专项（含奶业发展基金200万）</t>
  </si>
  <si>
    <t>公路水毁修复、危桥改造和道路养护等公路建设县级配套资金</t>
  </si>
  <si>
    <t>生态建设支出（含污水处理费1864.64万元，垃圾无害化运营费400万元，垃圾清扫清运和环卫经费805万元）</t>
  </si>
  <si>
    <t>城市建设支出</t>
  </si>
  <si>
    <t>重点项目工程款</t>
  </si>
  <si>
    <t>会议室改造经费</t>
  </si>
  <si>
    <t>附表三十四:</t>
  </si>
  <si>
    <t>城步苗族自治县2022年财政涉农资金统筹整合使用实施方案项目明细表</t>
  </si>
  <si>
    <t>序号</t>
  </si>
  <si>
    <t>实施地点</t>
  </si>
  <si>
    <t>项目类别</t>
  </si>
  <si>
    <t>建设任务</t>
  </si>
  <si>
    <t>资金规模</t>
  </si>
  <si>
    <t>补助标准</t>
  </si>
  <si>
    <t>筹资方式</t>
  </si>
  <si>
    <t>绩效目标</t>
  </si>
  <si>
    <t>时间进度(起止)</t>
  </si>
  <si>
    <t>责任单位</t>
  </si>
  <si>
    <t>（中央、省级、市州或县级资金）</t>
  </si>
  <si>
    <t>预计受益情况</t>
  </si>
  <si>
    <t>开工时间</t>
  </si>
  <si>
    <t>完工时间</t>
  </si>
  <si>
    <t>项目主管
单位</t>
  </si>
  <si>
    <t>项目组织
实施单位</t>
  </si>
  <si>
    <t>县交通局</t>
  </si>
  <si>
    <t>基础设施</t>
  </si>
  <si>
    <t>村组公路</t>
  </si>
  <si>
    <t>西岩至威溪公路建设23.8公里</t>
  </si>
  <si>
    <t>177.5万元/个</t>
  </si>
  <si>
    <t>中央</t>
  </si>
  <si>
    <t>解决1万人出行困难</t>
  </si>
  <si>
    <t>威溪乡江坪村</t>
  </si>
  <si>
    <t>雪花村至大古村（安防工程）</t>
  </si>
  <si>
    <t>187.0881万元/个</t>
  </si>
  <si>
    <t>解决227人出行困难</t>
  </si>
  <si>
    <t>茅坪镇大古村</t>
  </si>
  <si>
    <t>茅坪镇长乐村</t>
  </si>
  <si>
    <t>C105种子园-白羊山</t>
  </si>
  <si>
    <t>18.169万元/个</t>
  </si>
  <si>
    <t>改善63人生产、生活条件</t>
  </si>
  <si>
    <t>长乐村</t>
  </si>
  <si>
    <t>儒林镇坝城西村</t>
  </si>
  <si>
    <t>Y035坝头村-坪竹山工区</t>
  </si>
  <si>
    <t>15.7004万元/个</t>
  </si>
  <si>
    <t>改善125人生产、生活条件</t>
  </si>
  <si>
    <t>城西村</t>
  </si>
  <si>
    <t>儒林镇浆坪村</t>
  </si>
  <si>
    <t>C100烂泥溪-韭菜坪</t>
  </si>
  <si>
    <t>24.5786万元/个</t>
  </si>
  <si>
    <t>改善102人生产、生活条件</t>
  </si>
  <si>
    <t>浆坪村</t>
  </si>
  <si>
    <t>儒林镇金水村</t>
  </si>
  <si>
    <t>C128金水-唐家山</t>
  </si>
  <si>
    <t>15.3024万元/个</t>
  </si>
  <si>
    <t>改善110人生产、生活条件</t>
  </si>
  <si>
    <t>金水村</t>
  </si>
  <si>
    <t>威溪乡银杉村</t>
  </si>
  <si>
    <t>Y008 X303-城塘村</t>
  </si>
  <si>
    <t>13.2765万元/个</t>
  </si>
  <si>
    <t>改善85人生产、生活条件</t>
  </si>
  <si>
    <t>银杉村</t>
  </si>
  <si>
    <t>Y008 X303-城塘村（转龙）</t>
  </si>
  <si>
    <t>22.74万元/个</t>
  </si>
  <si>
    <t>改善74人生产、生活条件</t>
  </si>
  <si>
    <t>威溪乡茶山村</t>
  </si>
  <si>
    <t>C033陈家-白沙</t>
  </si>
  <si>
    <t>41.2817万元/个</t>
  </si>
  <si>
    <t>改善103人生产、生活条件</t>
  </si>
  <si>
    <t>茶山村</t>
  </si>
  <si>
    <t>C033陈家-张家门前</t>
  </si>
  <si>
    <t>40.1698万元/个</t>
  </si>
  <si>
    <t>改善79人生产、生活条件</t>
  </si>
  <si>
    <t>西岩镇长康村</t>
  </si>
  <si>
    <t>Y038桔子村-松柏村</t>
  </si>
  <si>
    <t>12.7889万元/个</t>
  </si>
  <si>
    <t>改善64人生产、生活条件</t>
  </si>
  <si>
    <t>长康村</t>
  </si>
  <si>
    <t>兰蓉乡水源村</t>
  </si>
  <si>
    <t>云场里至陈家罢村组道硬化2公里，铺砂1.5KM,宽3.5米</t>
  </si>
  <si>
    <t>16.0742万元/个</t>
  </si>
  <si>
    <t>解决341人的出行困难</t>
  </si>
  <si>
    <t>蒋坊乡大同村</t>
  </si>
  <si>
    <t>新建大寨洞头至坪溪山七组7KM,铺砂3.5M宽</t>
  </si>
  <si>
    <t>90.5164万元/个</t>
  </si>
  <si>
    <t>改善149人生产、生活条件</t>
  </si>
  <si>
    <t>白毛坪镇横板桥村</t>
  </si>
  <si>
    <t>一、二、三组组道扩改，4.5公里</t>
  </si>
  <si>
    <t>5.0043万元/个</t>
  </si>
  <si>
    <t>改善69人生产、生活条件</t>
  </si>
  <si>
    <t>五组桅杆坪至张家屋场铺砂1.4 KM *3.5</t>
  </si>
  <si>
    <t>12.7779万元/个</t>
  </si>
  <si>
    <t>改善43人生产、生活条件</t>
  </si>
  <si>
    <t>三组张家门前至灯盏冲铺砂1.2 KM *3.5</t>
  </si>
  <si>
    <t>四组四坵田至杨家岭铺砂1.2 KM *3.5</t>
  </si>
  <si>
    <t>二组桐木槽至五组岔路口铺砂1 KM *3.5</t>
  </si>
  <si>
    <t>四组李界冲至陈家冲铺砂2 KM *3.5M</t>
  </si>
  <si>
    <t>西岩镇江石村</t>
  </si>
  <si>
    <t>江石村6组组道桥梁建设</t>
  </si>
  <si>
    <t>45.8345万元/个</t>
  </si>
  <si>
    <t>解决326人出行困难</t>
  </si>
  <si>
    <t>江石小学桥重建</t>
  </si>
  <si>
    <t>汀坪乡安乐村</t>
  </si>
  <si>
    <t>汀坪乡至石坪塘窄加宽工程</t>
  </si>
  <si>
    <t>99.158万元/个</t>
  </si>
  <si>
    <t>解决104人出行困难</t>
  </si>
  <si>
    <t>组道铺砂及水毁工程</t>
  </si>
  <si>
    <t>2.1225万元/个</t>
  </si>
  <si>
    <t>解决295人出行困难</t>
  </si>
  <si>
    <t>丹口镇仙鹅村</t>
  </si>
  <si>
    <t>陡冲头、仙鹅村窄加宽工程（水毁工程）</t>
  </si>
  <si>
    <t>23.0743万元/个</t>
  </si>
  <si>
    <t>解决206人出行困难</t>
  </si>
  <si>
    <t>长安营镇长坪村</t>
  </si>
  <si>
    <t>2、8组组道扩宽铺沙1.21公里</t>
  </si>
  <si>
    <t>10.4121万元/个</t>
  </si>
  <si>
    <t>解决178人出行困难</t>
  </si>
  <si>
    <t>长坪村</t>
  </si>
  <si>
    <t>金紫乡凤凰村</t>
  </si>
  <si>
    <t>凤凰村5组组道200m</t>
  </si>
  <si>
    <t>4.2364万元/个</t>
  </si>
  <si>
    <t>解决332人出行困难</t>
  </si>
  <si>
    <t>凤凰村</t>
  </si>
  <si>
    <t>金紫乡星火村</t>
  </si>
  <si>
    <t>2、3组组道排水修复</t>
  </si>
  <si>
    <t>5.0326万元/个</t>
  </si>
  <si>
    <t>解决110人出行困难</t>
  </si>
  <si>
    <t>星火村</t>
  </si>
  <si>
    <t>丹口镇前进村</t>
  </si>
  <si>
    <t>Y018岔路口至4组4.66公里</t>
  </si>
  <si>
    <t>1.4624万元/个</t>
  </si>
  <si>
    <t>解决209人出行困难</t>
  </si>
  <si>
    <t>前进村</t>
  </si>
  <si>
    <t>丹口镇丹口村</t>
  </si>
  <si>
    <t>丹平公路丹口村段硬化工程</t>
  </si>
  <si>
    <t>1.5361万元/个</t>
  </si>
  <si>
    <t>解决4个村近1000人出行困难</t>
  </si>
  <si>
    <t>丹口村</t>
  </si>
  <si>
    <t>丹口镇信石村</t>
  </si>
  <si>
    <t>落冲水毁工程维修2公里</t>
  </si>
  <si>
    <t>6.2856万元/个</t>
  </si>
  <si>
    <t>解决253人出行困难</t>
  </si>
  <si>
    <t>信石村</t>
  </si>
  <si>
    <t>丹口镇金岩村</t>
  </si>
  <si>
    <t>牛凸冲生产便道维修1000米</t>
  </si>
  <si>
    <t>5.0671万元/个</t>
  </si>
  <si>
    <t>解决139人出行困难</t>
  </si>
  <si>
    <t>金岩村</t>
  </si>
  <si>
    <t>原大桥头至錾字岩道路建设1.3公里</t>
  </si>
  <si>
    <t>14.0004万元/个</t>
  </si>
  <si>
    <t>解决315人出行困难</t>
  </si>
  <si>
    <t>丹口镇羊石村</t>
  </si>
  <si>
    <t>羊石中心学校至村综合服务平台道路建设430米</t>
  </si>
  <si>
    <t>0.1645万元/个</t>
  </si>
  <si>
    <t>解决1200人出行困难</t>
  </si>
  <si>
    <t>羊石村</t>
  </si>
  <si>
    <t>儒林镇石羊村</t>
  </si>
  <si>
    <t>石羊村2、7组道路硬化1500米</t>
  </si>
  <si>
    <t>16.2万元/个</t>
  </si>
  <si>
    <t>解决495人出行困难</t>
  </si>
  <si>
    <t>石羊村</t>
  </si>
  <si>
    <t>儒林镇罗家水村</t>
  </si>
  <si>
    <t>庙堂包至里屋场、易家至杨家团道路维修工程</t>
  </si>
  <si>
    <t>5万元/个</t>
  </si>
  <si>
    <t>解决449人出行困难</t>
  </si>
  <si>
    <t>罗家水村</t>
  </si>
  <si>
    <t>儒林镇兰藤村</t>
  </si>
  <si>
    <t>白蛇界老路口至杨荣华屋旁公路硬化工程</t>
  </si>
  <si>
    <t>0.4129万元/个</t>
  </si>
  <si>
    <t>解决385人出行困难</t>
  </si>
  <si>
    <t>兰藤村</t>
  </si>
  <si>
    <t>儒林镇双溪桥村</t>
  </si>
  <si>
    <t>罗家7组（六洞田）道路硬化1.4公里</t>
  </si>
  <si>
    <t>1.9万元/个</t>
  </si>
  <si>
    <t>解决62人出行困难</t>
  </si>
  <si>
    <t>双溪桥村</t>
  </si>
  <si>
    <t>五团镇中山社区居委会</t>
  </si>
  <si>
    <t>石空老村部至湾里1.4公里</t>
  </si>
  <si>
    <t>13.7703万元/个</t>
  </si>
  <si>
    <t>解决383人出行困难</t>
  </si>
  <si>
    <t>中山社区</t>
  </si>
  <si>
    <t>二居委4组至刀背冲0.7公里</t>
  </si>
  <si>
    <t>政府门口至桥头包1.1公里</t>
  </si>
  <si>
    <t>石空老村部至二组0.15公里</t>
  </si>
  <si>
    <t>茅坪镇金兴村</t>
  </si>
  <si>
    <t>1组组道扩改铺砂1公里，3.54M宽</t>
  </si>
  <si>
    <t>12.1877万元/个</t>
  </si>
  <si>
    <t>金兴村</t>
  </si>
  <si>
    <t>13组组道扩改铺砂0.7公里，3.55M宽</t>
  </si>
  <si>
    <t>22.37万元/个</t>
  </si>
  <si>
    <t>14、15组500米组道扩改铺砂，宽3.5M</t>
  </si>
  <si>
    <t>22.4782万元/个</t>
  </si>
  <si>
    <t>7组组道铺砂2.1公里，3.5米宽，</t>
  </si>
  <si>
    <t>37.4801万元/个</t>
  </si>
  <si>
    <t>谭家冲至大塘连村公路3.5公里</t>
  </si>
  <si>
    <t>50.7228万元/个</t>
  </si>
  <si>
    <t>解决327人出行困难</t>
  </si>
  <si>
    <t>茅坪镇玺盆水村</t>
  </si>
  <si>
    <t>楼脚底至文武水组道硬化1.2公里</t>
  </si>
  <si>
    <t>14.1873万元/个</t>
  </si>
  <si>
    <t>玺盆水村</t>
  </si>
  <si>
    <t>茅坪镇燕子山居委会</t>
  </si>
  <si>
    <t>2组拖板至杨家团道路建设长800米、宽3.5米、厚度0.2米</t>
  </si>
  <si>
    <t>18.125万元/个</t>
  </si>
  <si>
    <t>解决92人出行困难</t>
  </si>
  <si>
    <t>燕子山居委会</t>
  </si>
  <si>
    <t>茅坪镇联龙村</t>
  </si>
  <si>
    <t>分水凹至李老团道路建设长5米*宽4.5米</t>
  </si>
  <si>
    <t>69.8726万元/个</t>
  </si>
  <si>
    <t>解决181人出行困难</t>
  </si>
  <si>
    <t>联龙村</t>
  </si>
  <si>
    <t>1--6组组道硬化长600米宽4.5米</t>
  </si>
  <si>
    <t>1.5777万元/个</t>
  </si>
  <si>
    <t>解决129人出行困难</t>
  </si>
  <si>
    <t>大古村</t>
  </si>
  <si>
    <t>茅坪镇七里山村</t>
  </si>
  <si>
    <t>五组道路建设3.5公里</t>
  </si>
  <si>
    <t>0.8545万元/个</t>
  </si>
  <si>
    <t>解决143人出行困难</t>
  </si>
  <si>
    <t>七里山村</t>
  </si>
  <si>
    <t>原下乌村扩建道路2公里，硬化道路1.2公里</t>
  </si>
  <si>
    <t>1.8332万元/个</t>
  </si>
  <si>
    <t>解决350人出行困难</t>
  </si>
  <si>
    <t>县乡村振兴局</t>
  </si>
  <si>
    <t>威溪乡兴隆村</t>
  </si>
  <si>
    <t>道路建设1.8公里</t>
  </si>
  <si>
    <t>4.362万元/个</t>
  </si>
  <si>
    <t>解决120人出行困难</t>
  </si>
  <si>
    <t>兴隆村</t>
  </si>
  <si>
    <t>产业发展</t>
  </si>
  <si>
    <t>养殖业</t>
  </si>
  <si>
    <t>鱼塘建设28亩</t>
  </si>
  <si>
    <t>7.33865万元/个</t>
  </si>
  <si>
    <t>年增加村集体经济收入5万元</t>
  </si>
  <si>
    <t>县农水局</t>
  </si>
  <si>
    <t>全县</t>
  </si>
  <si>
    <t>雨露计划</t>
  </si>
  <si>
    <t>全县脱贫户、监测户子女职业学历教育补助</t>
  </si>
  <si>
    <t>500万元/个</t>
  </si>
  <si>
    <t>解决全县学生雨露计划补助</t>
  </si>
  <si>
    <t>贷款贴息</t>
  </si>
  <si>
    <t>全县脱贫户、监测户小额信贷贴息</t>
  </si>
  <si>
    <t>200万元/个</t>
  </si>
  <si>
    <t>解决全县小额信贷贴息</t>
  </si>
  <si>
    <t>消费帮扶</t>
  </si>
  <si>
    <t>长沙消费帮扶馆建设</t>
  </si>
  <si>
    <t>40万元/个</t>
  </si>
  <si>
    <t>解决全县产品销售困难</t>
  </si>
  <si>
    <t>长安营镇</t>
  </si>
  <si>
    <t>技能培训</t>
  </si>
  <si>
    <t>旅游及特色产业培训120人</t>
  </si>
  <si>
    <t>20万元/个</t>
  </si>
  <si>
    <t>受益约1050人,人平间接增收约100元/年</t>
  </si>
  <si>
    <t>县委统战部（民宗局）</t>
  </si>
  <si>
    <t>长安镇长安营村</t>
  </si>
  <si>
    <t>产业道路</t>
  </si>
  <si>
    <t>长安营村茶叶基地道路硬化500米</t>
  </si>
  <si>
    <t>30万元/个</t>
  </si>
  <si>
    <t>解决262人的生产作业交通问题</t>
  </si>
  <si>
    <t>长安营村</t>
  </si>
  <si>
    <t>长安营镇六马六甲村</t>
  </si>
  <si>
    <t>乡村旅游</t>
  </si>
  <si>
    <t>六马六甲村拦河坝修建600立方米</t>
  </si>
  <si>
    <t>乡村公共服务设施,受益约520人</t>
  </si>
  <si>
    <t>六马六甲村</t>
  </si>
  <si>
    <t>40米垮方护坡建设长40米高8米</t>
  </si>
  <si>
    <t>解决约400人的生产生活出行问题</t>
  </si>
  <si>
    <t>500米游客步道建设长500米宽1.2米、安装护栏500米</t>
  </si>
  <si>
    <t>解决游客山间行走安全问题,受益约500人</t>
  </si>
  <si>
    <t>农田水利</t>
  </si>
  <si>
    <t>农田水圳建设1500×0.3×0.3</t>
  </si>
  <si>
    <t>解决186亩农田灌溉问题,受益约360人</t>
  </si>
  <si>
    <t>大同村</t>
  </si>
  <si>
    <t>金兴村上京凉苗族特色风雨桥17×7</t>
  </si>
  <si>
    <t>60万元/个</t>
  </si>
  <si>
    <t>乡村旅游设施,受益约338人</t>
  </si>
  <si>
    <t>金兴村上京凉苗族特色民居改造2—3座</t>
  </si>
  <si>
    <t>乡村旅游设施,直接受益15人,间接受益120人</t>
  </si>
  <si>
    <t>公共服务</t>
  </si>
  <si>
    <t>村级公共服务设施工程建设</t>
  </si>
  <si>
    <t>15万元/个</t>
  </si>
  <si>
    <t>乡村公共服务设施,受益约625人</t>
  </si>
  <si>
    <t>水源村</t>
  </si>
  <si>
    <t>苗族风雨亭建设3×3×7</t>
  </si>
  <si>
    <t>便民道路硬化200×2</t>
  </si>
  <si>
    <t>4万元/个</t>
  </si>
  <si>
    <t>解决约60人的生产生活出行问题</t>
  </si>
  <si>
    <t>兰蓉乡青云村</t>
  </si>
  <si>
    <t>组道硬化500米</t>
  </si>
  <si>
    <t>解决约120人的生产生活出行问题</t>
  </si>
  <si>
    <t>青云村</t>
  </si>
  <si>
    <t>兰蓉乡尖头田村</t>
  </si>
  <si>
    <t>尖头田村大坪寨苗族风雨亭建设32×4.5</t>
  </si>
  <si>
    <t>86万元/个</t>
  </si>
  <si>
    <t>乡村公共服务设施,受益约428人</t>
  </si>
  <si>
    <t>尖头田村</t>
  </si>
  <si>
    <t>蒋坊乡杉坊村</t>
  </si>
  <si>
    <t>组道建设300×3.5×3</t>
  </si>
  <si>
    <t>38万元/个</t>
  </si>
  <si>
    <t>解决约350人的生产生活出行问题</t>
  </si>
  <si>
    <t>杉坊村</t>
  </si>
  <si>
    <t>16组组道硬化300×3×0.2</t>
  </si>
  <si>
    <t>6万元/个</t>
  </si>
  <si>
    <t>解决约590人的生产生活出行问题</t>
  </si>
  <si>
    <t>西岩镇碧云社区</t>
  </si>
  <si>
    <t>文化广场排水设施1000米</t>
  </si>
  <si>
    <t>乡村公共服务设施,受益约120人</t>
  </si>
  <si>
    <t>碧云社区</t>
  </si>
  <si>
    <t>西岩镇源水村</t>
  </si>
  <si>
    <t>黄桃花卉基地灌溉设施建设1000米</t>
  </si>
  <si>
    <t>解决基地灌溉问题,受益约120人</t>
  </si>
  <si>
    <t>源水村</t>
  </si>
  <si>
    <t>金紫乡三江村</t>
  </si>
  <si>
    <t>电力设施</t>
  </si>
  <si>
    <t>红美人柑桔基地变压器、电杆、电线建设</t>
  </si>
  <si>
    <t>10万元/个</t>
  </si>
  <si>
    <t>解决基地生产用电问题,受益约150人</t>
  </si>
  <si>
    <t>三江村</t>
  </si>
  <si>
    <t>西岩镇联合村</t>
  </si>
  <si>
    <t>竹山背河堤建设150米</t>
  </si>
  <si>
    <t>乡村公共水利设施,受益约200人</t>
  </si>
  <si>
    <t>联合村</t>
  </si>
  <si>
    <t>西岩镇杨田村</t>
  </si>
  <si>
    <t>稻田水圳建设585米</t>
  </si>
  <si>
    <t>12万元/个</t>
  </si>
  <si>
    <t>解决206亩农田灌溉问题,受益约451人</t>
  </si>
  <si>
    <t>杨田村</t>
  </si>
  <si>
    <t>土桥农场青龙社区</t>
  </si>
  <si>
    <t>柑桔品改</t>
  </si>
  <si>
    <t>青龙社区建设红美人柑桔果园5亩</t>
  </si>
  <si>
    <t>50万元/个</t>
  </si>
  <si>
    <t>增加30户农户人均收入，打造柑橘特色小镇，提高群众满意度</t>
  </si>
  <si>
    <t>土桥农场</t>
  </si>
  <si>
    <t>青龙社区</t>
  </si>
  <si>
    <t>土桥农场茅坪社区</t>
  </si>
  <si>
    <t>茅坪社区建设红美人柑桔果园5亩</t>
  </si>
  <si>
    <t>茅坪社区</t>
  </si>
  <si>
    <t>土桥农场文田社区</t>
  </si>
  <si>
    <t>文田社区建设红美人柑桔果园5亩</t>
  </si>
  <si>
    <t>文田社区</t>
  </si>
  <si>
    <t>柑橘品改采摘园道路建设300m</t>
  </si>
  <si>
    <t>改善35户村民出行条件、强化产业基础设施支撑，打造柑橘特色小镇，提高群众满意度</t>
  </si>
  <si>
    <t>引进新品种、建设150亩柑橘品改采摘园</t>
  </si>
  <si>
    <t>100万元/个</t>
  </si>
  <si>
    <t>增加50户农户人均收入，提高群众满意度，打造柑橘特色小镇</t>
  </si>
  <si>
    <t>西岩镇</t>
  </si>
  <si>
    <t>安防设施</t>
  </si>
  <si>
    <t>城步县西岩镇C066、C163线公路安全生命防护工程</t>
  </si>
  <si>
    <t>推进农村公路安防设施建设</t>
  </si>
  <si>
    <t>城步县西岩镇C065、C188、C048、C050、C058、C063、C064、C072、C074、C075、C076线公路安全生命防护工程</t>
  </si>
  <si>
    <t>95万元/个</t>
  </si>
  <si>
    <t>城步县西岩镇C077、C124、C130、C161、C164、C176、C185、C190、C191、C046、C194线公路安全生命防护工程</t>
  </si>
  <si>
    <t>103万元/个</t>
  </si>
  <si>
    <t>长安营、汀坪乡</t>
  </si>
  <si>
    <t>城步县长安营镇C233线、汀坪乡杨家至大水铺桥线公路安全生命防护工程</t>
  </si>
  <si>
    <t>105万元/个</t>
  </si>
  <si>
    <t>汀坪乡、儒林镇</t>
  </si>
  <si>
    <t>城步县汀坪乡温塘坪至龙塘线、儒林镇C115线公路安全生命防护工程</t>
  </si>
  <si>
    <t>102万元/个</t>
  </si>
  <si>
    <t>蒋坊乡、茅坪镇</t>
  </si>
  <si>
    <t>城步县茅坪镇C099、蒋坊乡C107、蒋坊乡C110线公路安全生命防护工程</t>
  </si>
  <si>
    <t>金紫乡、茅坪镇</t>
  </si>
  <si>
    <t>城步县金紫乡C057、C187、C189、C193线、茅坪镇C098、C136、C170、C174、C179线公路安全生命防护工程</t>
  </si>
  <si>
    <t>白毛坪镇</t>
  </si>
  <si>
    <t>城步县白毛坪镇C175猪血坪至阳古坳线公路安全生命防护工程</t>
  </si>
  <si>
    <t>138万元/个</t>
  </si>
  <si>
    <t>城步县白毛坪镇C092丛树岭至丛树岭线公路安全生命防护工程</t>
  </si>
  <si>
    <t>城步县白毛坪镇C165、C089线公路安全生命防护工程</t>
  </si>
  <si>
    <t>140万元/个</t>
  </si>
  <si>
    <t>兰蓉乡、白毛坪镇、蒋坊乡</t>
  </si>
  <si>
    <t>城步县兰蓉乡C280、蒋坊乡C169、白毛坪镇C090线公路安全生命防护工程</t>
  </si>
  <si>
    <t>106万元/个</t>
  </si>
  <si>
    <t>儒林镇、丹口镇</t>
  </si>
  <si>
    <t>城步县儒林镇C140、丹口镇C152、C012线公路安全生命防护工程</t>
  </si>
  <si>
    <t>80万元/个</t>
  </si>
  <si>
    <t>儒林镇</t>
  </si>
  <si>
    <t>城步县儒林镇C126、C129、C172、C177、C186线公路安全生命防护工程</t>
  </si>
  <si>
    <t>91万元/个</t>
  </si>
  <si>
    <t>城步县儒林镇C138线公路安全生命防护工程</t>
  </si>
  <si>
    <t>84万元/个</t>
  </si>
  <si>
    <t>城步县白毛坪镇小寨村1至6组公路安全生命防护工程</t>
  </si>
  <si>
    <t>396万元/个</t>
  </si>
  <si>
    <t>城步苗族自治县X164儒林镇至蜡屋村公路安全生命防护工程</t>
  </si>
  <si>
    <t>268万元/个</t>
  </si>
  <si>
    <t>玉屏村4组安防设施建设</t>
  </si>
  <si>
    <t>完善村组道路安防设施建设</t>
  </si>
  <si>
    <t>玉屏村</t>
  </si>
  <si>
    <t>以工代赈</t>
  </si>
  <si>
    <t>长安营镇新岭村修建河堤800米，茅坪镇玺盆水村产业机耕道1500米，兰蓉乡水源维修道路垮方34米、尖头田村修建水圳500米，威溪乡白水洞景区道路硬化460米、茶山村机耕道硬化1500米、安福村修建水圳1428米</t>
  </si>
  <si>
    <t>346万元/个</t>
  </si>
  <si>
    <t>改善群众生产生活条件，受益人口4000人</t>
  </si>
  <si>
    <t>县发改局</t>
  </si>
  <si>
    <t>汀坪乡横水村</t>
  </si>
  <si>
    <t>3组道路扩建3000米</t>
  </si>
  <si>
    <t>25万元/个</t>
  </si>
  <si>
    <t>省级</t>
  </si>
  <si>
    <t>解决1300人的生产生活出行问题</t>
  </si>
  <si>
    <t>汀坪乡</t>
  </si>
  <si>
    <t>横水村</t>
  </si>
  <si>
    <t>9.10.14组道路扩建3200米</t>
  </si>
  <si>
    <t>26万元/个</t>
  </si>
  <si>
    <t>解决1450人的生产生活出行问题</t>
  </si>
  <si>
    <t>8.11组道路扩建1800米</t>
  </si>
  <si>
    <t>解决800人的生产生活出行问题</t>
  </si>
  <si>
    <t>汀坪乡金童山村</t>
  </si>
  <si>
    <t>小水至冲头道路扩建3600米</t>
  </si>
  <si>
    <t>29万元/个</t>
  </si>
  <si>
    <t>解决1000人的生产生活出行问题</t>
  </si>
  <si>
    <t>金童山村</t>
  </si>
  <si>
    <t>分水坳至杉树坳道路扩建1100米</t>
  </si>
  <si>
    <t>解决1200人的生产生活出行问题</t>
  </si>
  <si>
    <t>金童山村产业道路扩建长300米,宽3.5米</t>
  </si>
  <si>
    <t>22万元/个</t>
  </si>
  <si>
    <t>直接受益35人，带动周边农户增收，提高群众满意度</t>
  </si>
  <si>
    <t>丹口镇边溪村</t>
  </si>
  <si>
    <t>丹口镇边溪村三组道路硬化工程1.6公里</t>
  </si>
  <si>
    <t>110万元/个</t>
  </si>
  <si>
    <t>县级</t>
  </si>
  <si>
    <t>改善300户村民出行</t>
  </si>
  <si>
    <t>丹口镇</t>
  </si>
  <si>
    <t>边溪村</t>
  </si>
  <si>
    <t>丹口镇边溪村四组道路扩建工程1.22公里</t>
  </si>
  <si>
    <t>改善350户村民出行</t>
  </si>
  <si>
    <t>丹口镇桃林村</t>
  </si>
  <si>
    <t>基地建设</t>
  </si>
  <si>
    <t>红薯种植基地及加工厂房建设、民宿建设奖补</t>
  </si>
  <si>
    <t>170万元/个</t>
  </si>
  <si>
    <t>年增加村集体经济收入10万元</t>
  </si>
  <si>
    <t>桃林村</t>
  </si>
  <si>
    <t>游步道建设1公里</t>
  </si>
  <si>
    <t>促进乡村旅游发展，提升村庄村容村貌，解决138人出行问题</t>
  </si>
  <si>
    <t>桃林村花卉种植50亩</t>
  </si>
  <si>
    <t>促进乡村旅游发展，带动60户村民增收</t>
  </si>
  <si>
    <t>乡村旅游步道等基础设施建设</t>
  </si>
  <si>
    <t>促进乡村旅游发展，完善村基础设施</t>
  </si>
  <si>
    <t>阵地建设</t>
  </si>
  <si>
    <t>乡村振兴、党建引领、清廉文化、社会治理、民族团结进步、精神文明建设等阵地建设</t>
  </si>
  <si>
    <t>提升村容村貌，提高群众满意度</t>
  </si>
  <si>
    <t>人居环境</t>
  </si>
  <si>
    <t>道路两边沟渠排水建设</t>
  </si>
  <si>
    <t>改善群众生产生活条件</t>
  </si>
  <si>
    <t>兰蓉乡</t>
  </si>
  <si>
    <t>种植业</t>
  </si>
  <si>
    <t>苗香梨基地品改项目</t>
  </si>
  <si>
    <t>促进集体经济发展，增加农户受益</t>
  </si>
  <si>
    <t>苗香梨基地配套基础设施建设</t>
  </si>
  <si>
    <t>苗香梨基地建设及日常管护</t>
  </si>
  <si>
    <t>130万元/个</t>
  </si>
  <si>
    <t>乡村振兴、党建引领、清廉文化、社会治理、民族团结进步、精神文明建设等乡村治理建设</t>
  </si>
  <si>
    <t>汀坪乡蓬瀛村</t>
  </si>
  <si>
    <t>百香果、罗汉果、峒茶种植300亩，苏维埃临时政府旧址建设，红军临时司令部旧址建设，万人军民大会旧址建设，红军哨所+纪念塔建设</t>
  </si>
  <si>
    <t>210万元/个</t>
  </si>
  <si>
    <t>完善乡村旅游基础设施，增加集体经济收入</t>
  </si>
  <si>
    <t>蓬瀛村</t>
  </si>
  <si>
    <t>特派员军事会议旧址建设</t>
  </si>
  <si>
    <t>产业基地至新寨河道整治</t>
  </si>
  <si>
    <t>解决200稻田灌溉困难和提升村容村貌</t>
  </si>
  <si>
    <t>全村人居环境整治</t>
  </si>
  <si>
    <t>改善全村人居环境，提升村容村貌</t>
  </si>
  <si>
    <t>乡村治理</t>
  </si>
  <si>
    <t>乡村振兴、党建引领、清廉文化、社会治理、民族团结进步、精神文明建设等乡村治理项目建设</t>
  </si>
  <si>
    <t>打造乡村阵地，提升村容村貌，提高群众满意度</t>
  </si>
  <si>
    <t>蒋坊乡柳林村</t>
  </si>
  <si>
    <t>种养业</t>
  </si>
  <si>
    <t>稻花鱼基地水渠、水圳、储水坝、产业路及育苗基地建设，樟树港辣椒、红菜薹、白丝瓜、红茄等生态有机蔬菜基地100亩</t>
  </si>
  <si>
    <t>280万元/个</t>
  </si>
  <si>
    <t>完善集体经济基地基础设施，年增加集体经济收入10万元</t>
  </si>
  <si>
    <t>蒋坊乡</t>
  </si>
  <si>
    <t>柳林村</t>
  </si>
  <si>
    <t>稻花鱼基地道路等配套基础设施建设</t>
  </si>
  <si>
    <t>完善集体经济基地基础设施建设，提高经济效益</t>
  </si>
  <si>
    <t>桥梁建设</t>
  </si>
  <si>
    <t>塘里平板桥维修改造项目</t>
  </si>
  <si>
    <t>70万元/个</t>
  </si>
  <si>
    <t>改善80户百姓出行条件</t>
  </si>
  <si>
    <t>长安营镇大寨社区</t>
  </si>
  <si>
    <t>大寨社区杉坪区域拦河坝建设2座及河道清理</t>
  </si>
  <si>
    <t>解决40亩农田灌溉困难</t>
  </si>
  <si>
    <t>大寨社区</t>
  </si>
  <si>
    <t>山歌文化基础设施建设</t>
  </si>
  <si>
    <t>改善旅游设施，发展乡村旅游，带动群众增收</t>
  </si>
  <si>
    <t>滨河游步道建设320米</t>
  </si>
  <si>
    <t>沿河游步道护栏建设1200米（新增寨门至老接待站护栏、新增含回龙桥至河边鹅卵石铺装、新增含大寨3.4.5.6组景区范围内耕田设置木篱笆）</t>
  </si>
  <si>
    <t>67万元/个</t>
  </si>
  <si>
    <t>乡村振兴、党建引领、清廉文化、社会治理、民族特色等乡村治理项目建设</t>
  </si>
  <si>
    <t>45万元/个</t>
  </si>
  <si>
    <t>大寨3、4、5、6组房屋建设</t>
  </si>
  <si>
    <t>90万元/个</t>
  </si>
  <si>
    <t>村容村貌改善，增加民族特色</t>
  </si>
  <si>
    <t>特色民居改造</t>
  </si>
  <si>
    <t>特色民居改造房屋20座奖补</t>
  </si>
  <si>
    <t>11万元/个</t>
  </si>
  <si>
    <t>少数民族山歌文化基础设施建设</t>
  </si>
  <si>
    <t>3、4、5、6组美丽屋场建设</t>
  </si>
  <si>
    <t>改善人居环境，提升村容村貌</t>
  </si>
  <si>
    <t>扑溪水口至雷冲里新建林道400米</t>
  </si>
  <si>
    <t>改善1、13组398人生产条件</t>
  </si>
  <si>
    <t>茅坪镇</t>
  </si>
  <si>
    <t>清风洞门口水圳800米*20*20、集鱼塘大坝至新寨屋门口800米*50*50</t>
  </si>
  <si>
    <t>解决100亩农田灌溉困难</t>
  </si>
  <si>
    <t>集鱼塘大坝至扑溪水口河堤机耕道硬化500米等</t>
  </si>
  <si>
    <t>改善群众生产生活条件，解决河堤安全隐患</t>
  </si>
  <si>
    <t>招呼站门口至光伏电站大门口产业路硬化300米</t>
  </si>
  <si>
    <t>方便群众生产生活，解决425人出行不便</t>
  </si>
  <si>
    <t>全村人居环境整治、垃圾分类处置等</t>
  </si>
  <si>
    <t>石盘头至白竹山村容村貌整治、美丽屋场建设</t>
  </si>
  <si>
    <t>改善全村群众生产生活条件，提升村容村貌</t>
  </si>
  <si>
    <t>扑溪水口平板桥建设1座</t>
  </si>
  <si>
    <t>方便群众生产生活，解决587人出行不便</t>
  </si>
  <si>
    <t>上京凉至新宅里连接线组道硬化500米</t>
  </si>
  <si>
    <t>方便群众生产生活，解决696人出行不便</t>
  </si>
  <si>
    <t>招呼站至上京凉大桥组道扩宽0.5米，长350米</t>
  </si>
  <si>
    <t>威溪乡复兴村</t>
  </si>
  <si>
    <t>全村人居环境整治、美丽屋场建设</t>
  </si>
  <si>
    <t>威溪乡</t>
  </si>
  <si>
    <t>复兴村</t>
  </si>
  <si>
    <t>帮扶车间</t>
  </si>
  <si>
    <t>楠竹制品加工帮扶车间建设</t>
  </si>
  <si>
    <t>150万元/个</t>
  </si>
  <si>
    <t>年增加村集体经济收入10万元以上</t>
  </si>
  <si>
    <t>西岩镇小石村</t>
  </si>
  <si>
    <t>小石村</t>
  </si>
  <si>
    <t>茅坪镇双桥村</t>
  </si>
  <si>
    <t>双桥村</t>
  </si>
  <si>
    <t>儒林镇田塘村</t>
  </si>
  <si>
    <t>田塘村</t>
  </si>
  <si>
    <t>丹口镇龙寨村</t>
  </si>
  <si>
    <t>龙寨村</t>
  </si>
  <si>
    <t>威溪乡长佃村</t>
  </si>
  <si>
    <t>长佃村</t>
  </si>
  <si>
    <t>金紫乡金龙村</t>
  </si>
  <si>
    <t>金紫乡</t>
  </si>
  <si>
    <t>金龙村</t>
  </si>
  <si>
    <t>西岩镇联塘村</t>
  </si>
  <si>
    <t>联塘村</t>
  </si>
  <si>
    <t>茅坪镇燕子山社区</t>
  </si>
  <si>
    <t>燕子山社区</t>
  </si>
  <si>
    <t>茅坪镇高坪村</t>
  </si>
  <si>
    <t>高坪村</t>
  </si>
  <si>
    <t>儒林镇甘溪村</t>
  </si>
  <si>
    <t>甘溪村</t>
  </si>
  <si>
    <t>村级乡村治理项目建设</t>
  </si>
  <si>
    <t>为村民提供便利，提升提升智慧乡村建设水平</t>
  </si>
  <si>
    <t>西岩镇永丰村</t>
  </si>
  <si>
    <t>永丰村</t>
  </si>
  <si>
    <t>五团镇金童山村</t>
  </si>
  <si>
    <t>五团镇</t>
  </si>
  <si>
    <t>集体经济</t>
  </si>
  <si>
    <t>投资入股宏发苗香梨专业合作社，发展苗香梨种植</t>
  </si>
  <si>
    <t>年增加村集体经济收入8万元</t>
  </si>
  <si>
    <t>建设山羊养殖基地、黄牛养殖基地、蘑菇种植基地、特色水果采摘基地、千年银杏景区基础设施项目建设。</t>
  </si>
  <si>
    <t>投入兵兵生态家庭农场发展集体经济</t>
  </si>
  <si>
    <t>发展香芋、红茄种植和青蛙养殖项目，种植黄精、白术、地丁、独活、草乌、淫羊藿、白芨、木瓜、厚朴、黄柏等多种名贵药材种植项目200亩。</t>
  </si>
  <si>
    <t>儒林镇新枧水村</t>
  </si>
  <si>
    <t>发展牧草种植+生态养牛循环农业</t>
  </si>
  <si>
    <t>新枧水村</t>
  </si>
  <si>
    <t>发展楠竹加工产业，利用本村楠竹资源，解决本村村民门前就业，增加经济收入</t>
  </si>
  <si>
    <t>年增加村集体经济收入5.5万元</t>
  </si>
  <si>
    <t>茅坪镇桐龙村</t>
  </si>
  <si>
    <t>利用本村丰富的楠竹资源,发展楠竹加工产业，解决本村村民就业，增加经济收入</t>
  </si>
  <si>
    <t>年增加村集体经济收入5.2万元</t>
  </si>
  <si>
    <t>桐龙村</t>
  </si>
  <si>
    <t>发展稻花鱼养殖，壮大村级集体经济增加村民收入</t>
  </si>
  <si>
    <t>年增加村集体经济收入7万元</t>
  </si>
  <si>
    <t>蒋坊乡太和村</t>
  </si>
  <si>
    <t>发展种养产业增加村集体经济收入</t>
  </si>
  <si>
    <t>太和村</t>
  </si>
  <si>
    <t>西岩镇陈石村</t>
  </si>
  <si>
    <t>资金投入西岩镇陈石村顺利农林专业合作社榨油厂，村集体占股50%，每年保底分红至少5万元以上，并逐年递增。</t>
  </si>
  <si>
    <t>陈石村</t>
  </si>
  <si>
    <t>西岩镇兴松村</t>
  </si>
  <si>
    <t>资金投入城步兴松蔬菜种植专业合作社，每年村集体固定分红利润5万元。</t>
  </si>
  <si>
    <t>兴松村</t>
  </si>
  <si>
    <t>西岩镇坪塘村</t>
  </si>
  <si>
    <t>发展肉牛产业，以股份制形式融资100万元，村集体占股50%，按股分红，逐年壮大集体经济。</t>
  </si>
  <si>
    <t>坪塘村</t>
  </si>
  <si>
    <t>西岩镇花桥村</t>
  </si>
  <si>
    <t>资金投入到城步强鸿种养专业合作社，村集体占股25%，每年村集体固定分红利润5万元。</t>
  </si>
  <si>
    <t>花桥村</t>
  </si>
  <si>
    <t>西岩镇三水村</t>
  </si>
  <si>
    <t>资金投入西岩镇三水村爱媛二八柑橘种植专业合作社，村集体占股35%，每年获得5万元的集体经济收益。</t>
  </si>
  <si>
    <t>三水村</t>
  </si>
  <si>
    <t>资金投入蒋坊延季蔬菜专业合作社，每年保底分红5万元。</t>
  </si>
  <si>
    <t>西岩镇资水村</t>
  </si>
  <si>
    <t>资金投入城步羴牧公司培育奶羴羊，每年分红5万元。</t>
  </si>
  <si>
    <t>资水村</t>
  </si>
  <si>
    <t>发展牧草种植+生态养牛循环农业，解决本村80人就业问题，建成牧草种植+生态养牛循环农业。</t>
  </si>
  <si>
    <t>年增加村集体经济收入6万元</t>
  </si>
  <si>
    <t>充分利用本村闲散劳动力及现成的财鱼基地，扩大基地至50亩，建成鱼草种植+生态养财鱼循环农业。</t>
  </si>
  <si>
    <t>年增加村集体经济收入6.5万元</t>
  </si>
  <si>
    <t>建设楠竹加工厂，实施楠竹深加工扩大再生产。</t>
  </si>
  <si>
    <t>威溪乡白沙村</t>
  </si>
  <si>
    <t>资金投入本村楠竹加工生产车间，增加集体经济收入</t>
  </si>
  <si>
    <t>白沙村</t>
  </si>
  <si>
    <t>建设生态有机高效农田项目，发展村级集体经济</t>
  </si>
  <si>
    <t>建设楠竹竹制品加工厂，发展村级集体经济。</t>
  </si>
  <si>
    <t>仙鹅村</t>
  </si>
  <si>
    <t>资金投入湖南金岩美丽乡村旅游发展有限公司，发展种植木槿花，通过分红增加村集体经济收入</t>
  </si>
  <si>
    <t>丹口镇共和村</t>
  </si>
  <si>
    <t>由村经济合作社牵头发展养殖业，壮大村集体经济收入</t>
  </si>
  <si>
    <t>共和村</t>
  </si>
  <si>
    <t>丹口镇沙洲岩门村</t>
  </si>
  <si>
    <t>发展菜牛养殖，增加村集体经济收入</t>
  </si>
  <si>
    <t>沙洲岩门村</t>
  </si>
  <si>
    <t>丹口镇洞头山村</t>
  </si>
  <si>
    <t>建设生态休闲稻花鱼养殖基地，增加村级集体经济收入</t>
  </si>
  <si>
    <t>洞头山村</t>
  </si>
  <si>
    <t>长安营镇德胜村</t>
  </si>
  <si>
    <t>与村级延季蔬菜种植专业合作社，增加村级集体经济收入</t>
  </si>
  <si>
    <t>德胜村</t>
  </si>
  <si>
    <t>长安营镇横坡村</t>
  </si>
  <si>
    <t>资金入股长源水电站，通过分红增加村级集体经济收入</t>
  </si>
  <si>
    <t>年增加村集体经济收入4万元</t>
  </si>
  <si>
    <t>横坡村</t>
  </si>
  <si>
    <t>白毛坪镇太平村</t>
  </si>
  <si>
    <t>资金投入城步白毛坪太平村反季节果蔬种植合作社，通过分红增加村级集体经济收入</t>
  </si>
  <si>
    <t>太平村</t>
  </si>
  <si>
    <t>白毛坪镇卡田村</t>
  </si>
  <si>
    <t>发展大豆、紫薯各种植120亩，增加村级集体经济收入</t>
  </si>
  <si>
    <t>卡田村</t>
  </si>
  <si>
    <t>白毛坪镇城溪村</t>
  </si>
  <si>
    <t>资金投入城溪村浩民种养专业合作社，按照股份进行分红增加村级集体经济收入</t>
  </si>
  <si>
    <t>城溪村</t>
  </si>
  <si>
    <t>白毛坪镇大阳村</t>
  </si>
  <si>
    <t>资金投入村级农业发展公司，发展罗汉果种植，通过分红增加村级集体经济收入</t>
  </si>
  <si>
    <t>年增加村集体经济收入9万元</t>
  </si>
  <si>
    <t>大阳村</t>
  </si>
  <si>
    <t>白毛坪镇蜡屋村</t>
  </si>
  <si>
    <t>资金投入到本村百香果种植专业合作社和猕猴桃种植专业合作社，通过分红增加村级集体经济收入</t>
  </si>
  <si>
    <t>蜡屋村</t>
  </si>
  <si>
    <t>白毛坪镇壮团园村</t>
  </si>
  <si>
    <t>种植珍贵观赏植物水苔和油茶林、高山线椒，增加村级集体经济收入</t>
  </si>
  <si>
    <t>壮团园村</t>
  </si>
  <si>
    <t>兰蓉乡黔峰村</t>
  </si>
  <si>
    <t>资金投入黔峰村集体经济合作社，用于峒茶种植产业基地建设，通过分红增加村级集体经济收入</t>
  </si>
  <si>
    <t>黔峰村</t>
  </si>
  <si>
    <t>兰蓉乡会龙村</t>
  </si>
  <si>
    <t>种植80亩高山峒茶种植基地，增加村级集体经济收入</t>
  </si>
  <si>
    <t>会龙村</t>
  </si>
  <si>
    <t>汀坪乡长滩村</t>
  </si>
  <si>
    <t>建设光伏发电站100KW，肉牛放养25头，采用“农户+合作社”的散养形式签约分红推广养殖、增加村集体经济收入</t>
  </si>
  <si>
    <t>长滩村</t>
  </si>
  <si>
    <t>汀坪乡大水村</t>
  </si>
  <si>
    <t>建设光伏电站150KW,增加村级集体经济收入</t>
  </si>
  <si>
    <t>大水村</t>
  </si>
  <si>
    <t>汀坪乡团心寨村</t>
  </si>
  <si>
    <t>种植百香果50亩、罗汉果30亩、侗茶100亩，由村集体经济合作社与社会投资方共同经营，增加村级集体经济收入</t>
  </si>
  <si>
    <t>团心寨村</t>
  </si>
  <si>
    <t xml:space="preserve"> 五团镇腾坪村</t>
  </si>
  <si>
    <t>建设肉牛养殖产业基地，通过分红增加村级集体经济收入</t>
  </si>
  <si>
    <t xml:space="preserve"> 五团镇</t>
  </si>
  <si>
    <t>腾坪村</t>
  </si>
  <si>
    <t>产业道路硬化1500米</t>
  </si>
  <si>
    <t>方便群众日常生产生活，解决1400人出行不便，解决竹木资源的运输</t>
  </si>
  <si>
    <t>冷水鱼养殖基地配套基础设施建设</t>
  </si>
  <si>
    <t>发展乡村旅游，壮大集体经济增收，</t>
  </si>
  <si>
    <t>光伏发电</t>
  </si>
  <si>
    <t>屋顶光伏电站建设200千瓦</t>
  </si>
  <si>
    <t>年增加集体经济收入8万元</t>
  </si>
  <si>
    <t>马路沿线人居环境整治、美丽屋场建设</t>
  </si>
  <si>
    <t>改善全村1400人居住条件及人居环境卫生</t>
  </si>
  <si>
    <t>河道整治、河堤建设</t>
  </si>
  <si>
    <t>160万元/个</t>
  </si>
  <si>
    <t>改善人居环境，解决稻田灌溉</t>
  </si>
  <si>
    <t>产业道路铺沙1500米</t>
  </si>
  <si>
    <t>17.4272万元/个</t>
  </si>
  <si>
    <t>解决竹木资源的运输困难</t>
  </si>
  <si>
    <t xml:space="preserve"> 大闸蟹养殖，荷花、木槿花等花卉种植50亩</t>
  </si>
  <si>
    <t>促进村集体经济发展，壮大村集体经济收入10万元</t>
  </si>
  <si>
    <t>2组梯田坝建设一座</t>
  </si>
  <si>
    <t>解决50户村民农田用水灌溉问题</t>
  </si>
  <si>
    <t>1、2组人居环境整治、美丽屋场建设</t>
  </si>
  <si>
    <t>35万元/个</t>
  </si>
  <si>
    <t>改善75户居民居住环境，提升村庄村容村貌</t>
  </si>
  <si>
    <t>特色民居改造房屋60座</t>
  </si>
  <si>
    <t>75万元/个</t>
  </si>
  <si>
    <t>改善60户居民居住环境，提升村庄村容村貌</t>
  </si>
  <si>
    <t>村招呼站至陈敏林医疗站道路300米扩建1米</t>
  </si>
  <si>
    <t>解决220人出行问题，完善村基础设施</t>
  </si>
  <si>
    <t>上水片畔田尾河堤建设</t>
  </si>
  <si>
    <t>9万元/个</t>
  </si>
  <si>
    <t>解决50户村民农灌溉问题</t>
  </si>
  <si>
    <t>汀坪乡桂花村</t>
  </si>
  <si>
    <t>因地制宜发展腊牛肉、腊猪肉等腊制品加工业。</t>
  </si>
  <si>
    <t>年增加村集体经济收入5万元以上</t>
  </si>
  <si>
    <t>桂花村</t>
  </si>
  <si>
    <t>汀坪乡杨梅村</t>
  </si>
  <si>
    <t>发展油茶林.核桃产业，计划开发野马石上面600亩林地进行油茶林和核桃种植。</t>
  </si>
  <si>
    <t>杨梅村</t>
  </si>
  <si>
    <t>汀坪乡高桥村</t>
  </si>
  <si>
    <t>建设光伏发电，入股木厂加工厂，种植两果两茶（罗汉果、百香果、油茶林）</t>
  </si>
  <si>
    <t>高桥村</t>
  </si>
  <si>
    <t>汀坪乡龙塘村</t>
  </si>
  <si>
    <t>租赁农户耕地100亩用于百香果，罗汉果种植，增加村级集体经济收入。</t>
  </si>
  <si>
    <t>龙塘村</t>
  </si>
  <si>
    <t>汀坪乡大候村</t>
  </si>
  <si>
    <t>发展牧草种植+生态养牛循环农业，按占股可得村集体收入5万元。</t>
  </si>
  <si>
    <t>大候村</t>
  </si>
  <si>
    <t>建设光伏发电站，增加村级集体经济收入</t>
  </si>
  <si>
    <t>太阳村</t>
  </si>
  <si>
    <t>茅坪镇土桥社区</t>
  </si>
  <si>
    <t>投入茅坪镇石盘头采石场，通过分红增加村级集体经济收入</t>
  </si>
  <si>
    <t>土桥社区</t>
  </si>
  <si>
    <t>种植油茶林，养殖黄牛</t>
  </si>
  <si>
    <t>修建楠竹加工就业帮扶车间，改造竹林</t>
  </si>
  <si>
    <t>投入城步县银河有限公司，保底分红。</t>
  </si>
  <si>
    <t>投入城步县森汇农种植合作社，保底分红。</t>
  </si>
  <si>
    <t>威溪乡正冲村</t>
  </si>
  <si>
    <t>建设竹制品加工厂</t>
  </si>
  <si>
    <t>正冲村</t>
  </si>
  <si>
    <t>威溪乡雪花村</t>
  </si>
  <si>
    <t>建立楠竹加工厂</t>
  </si>
  <si>
    <t>雪花村</t>
  </si>
  <si>
    <t>金紫乡和平社区</t>
  </si>
  <si>
    <t>入股城步立美建筑材料有限公司，获得年固分红</t>
  </si>
  <si>
    <t>和平社区</t>
  </si>
  <si>
    <t>白毛坪镇小寨村</t>
  </si>
  <si>
    <t>投入城步县汇牛有限公司，保底分红。</t>
  </si>
  <si>
    <t>小寨村</t>
  </si>
  <si>
    <t>白毛坪镇袁家山村</t>
  </si>
  <si>
    <t>袁家山村</t>
  </si>
  <si>
    <t>白毛坪镇大岔坪村</t>
  </si>
  <si>
    <t>大岔坪村</t>
  </si>
  <si>
    <t>横板桥村</t>
  </si>
  <si>
    <t>蒋坊乡铺头村</t>
  </si>
  <si>
    <t>新建豆制品加工厂</t>
  </si>
  <si>
    <t>铺头村</t>
  </si>
  <si>
    <t>建设肉牛养殖场</t>
  </si>
  <si>
    <t>儒林镇城西村</t>
  </si>
  <si>
    <t>投入湖南南山金竹生态科级有限公司，保底分红。</t>
  </si>
  <si>
    <t>儒林镇庄稼村</t>
  </si>
  <si>
    <t>庄稼村</t>
  </si>
  <si>
    <t>儒林镇盘石村</t>
  </si>
  <si>
    <t>盘石村</t>
  </si>
  <si>
    <t>儒林镇新田社区</t>
  </si>
  <si>
    <t>新田社区</t>
  </si>
  <si>
    <t>资金投资到城步安森源生态林业公司进行分红</t>
  </si>
  <si>
    <t>儒林镇大桥村</t>
  </si>
  <si>
    <t>大桥村</t>
  </si>
  <si>
    <t>儒林镇城东社区</t>
  </si>
  <si>
    <t>城东社区</t>
  </si>
  <si>
    <t>儒林镇城南社区</t>
  </si>
  <si>
    <t>城南社区</t>
  </si>
  <si>
    <t>儒林镇沉家渡社区</t>
  </si>
  <si>
    <t>沉家渡社区</t>
  </si>
  <si>
    <t>长安营镇黄洋村</t>
  </si>
  <si>
    <t>投入湖南南山牧业有限公司，保底分红。</t>
  </si>
  <si>
    <t>黄洋村</t>
  </si>
  <si>
    <t>西岩镇金石社区</t>
  </si>
  <si>
    <t>投入城步羴牧公司，保底分红。</t>
  </si>
  <si>
    <t>金石社区</t>
  </si>
  <si>
    <t>西岩镇灯塔社区</t>
  </si>
  <si>
    <t>灯塔社区</t>
  </si>
  <si>
    <t>西岩镇华升社区</t>
  </si>
  <si>
    <t xml:space="preserve">投入到湖南赢家报废汽车回收拆解利用有限公司城步分公司，获得分红。
</t>
  </si>
  <si>
    <t>华升社区</t>
  </si>
  <si>
    <t>西岩镇石龙村</t>
  </si>
  <si>
    <t>石龙村</t>
  </si>
  <si>
    <t>西岩镇杨家山村</t>
  </si>
  <si>
    <t>杨家山村</t>
  </si>
  <si>
    <t>西岩镇联心村</t>
  </si>
  <si>
    <t>联心村</t>
  </si>
  <si>
    <t>投入到本村乡村振兴产业发展的竹制品加工厂，配合管理，获得分红</t>
  </si>
  <si>
    <t>西岩镇金沙社区</t>
  </si>
  <si>
    <t>将20万投入到西岩镇金沙社区榨油厂，30万投入到南山金竹生态科技有限公司，配合管理，获得分红</t>
  </si>
  <si>
    <t>金沙社区</t>
  </si>
  <si>
    <t>丹口镇背西村</t>
  </si>
  <si>
    <t>投入城步县南山汇牛有限公司，保底分红。</t>
  </si>
  <si>
    <t>背西村</t>
  </si>
  <si>
    <t>丹口镇太平村</t>
  </si>
  <si>
    <t>丹口镇杨柳村</t>
  </si>
  <si>
    <t>杨柳村</t>
  </si>
  <si>
    <t>丹口镇青桐村</t>
  </si>
  <si>
    <t>青桐村</t>
  </si>
  <si>
    <t>丹口镇双龙村</t>
  </si>
  <si>
    <t>双龙村</t>
  </si>
  <si>
    <t>丹口镇下团居委会</t>
  </si>
  <si>
    <t>下团居委会</t>
  </si>
  <si>
    <t>丹口镇双顺村</t>
  </si>
  <si>
    <t>双顺村</t>
  </si>
  <si>
    <t>蒋坊乡大同村大寨片美丽庭院建设</t>
  </si>
  <si>
    <t>改善300群众生产生活条件</t>
  </si>
  <si>
    <t>蒋坊乡大同村金凤片美丽庭院建设</t>
  </si>
  <si>
    <t>改善400群众生产生活条件</t>
  </si>
  <si>
    <t>蒋坊乡大同村丁界片美丽庭院建设</t>
  </si>
  <si>
    <t>蒋坊乡大同村无花果基地产业提质改造、土地流转、建设薪金、人工管理等</t>
  </si>
  <si>
    <t>带动500群众增收</t>
  </si>
  <si>
    <t>威溪乡复兴村钟家冲—村部村道拓改2.9公里</t>
  </si>
  <si>
    <t>光伏电站</t>
  </si>
  <si>
    <t>西岩镇永丰村光伏电站建设</t>
  </si>
  <si>
    <t>促进村集体经济发展，壮大村集体经济收入</t>
  </si>
  <si>
    <t>罗家水村村道拓宽3公里</t>
  </si>
  <si>
    <t>改善600群众生产生活条件</t>
  </si>
  <si>
    <t>汀坪乡汀坪村</t>
  </si>
  <si>
    <t>汀坪村1、2组耕道修复800米</t>
  </si>
  <si>
    <t>带动200群众增收</t>
  </si>
  <si>
    <t>汀坪村</t>
  </si>
  <si>
    <t>汀坪村1、2组河堤水坝修复</t>
  </si>
  <si>
    <t>8万元/个</t>
  </si>
  <si>
    <t>改善居民生活条件</t>
  </si>
  <si>
    <t>汀坪村产业路硬化350米</t>
  </si>
  <si>
    <t>全村主干道路照明项目建设</t>
  </si>
  <si>
    <t>59万元/个</t>
  </si>
  <si>
    <t>人安饮水</t>
  </si>
  <si>
    <t>汀坪村糁子坪片区自来水池水管修复</t>
  </si>
  <si>
    <t>3万元/个</t>
  </si>
  <si>
    <t>解决居民饮水安全问题</t>
  </si>
  <si>
    <t>农村改厕</t>
  </si>
  <si>
    <t>全县农村改厕500座、问题厕所整改</t>
  </si>
  <si>
    <t>207.68万元/个</t>
  </si>
  <si>
    <t>改善农村厕所问题</t>
  </si>
  <si>
    <t>白毛坪镇胜利村</t>
  </si>
  <si>
    <t>人安饮水3处、管网6.5千米、蓄水池15m³。</t>
  </si>
  <si>
    <t>18万元/个</t>
  </si>
  <si>
    <t>县移民事务中心</t>
  </si>
  <si>
    <t>胜利村</t>
  </si>
  <si>
    <t>组道硬化长500米、宽3米、厚18cm。</t>
  </si>
  <si>
    <t>解决道路通畅</t>
  </si>
  <si>
    <t>白毛坪镇白毛坪村</t>
  </si>
  <si>
    <t>组道改造长380米、宽3.5米、厚18cm。</t>
  </si>
  <si>
    <t>24万元/个</t>
  </si>
  <si>
    <t>白毛坪村</t>
  </si>
  <si>
    <t>白毛坪镇歌舞村</t>
  </si>
  <si>
    <t>道路维修3处</t>
  </si>
  <si>
    <t>7万元/个</t>
  </si>
  <si>
    <t>歌舞村</t>
  </si>
  <si>
    <t>人行道改造长700米、宽2米、厚18cm。</t>
  </si>
  <si>
    <t>19万元/个</t>
  </si>
  <si>
    <t>蒋坊乡太和村、西岩镇资水村、兰蓉乡尖头田村</t>
  </si>
  <si>
    <t>太和村、资水村、尖头田村主要通道照明项目建设。</t>
  </si>
  <si>
    <t>53.5万元/个</t>
  </si>
  <si>
    <t>太和村、资水村、尖头田村</t>
  </si>
  <si>
    <t xml:space="preserve">   兰蓉乡报木坪村</t>
  </si>
  <si>
    <t>桥面扩宽改造挡土墙18米</t>
  </si>
  <si>
    <t xml:space="preserve">   报木坪村</t>
  </si>
  <si>
    <t>儒林镇白云湖村</t>
  </si>
  <si>
    <t>组道扩宽长100米、宽3米、厚18cm。</t>
  </si>
  <si>
    <t>白云湖村</t>
  </si>
  <si>
    <t>组道硬化长1000米、宽1.5米、厚18cm。</t>
  </si>
  <si>
    <t>27万元/个</t>
  </si>
  <si>
    <t>道路硬化长500米、宽3.5米、厚18cm。</t>
  </si>
  <si>
    <t>组道硬化长350米、宽3.5米、厚18cm。</t>
  </si>
  <si>
    <t>机耕道1500米、宽2.5米、厚18cm。</t>
  </si>
  <si>
    <t>组道硬化长215米、宽3.5米、厚15cm。</t>
  </si>
  <si>
    <t>11.5万元/个</t>
  </si>
  <si>
    <t>组道硬化820米、宽3米、厚18cm。</t>
  </si>
  <si>
    <t>养殖场前道路硬化长250米、宽3.5米、厚20cm。</t>
  </si>
  <si>
    <t>河堤建设长160米</t>
  </si>
  <si>
    <t>改善农田</t>
  </si>
  <si>
    <t>渠道建设长150米</t>
  </si>
  <si>
    <t>16万元/个</t>
  </si>
  <si>
    <t>县库区移民事务中心</t>
  </si>
  <si>
    <t>中长期职业教育培训、短期就业技能培训、农业实用技术培训、自主培训等</t>
  </si>
  <si>
    <t>57.44万元/个</t>
  </si>
  <si>
    <t>加强公共技能，增加就业率</t>
  </si>
  <si>
    <t>儒林镇塔溪村、茅坪镇联龙村、蒋坊乡柳林村、五团镇金童山村、白毛坪镇歌舞村等乡镇</t>
  </si>
  <si>
    <t>种植水果4000亩</t>
  </si>
  <si>
    <t>强化产业基础设施支撑，提高群众满意度</t>
  </si>
  <si>
    <t xml:space="preserve">塔溪村、联龙村、柳林村、金童山村、歌舞村等乡镇 </t>
  </si>
  <si>
    <t>茅坪镇长乐村、白毛坪镇胜利村、五团镇金童山村、儒林镇白云湖村、蒋坊乡杉坊村、西岩镇三水村、丹口镇双龙村等乡镇</t>
  </si>
  <si>
    <t>种植油茶林1750亩</t>
  </si>
  <si>
    <t>33万元/个</t>
  </si>
  <si>
    <t>长乐村、胜利村、金童山村、白云湖村、杉坊村、三水村、双龙村等乡镇</t>
  </si>
  <si>
    <t>儒林镇杨家将村</t>
  </si>
  <si>
    <t>种植食用菌30亩</t>
  </si>
  <si>
    <t>杨家将村</t>
  </si>
  <si>
    <t>蒋坊乡柳林村、蒋坊乡竹联村、长安营镇长安营村、五团镇金童山村等乡镇</t>
  </si>
  <si>
    <t>蔬菜种植2000亩</t>
  </si>
  <si>
    <t>24.86万元/个</t>
  </si>
  <si>
    <t>柳林村、竹联村、长安营村、金童山村等乡镇</t>
  </si>
  <si>
    <t>板䍘改良300亩</t>
  </si>
  <si>
    <t>儒林镇杨家将村、儒林镇塔溪村、白毛坪镇胜利村等乡镇</t>
  </si>
  <si>
    <t>养猪2000头</t>
  </si>
  <si>
    <t>29.7万元/个</t>
  </si>
  <si>
    <t>杨家将村、塔溪村、胜利村等乡镇</t>
  </si>
  <si>
    <t>丹口镇歌舞村、白毛坪镇胜利村、丹口镇双龙村、长安营镇长安营村、五团镇金童山等乡镇</t>
  </si>
  <si>
    <t>养羊2500头</t>
  </si>
  <si>
    <t>歌舞村、胜利村、双龙村、长安营村、金童山等乡镇</t>
  </si>
  <si>
    <t>儒林镇白云湖村、丹口镇丹口村、茅坪镇高坪村等乡镇</t>
  </si>
  <si>
    <t>养蜂900亩</t>
  </si>
  <si>
    <t>白云湖村、丹口村、高坪村等乡镇</t>
  </si>
  <si>
    <t>蒋坊乡竹联村、蒋坊乡柳林村、丹口镇双龙村、儒林镇白云湖村等乡镇</t>
  </si>
  <si>
    <t>农产品加工</t>
  </si>
  <si>
    <t>扶持竹木加工等</t>
  </si>
  <si>
    <t>增加移民收入10万元</t>
  </si>
  <si>
    <t>竹联村、柳林村、双龙村、白云湖村等乡镇</t>
  </si>
  <si>
    <t>儒林镇白云湖村、丹口镇桃林村、丹口镇边溪村等乡镇</t>
  </si>
  <si>
    <t>发展民宿及乡村旅游基础设施建设等</t>
  </si>
  <si>
    <t>增加移民收入6万元</t>
  </si>
  <si>
    <t>白云湖村、桃林村、边溪村等乡镇</t>
  </si>
  <si>
    <t>白毛坪镇胜利村、白毛坪镇白毛坪村、蒋坊乡杉坊村等乡镇</t>
  </si>
  <si>
    <t>油茶林750亩</t>
  </si>
  <si>
    <t>增加村集体经济收入5万元</t>
  </si>
  <si>
    <t>胜利村、白毛坪村、杉坊村等乡镇</t>
  </si>
  <si>
    <t>丹口镇桃林村、长安营镇长安营村等乡镇</t>
  </si>
  <si>
    <t>特色产业</t>
  </si>
  <si>
    <t>桃林村黄桃100亩
长安营村反季节蔬菜200亩</t>
  </si>
  <si>
    <t>带动移民80人增收</t>
  </si>
  <si>
    <t>桃林村、长安营村等乡镇</t>
  </si>
  <si>
    <t>茅坪镇金兴村、蒋坊乡柳林村、儒林镇白云湖村等乡镇</t>
  </si>
  <si>
    <t>金兴村荷花基地600亩
柳林村稻花鱼400亩
白云湖玉米大豆200亩</t>
  </si>
  <si>
    <t>带动移民120人增收</t>
  </si>
  <si>
    <t>金兴村、柳林村、白云湖村等乡镇</t>
  </si>
  <si>
    <t>南洞林场</t>
  </si>
  <si>
    <t>危房改造</t>
  </si>
  <si>
    <t>工区护林危房改造建设</t>
  </si>
  <si>
    <t>改善护林员生产生活条件</t>
  </si>
  <si>
    <t>县林业局</t>
  </si>
  <si>
    <t>青界山林场</t>
  </si>
  <si>
    <t>公益性岗位</t>
  </si>
  <si>
    <t>护林员</t>
  </si>
  <si>
    <t>全县13个乡镇（场）选聘850名生态护林员补助</t>
  </si>
  <si>
    <t>850万元/个</t>
  </si>
  <si>
    <t>解决生态护林员补助</t>
  </si>
  <si>
    <t>高标准农田</t>
  </si>
  <si>
    <t>QG13金兴村塘铺里至石厅岭支渠1拆除原有30U型槽200m，新建0.4*0.4m现浇砼包砖墙渠道</t>
  </si>
  <si>
    <t>11.49万元/个</t>
  </si>
  <si>
    <t>解决农田灌溉面积60亩，解决71人口灌溉需求，年增产8520元。</t>
  </si>
  <si>
    <t>QG14金兴村塘铺里至石厅岭支渠2共2条，新建0.3*0.3m现浇砼渠道，其中主渠380m长，支渠150m长</t>
  </si>
  <si>
    <t>11.74万元/个</t>
  </si>
  <si>
    <t>解决农田灌溉面积40亩，解决54人灌溉需求，年增产  6480元。</t>
  </si>
  <si>
    <t>QG15金兴村塘铺里至石厅岭支渠3拆除原有砼渠道530m，新建0.4*0.4m现浇砼包砖墙渠道</t>
  </si>
  <si>
    <t>18.58万元/个</t>
  </si>
  <si>
    <t>解决农田灌溉面积60亩，解决68人灌溉需求，年增产  8160元。</t>
  </si>
  <si>
    <t>QG16金兴村看牛坪至罗家大丘灌渠新建0.3*0.3m现浇砼渠道</t>
  </si>
  <si>
    <t>5.33万元/个</t>
  </si>
  <si>
    <t>解决农田灌溉面积30亩，解决20人灌溉需求，年增产  2400元。</t>
  </si>
  <si>
    <t>QG17金兴村侧阴凸至鹰嘴岩灌渠全长600米，新建0.1m厚现浇砼底板</t>
  </si>
  <si>
    <t>3.1万元/个</t>
  </si>
  <si>
    <t>解决农田灌溉面积50亩，解决40人灌溉需求，年增产  4800元。</t>
  </si>
  <si>
    <t>QG18桐龙村五里圳灌渠新建0.3*0.3m现浇砼渠道</t>
  </si>
  <si>
    <t>42.62万元/个</t>
  </si>
  <si>
    <t>解决农田灌溉面积20亩，解决23人灌溉需求，年增产  2760元。</t>
  </si>
  <si>
    <t>QG19玺盆水村细湾里灌渠1新建0.3*0.3m现浇砼渠道</t>
  </si>
  <si>
    <t>5.21万元/个</t>
  </si>
  <si>
    <t>解决农田灌溉面积30亩，解决25人灌溉需求，年增产  3000元。</t>
  </si>
  <si>
    <t>QG20玺盆水村细湾里灌渠2新建0.3*0.3m现浇砼渠道</t>
  </si>
  <si>
    <t>8.59万元/个</t>
  </si>
  <si>
    <t>解决农田灌溉面积30亩，解决20人灌溉需求，年增产  3000元。</t>
  </si>
  <si>
    <t>QG21高坪村6组大火畬灌渠新建0.3*0.3m现浇砼渠道，新建DN63OE管支渠100m</t>
  </si>
  <si>
    <t>12.4万元/个</t>
  </si>
  <si>
    <t>解决农田灌溉面积40亩，解决30人灌溉需求，年增产  3600元。</t>
  </si>
  <si>
    <t>QG22联龙村4组7组单包丘至苦里坳灌渠拆除原有砼渠道，新建0.3m*0.3m现浇砼渠道</t>
  </si>
  <si>
    <t>22.69万元/个</t>
  </si>
  <si>
    <t>解决农田灌溉面积20亩，解决18人灌溉需求，年增产  2160元。</t>
  </si>
  <si>
    <t>QG23联龙村5组白石介灌渠1拆除原有砼渠道，新建0.3m*0.3m现浇砼渠道沿机耕道铺设，水源点新建4m长拦水坝1座</t>
  </si>
  <si>
    <t>12.09万元/个</t>
  </si>
  <si>
    <t>解决农田灌溉面积30亩，解决30人灌溉需求，年增产  3600元。</t>
  </si>
  <si>
    <t>QG24联龙村5组白石介灌渠2拆除原有砼渠道，新建0.3m*0.3m现浇砼渠道沿机耕道铺设</t>
  </si>
  <si>
    <t>5.44万元/个</t>
  </si>
  <si>
    <t>解决农田灌溉面积20亩，解决20人灌溉需求，年增产  2400元。</t>
  </si>
  <si>
    <t>QG25联龙村6组灌渠1新建0.3*0.3m现浇砼渠道</t>
  </si>
  <si>
    <t>6.55万元/个</t>
  </si>
  <si>
    <t>QG26联龙村6组灌渠2新建0.3*0.3m现浇砼渠道</t>
  </si>
  <si>
    <t>8.82万元/个</t>
  </si>
  <si>
    <t>QG27七里山村大圳基灌渠拆除原有30mU型槽，新建0.3*0.3m现浇砼渠道</t>
  </si>
  <si>
    <t>2.7万元/个</t>
  </si>
  <si>
    <t>解决农田灌溉面积40亩，解决40人灌溉需求，年增产  4800元。</t>
  </si>
  <si>
    <t>QG28七里山村肖家界灌渠前段150m新建0.3*0.3m现浇砼渠道，后段90m铺设DN90PE管</t>
  </si>
  <si>
    <t>4.76万元/个</t>
  </si>
  <si>
    <t>解决农田灌溉面积50亩，解决50人灌溉需求，年增产  6000元。</t>
  </si>
  <si>
    <t>QG29七里山村畔田里灌渠新建0.3*0.3m现浇砼渠道</t>
  </si>
  <si>
    <t>13.41万元/个</t>
  </si>
  <si>
    <t>解决农田灌溉面积60亩，解决60人灌溉需求，年增产  7200元。</t>
  </si>
  <si>
    <t>QG30大古村观音庵灌渠新建0.3*0.3m现浇砼渠道</t>
  </si>
  <si>
    <t>4.4万元/个</t>
  </si>
  <si>
    <t>解决农田灌溉面积40亩，解决30人灌溉需求，年增产  4800元。</t>
  </si>
  <si>
    <t>QG31大古村周家田至乌家冲灌渠新建0.3*0.3m现浇砼渠道</t>
  </si>
  <si>
    <t>15.7万元/个</t>
  </si>
  <si>
    <t>QG32大古村付家庄至唐坳岭灌渠新建0.3*0.3m现浇砼渠道</t>
  </si>
  <si>
    <t>12.91万元/个</t>
  </si>
  <si>
    <t>解决农田灌溉面积30亩，解决20人灌溉需求，年增产  3600元。</t>
  </si>
  <si>
    <t>QG33大古村马皮田至付家庄灌渠1新建0.3*0.3m现浇砼渠道</t>
  </si>
  <si>
    <t>7.9万元/个</t>
  </si>
  <si>
    <t>QG34大古村马皮田至付家庄灌渠2新建0.3*0.3m现浇砼渠道</t>
  </si>
  <si>
    <t>6.08万元/个</t>
  </si>
  <si>
    <t>解决农田灌溉面积20亩，解决30人灌溉需求，年增产  2400元。</t>
  </si>
  <si>
    <t>QG35双桥村田塘里灌渠新建0.3*0.3m现浇砼渠道</t>
  </si>
  <si>
    <t>6.35万元/个</t>
  </si>
  <si>
    <t>解决农田灌溉面积30亩，解决40人灌溉需求，年增产  3600元。</t>
  </si>
  <si>
    <t>QG36双桥村黄花坪灌渠新建0.3*0.3m现浇砼渠道</t>
  </si>
  <si>
    <t>QG37双桥村竹山边灌渠新建0.3*0.3m现浇砼渠道</t>
  </si>
  <si>
    <t>3.62万元/个</t>
  </si>
  <si>
    <t>QG38双桥村金竹山至沙子田灌渠新建0.3*0.3m现浇砼渠道</t>
  </si>
  <si>
    <t>16.17万元/个</t>
  </si>
  <si>
    <t>QG39胜利村上洞灌渠现浇砼渠道，左侧为新建机耕道</t>
  </si>
  <si>
    <t>15.44万元/个</t>
  </si>
  <si>
    <t>解决农田灌溉面积40亩，解决50人灌溉需求，年增产  4800元。</t>
  </si>
  <si>
    <t>QG40蜡屋村界背底灌渠新建0.3*0.3m现浇砼渠道，左侧为新建机耕道</t>
  </si>
  <si>
    <t>8.5万元/个</t>
  </si>
  <si>
    <t>QG41蜡屋村田头灌渠新建0.3*0.3m现浇砼渠道，右侧为新建机耕道</t>
  </si>
  <si>
    <t>4.65万元/个</t>
  </si>
  <si>
    <t>解决农田灌溉面积10亩，解决15人灌溉需求，年增产  1200元。</t>
  </si>
  <si>
    <t>QG42歌舞村1组田冲灌渠新建0.3*0.3m现浇砼渠道</t>
  </si>
  <si>
    <t>7.71万元/个</t>
  </si>
  <si>
    <t>QG43白毛坪村12组少面子水圳1新建0.3*0.3m现浇砼渠道，左侧为新建机耕道</t>
  </si>
  <si>
    <t>8.1万元/个</t>
  </si>
  <si>
    <t>QG44白毛坪村12组少面子水圳2新建0.3*0.3m现浇砼渠道</t>
  </si>
  <si>
    <t>4.01万元/个</t>
  </si>
  <si>
    <t>解决农田灌溉面积20亩，解决25人灌溉需求，年增产  2400元。</t>
  </si>
  <si>
    <t>QG45白毛坪村12组少面子水圳3新建0.3*0.3m现浇砼渠道，右侧为新建机耕道</t>
  </si>
  <si>
    <t>3.96万元/个</t>
  </si>
  <si>
    <t>QG46白毛坪村12组少面子水圳4新建0.3*0.3m现浇砼渠道</t>
  </si>
  <si>
    <t>9.11万元/个</t>
  </si>
  <si>
    <t>解决农田灌溉面积40亩，解决60人灌溉需求，年增产  4800元。</t>
  </si>
  <si>
    <t>白毛坪镇大横村</t>
  </si>
  <si>
    <t>QG47大横村尖水至大水船渠道新建砼灌渠，K0+000-K0+320段渠道尺寸为0.4*0.4m，K0+320-K0+335段新建渡槽，渡槽尺寸为0.3*0.3m，长15m，高2.5m，K0+335-K0+750段渠道尺寸为0.3*0.3m</t>
  </si>
  <si>
    <t>18.76万元/个</t>
  </si>
  <si>
    <t>解决农田灌溉面积80亩，解决100人灌溉需求，年增产  9600元。</t>
  </si>
  <si>
    <t>大横村</t>
  </si>
  <si>
    <t>QG48太平村11组屋侧田上水圳拆除原有砼渠道30m，水源点新建3m长拦水坝1座及沉砂池1座，新建0.3*0.3m现浇砼渠道</t>
  </si>
  <si>
    <t>9.66万元/个</t>
  </si>
  <si>
    <t>QG49太平村11组屋侧田下水圳拆除原有砼渠道80m，水源点新建3m长拦水坝1座及沉砂池1座，新建0.3*0.3m现浇砼渠道</t>
  </si>
  <si>
    <t>4.99万元/个</t>
  </si>
  <si>
    <t>QG50太平村8组石阴头水圳新建0.4*0.4m现浇砼渠道，有15m长需建1.5m高浆砌石挡墙护坡，DN400涵管2处</t>
  </si>
  <si>
    <t>17.38万元/个</t>
  </si>
  <si>
    <t>QG51太平村7组铜田灌渠新建0.4*0.4m现浇砼渠道</t>
  </si>
  <si>
    <t>6.94万元/个</t>
  </si>
  <si>
    <t>QG52太平村3组老红包水圳新建0.3*0.3m现浇砼渠道</t>
  </si>
  <si>
    <t>10.7万元/个</t>
  </si>
  <si>
    <t>QG53袁家山村鹅掌大丘灌渠共2条渠道，新建0.3*0.3m现浇砼渠道</t>
  </si>
  <si>
    <t>10.64万元/个</t>
  </si>
  <si>
    <t>QG54袁家山村算子坪灌渠共2条渠道，新建0.3*0.3m现浇砼渠道</t>
  </si>
  <si>
    <t>11.88万元/个</t>
  </si>
  <si>
    <t>QG55横板桥村陡山子至独田水圳新建0.3*0.3m现浇砼渠道</t>
  </si>
  <si>
    <t>7.54万元/个</t>
  </si>
  <si>
    <t>QG56横板桥村竹茅坪渠道新建0.3*0.3m现浇砼渠道</t>
  </si>
  <si>
    <t>2.13万元/个</t>
  </si>
  <si>
    <t>解决农田灌溉面积10亩，解决10人灌溉需求，年增产  1200元。</t>
  </si>
  <si>
    <t>QG57横板桥村文界渠道拆除原有30m砼渠道，新建0.3*0.3m现浇砼渠道</t>
  </si>
  <si>
    <t>6.65万元/个</t>
  </si>
  <si>
    <t>白毛坪镇黄伞村</t>
  </si>
  <si>
    <t>QG58黄伞村2组至3组渠道新建0.3*0.3m现浇砼渠道，右侧为新建机耕道</t>
  </si>
  <si>
    <t>40.12万元/个</t>
  </si>
  <si>
    <t>黄伞村</t>
  </si>
  <si>
    <t>QG59大岔坪村三丘田渠道前段350m新建0.3*0.3m现浇砼渠道，后段200m铺设DN90管道</t>
  </si>
  <si>
    <t>11.51万元/个</t>
  </si>
  <si>
    <t>QG60大阳村岩公塘水渠新建0.3*0.3m现浇砼渠道</t>
  </si>
  <si>
    <t>6.77万元/个</t>
  </si>
  <si>
    <t>QG61大阳村庙背底至岩公塘渠道新建0.3*0.3m现浇砼渠道</t>
  </si>
  <si>
    <t>7.17万元/个</t>
  </si>
  <si>
    <t>QG62大阳村沙漠湾至庙背底渠道新建0.3*0.3m现浇砼渠道，渠首DN400涵管1处</t>
  </si>
  <si>
    <t>10.88万元/个</t>
  </si>
  <si>
    <t>QG63大阳村黄步湾水渠新建0.3*0.3m现浇砼渠道，左侧需新建2.5m高浆砌石挡墙</t>
  </si>
  <si>
    <t>33.74万元/个</t>
  </si>
  <si>
    <t>白毛坪镇和平村</t>
  </si>
  <si>
    <t>QG64和平村1组独门口渠道新建0.3*0.3m现浇砼渠道，DN400涵管1处</t>
  </si>
  <si>
    <t>18.18万元/个</t>
  </si>
  <si>
    <t>和平村</t>
  </si>
  <si>
    <t>QG65和平村3组石家寨渠道新建0.3*0.3m现浇砼渠道</t>
  </si>
  <si>
    <t>8.19万元/个</t>
  </si>
  <si>
    <t>QG66和平村3组牛栏门渠道新建0.3*0.3m现浇砼渠道</t>
  </si>
  <si>
    <t>QG67和平村5组独田至深坳渠道新建0.3*0.3m现浇砼渠道，DN400涵管1处</t>
  </si>
  <si>
    <t>9.62万元/个</t>
  </si>
  <si>
    <t>QG68和平村5组龙头口至水狗湾渠道新建0.3*0.3m现浇砼渠道</t>
  </si>
  <si>
    <t>13.01万元/个</t>
  </si>
  <si>
    <t>白毛坪镇坳岭村</t>
  </si>
  <si>
    <t>QG69坳岭村梨树边灌渠共2条渠道，拆除原有砼渠道30m，新建0.3*0.3m现浇砼渠道</t>
  </si>
  <si>
    <t>4.84万元/个</t>
  </si>
  <si>
    <t>坳岭村</t>
  </si>
  <si>
    <t>QG70边溪村冷水冲灌渠主渠360m拆除原有砼渠道，新建0.4m*0.4m现浇砼渠道；支渠180m新建0.3*0.3现浇砼渠道</t>
  </si>
  <si>
    <t>13.24万元/个</t>
  </si>
  <si>
    <t>QG71边溪村大冲渠道前段480m铺设DN160PE管，后段500m新建0.3*0.3m现浇砼渠道</t>
  </si>
  <si>
    <t>10.93万元/个</t>
  </si>
  <si>
    <t>丹口镇花龙村</t>
  </si>
  <si>
    <t>QG72花龙村大路冲灌渠新建0.3*0.3m现浇砼渠道，左侧为新建机耕道</t>
  </si>
  <si>
    <t>5.02万元/个</t>
  </si>
  <si>
    <t>花龙村</t>
  </si>
  <si>
    <t>西岩镇碧云村</t>
  </si>
  <si>
    <t>QG73碧云村腊山里至沙桥灌渠新建0.3*0.3m现浇砼渠道</t>
  </si>
  <si>
    <t>13.6万元/个</t>
  </si>
  <si>
    <t>碧云村</t>
  </si>
  <si>
    <t>QG74碧云村水库右支渠新建0.3*0.3m现浇砼渠道，左侧为现有机耕道</t>
  </si>
  <si>
    <t>14.65万元/个</t>
  </si>
  <si>
    <t>QG75碧云村水库左支渠右侧为已建水库干渠，新建0.3*0.3m现浇砼渠道，后段75m续建水库干渠，断面为1*1m浆砌石渠道</t>
  </si>
  <si>
    <t>16.72万元/个</t>
  </si>
  <si>
    <t>解决农田灌溉面积50亩，解决60人灌溉需求，年增产  6000元。</t>
  </si>
  <si>
    <t>QG76碧云村桐木冲灌渠新建0.4*0.4m现浇砼渠道</t>
  </si>
  <si>
    <t>14.71万元/个</t>
  </si>
  <si>
    <t>QG77会龙村小什洋灌渠共2条渠道，总长680m，新建0.3*0.3m现浇砼渠道</t>
  </si>
  <si>
    <t>14.24万元/个</t>
  </si>
  <si>
    <t>解决农田灌溉面积30亩，解决50人灌溉需求，年增产  3600元。</t>
  </si>
  <si>
    <t>QG78会龙村大什洋灌渠新建0.3*0.3m现浇砼渠道</t>
  </si>
  <si>
    <t>7.21万元/个</t>
  </si>
  <si>
    <t>QG79会龙村黄日头灌渠共2条渠道，总长1100m，新建0.3*0.3m现浇砼渠道</t>
  </si>
  <si>
    <t>24.53万元/个</t>
  </si>
  <si>
    <t>解决农田灌溉面积50亩，解决70人灌溉需求，年增产  6000元。</t>
  </si>
  <si>
    <t>QG80会龙村牛场里灌渠共2条渠道，总长700m，新建0.3*0.3m现浇砼渠道</t>
  </si>
  <si>
    <t>兰蓉乡新寨村</t>
  </si>
  <si>
    <t>QG81新寨村四丘田至旱田灌渠前段40m采用DN200钢管明铺；后段1560m拆除原有砼渠道，新建0.4*0.4m现浇砼渠道；有2处共10m长塌方段需做1m高混凝土挡墙</t>
  </si>
  <si>
    <t>40.72万元/个</t>
  </si>
  <si>
    <t>解决农田灌溉面积200亩，解决300人灌溉需求，年增产24000元。</t>
  </si>
  <si>
    <t>新寨村</t>
  </si>
  <si>
    <t>QG82兴隆村新子湾灌渠新建0.6*0.8m浆砌石渠道，左侧单边衬砌，右侧为已建公路路肩，进口处新建0.8*0.8m启闭闸一处</t>
  </si>
  <si>
    <t>14.87万元/个</t>
  </si>
  <si>
    <t>解决农田灌溉面积100亩，解决70人灌溉需求，年增产  12000元。</t>
  </si>
  <si>
    <t>QG83银杉村江边圳灌渠共2条，新建0.3*0.3m现浇砼渠道</t>
  </si>
  <si>
    <t>9.22万元/个</t>
  </si>
  <si>
    <t>QG84银杉村五块田灌渠新建0.3*0.3m现浇砼渠道，水源点新建4m长拦水坝1座及沉砂池1座</t>
  </si>
  <si>
    <t>QG85银杉村高家至兰家岭灌渠新建0.3*0.3m现浇砼渠道</t>
  </si>
  <si>
    <t>长安营镇长安营村</t>
  </si>
  <si>
    <t>QG86长安营村东门桥渠道新建0.3*0.3m现浇砼渠道</t>
  </si>
  <si>
    <t>QG87长安营村庙田塘渠道新建0.3*0.3m现浇砼渠道，左侧为新建机耕道</t>
  </si>
  <si>
    <t>6.95万元/个</t>
  </si>
  <si>
    <t>解决农田灌溉面积30亩，解决 40人灌溉需求，年增产  3600元。</t>
  </si>
  <si>
    <t>土桥农场三居委会</t>
  </si>
  <si>
    <t>QP01大燕头村资江源排渠新建宽1.5m*高2.0m浆砌石排渠</t>
  </si>
  <si>
    <t>77.72万元/个</t>
  </si>
  <si>
    <t>解决农田排涝面积200亩，年增产24000元。</t>
  </si>
  <si>
    <t>三居委会</t>
  </si>
  <si>
    <t>土桥农场一居委会</t>
  </si>
  <si>
    <t>QP02青龙村宋溪江排渠1新建宽5.0m*高2.0m浆砌石排渠，两侧护砌，右侧配新建机耕道</t>
  </si>
  <si>
    <t>85.38万元/个</t>
  </si>
  <si>
    <t>解决农田排涝面积150亩，年增产18000元。</t>
  </si>
  <si>
    <t>一居委会</t>
  </si>
  <si>
    <t>QP03青龙村宋溪江排渠2新建1.5*1.5m浆砌石排渠</t>
  </si>
  <si>
    <t>26.05万元/个</t>
  </si>
  <si>
    <t>解决农田排涝面积100亩，年增产12000元。</t>
  </si>
  <si>
    <t>QP04金兴村老江里排渠新建浆砌石排渠，全长380m，K0+000-K0+230段尺寸为宽1m*高1m，K0+230-K0+380段尺寸为宽1m*高1.2m</t>
  </si>
  <si>
    <t>36.13万元/个</t>
  </si>
  <si>
    <t>QP05金兴村小江边排渠新建浆砌石排渠，全长530m，K0+000-K0+090段尺寸为宽1m*高1m，双边衬砌；K0+090-K0+460段尺寸为宽3m*高2m，双边衬砌；K0+460-K0+530段尺寸为宽3m*高2m，右侧单边衬砌，左侧为已建公路路肩</t>
  </si>
  <si>
    <t>105.48万元/个</t>
  </si>
  <si>
    <t>解决农田排涝面积200亩，年增产48000元。</t>
  </si>
  <si>
    <t>QP06金兴村砂科里至矮山凸排渠挡墙新建浆砌石挡墙高2.0m，基础深1.0m</t>
  </si>
  <si>
    <t>19.11万元/个</t>
  </si>
  <si>
    <t>解决农田排涝面积80亩，年增产9600元。</t>
  </si>
  <si>
    <t>QP07燕子山社区波丝祖排渠渠道全长960米；K0+000-K0+170段，双边浆砌石挡墙高1.3m；K0+170-K0+195段，双边浆砌石挡墙高2m；K0+195-K0+265段，靠路侧已建，另一侧新建20m长2m高浆砌石挡墙；K0+265-K0+345段，双边浆砌石挡墙高2m；K0+345-K0+400段，双边浆砌石挡墙高1.6m；K0+400-430段；新建单边2m高浆砌石挡墙。K0+430-960段，双边浆砌石挡墙高2m；K0+445处新建5m跨机耕桥1座</t>
  </si>
  <si>
    <t>211.83万元/个</t>
  </si>
  <si>
    <t>QP08双桥村大水坑排渠新建0.6m*0.6m浆砌石排渠</t>
  </si>
  <si>
    <t>9.44万元/个</t>
  </si>
  <si>
    <t>解决农田排涝面积40亩，年增产4800元。</t>
  </si>
  <si>
    <t>QP09胜利村冷田冲排渠共2段，上游段990m长，下游段210m长，新建0.8m宽*1m高浆砌石排渠</t>
  </si>
  <si>
    <t>87.61万元/个</t>
  </si>
  <si>
    <t>QP10蜡屋村界背底排渠新建1*1m浆砌石排渠，右侧为新建机耕道</t>
  </si>
  <si>
    <t>30.74万元/个</t>
  </si>
  <si>
    <t>QP11蜡屋村田头排渠新建1*1m浆砌石排渠，左侧为新建机耕道，全段有石方开挖</t>
  </si>
  <si>
    <t>27.05万元/个</t>
  </si>
  <si>
    <t>解决农田排涝面积50亩，年增产6000元。</t>
  </si>
  <si>
    <t>QP12卡田村村部至鹊门口排渠新建2.5m宽*1.3m高浆砌石排渠，右侧为新建机耕道</t>
  </si>
  <si>
    <t>103.77万元/个</t>
  </si>
  <si>
    <t>QP13边溪村毛古冲排渠新建浆砌石排渠，前段310m尺寸为1*1.2，后段200m尺寸为0.6*0.6</t>
  </si>
  <si>
    <t>49.66万元/个</t>
  </si>
  <si>
    <t>解决农田排涝面积60亩，年增产7200元。</t>
  </si>
  <si>
    <t>西岩镇落水村</t>
  </si>
  <si>
    <t>QP14落水村上落水排渠拆除右侧砌体，右侧新建浆砌石侧墙</t>
  </si>
  <si>
    <t>1.6万元/个</t>
  </si>
  <si>
    <t>解决农田排涝面积10亩，年增产1200元。</t>
  </si>
  <si>
    <t>落水村</t>
  </si>
  <si>
    <t>QP15落水村五星排渠新建0.8*0.8m浆砌石排渠</t>
  </si>
  <si>
    <t>3.94万元/个</t>
  </si>
  <si>
    <t>解决农田排涝面积20亩，年增产2400元。</t>
  </si>
  <si>
    <t>QP16联心村周安河堤新建1.5m高浆砌石护岸，挡墙基础1m深，河道清淤面积650m²，平均清淤深度1.0m</t>
  </si>
  <si>
    <t>16.64万元/个</t>
  </si>
  <si>
    <t>解决农田排涝面积30亩，年增产3600元。</t>
  </si>
  <si>
    <t>蒋坊乡枧坪村</t>
  </si>
  <si>
    <t>QP17枧坪村油家冲排渠新建1.5*1.5浆砌石排渠，靠山侧局部需开挖石方</t>
  </si>
  <si>
    <t>142.9万元/个</t>
  </si>
  <si>
    <t>解决农田排涝面积300亩，年增产36000元。</t>
  </si>
  <si>
    <t>枧坪村</t>
  </si>
  <si>
    <t>JS01大燕头村篷锣鼓机耕道结石路面，表土剥离30cm，双边路肩</t>
  </si>
  <si>
    <t>20.36万元/个</t>
  </si>
  <si>
    <t>改善农田耕作面积80亩，年增产9600元。</t>
  </si>
  <si>
    <t>JS02大燕头村雷鹏岩机耕道结石路面，表土剥离30cm，双边路肩</t>
  </si>
  <si>
    <t>24.13万元/个</t>
  </si>
  <si>
    <t>JS03青龙村宋溪江机耕道泥结石路面，表土剥离30cm，单边路肩，左侧为新建排渠浆砌石挡墙；DN400涵管1处，错车道3处，2m跨机耕桥1座</t>
  </si>
  <si>
    <t>28.52万元/个</t>
  </si>
  <si>
    <t>JS04金兴村龙井头至水孔底机耕道新建左侧浆砌石路肩，全长470m，K0+000-K0+117段挡墙高1.5m；K0+117-K0+192段挡墙高1.8m；K0+192-K0+270段挡墙高1.5m；K0+270-K0+467段挡墙高1m</t>
  </si>
  <si>
    <t>29.47万元/个</t>
  </si>
  <si>
    <t>改善农田耕作面积100亩，年增产12000元。</t>
  </si>
  <si>
    <t>JS05金兴村水孔底机耕道泥结石路面，全段回填加高0.5m，双边路肩，左侧路肩长445m，高1.8m；DN400涵管4处，错车道3处，3m跨机耕桥1座</t>
  </si>
  <si>
    <t>80.72万元/个</t>
  </si>
  <si>
    <t>改善农田耕作面积200亩，年增产24000元。</t>
  </si>
  <si>
    <t>JS06金兴村李家团至石头树机耕道泥结石路面，全长465m；K0+000-K0+035段路面右侧回填扩宽1.5m，右侧单边路肩高0.5m；K0+035-K0+115段新建0.4m厚块石路基，双边路肩，左侧高0.5m,右侧高1m；K0+115-K0+465段路面回填扩宽1.5m，双边路肩，高0.4m；DN400涵管2处，错车道2处</t>
  </si>
  <si>
    <t>34.78万元/个</t>
  </si>
  <si>
    <t>改善农田耕作面积50亩，年增产6000元。</t>
  </si>
  <si>
    <t>JS07玺盆水村瓦屋里机耕道结石路面，表土剥离30cm，双边路肩</t>
  </si>
  <si>
    <t>30.54万元/个</t>
  </si>
  <si>
    <t>改善农田耕作面积60亩，年增产7200元。</t>
  </si>
  <si>
    <t>JS08高坪村14组阳家坎机耕道泥结石路面，表土剥离30cm，双边路肩；后段630m回填加高0.5m，路面需回填拓宽1.5m；DN400涵管2处，错车道3处</t>
  </si>
  <si>
    <t>72.5万元/个</t>
  </si>
  <si>
    <t>改善农田耕作面积120亩，年增产14400元。</t>
  </si>
  <si>
    <t>JS09联龙村5组白石介机耕道1泥结石路面，表土剥离30cm，双边路肩，右侧为新建灌渠，起点排水沟需设800mm涵管排洪</t>
  </si>
  <si>
    <t>37.86万元/个</t>
  </si>
  <si>
    <t>JS10联龙村5组白石介机耕道2泥结石路面，表土剥离30cm，双边路肩，右侧为新建灌渠</t>
  </si>
  <si>
    <t>15.54万元/个</t>
  </si>
  <si>
    <t>改善农田耕作面积40亩，年增产4800元。</t>
  </si>
  <si>
    <t>JS11大古村1组机耕道结石路面，表土剥离30cm，双边路肩</t>
  </si>
  <si>
    <t>改善农田耕作面积30亩，年增产3600元。</t>
  </si>
  <si>
    <t>JS12双桥村1组机耕道泥结石路面，表土剥离30cm，双边路肩；DN400涵管3处，错车道3处；在李家湾处新建5.0m跨机耕桥1座</t>
  </si>
  <si>
    <t>43.04万元/个</t>
  </si>
  <si>
    <t>改善农田耕作面积70亩，年增产8400元。</t>
  </si>
  <si>
    <t>JS13双桥村大水坑至黄花坪泥结石路面，表土剥离30cm，双边路肩</t>
  </si>
  <si>
    <t>7.69万元/个</t>
  </si>
  <si>
    <t>改善农田耕作面积20亩，年增产2400元。</t>
  </si>
  <si>
    <t>JS14胜利村上洞机耕道泥结石路面，表土剥离40cm，右侧单边路肩，并新建灌渠，DN400涵管4处，错车道4处</t>
  </si>
  <si>
    <t>37.62万元/个</t>
  </si>
  <si>
    <t>JS15蜡屋村界背底机耕道泥结石路面，表土剥离30cm，左侧单边路肩1.5m高，DN400涵管1处，错车道1处</t>
  </si>
  <si>
    <t>22.22万元/个</t>
  </si>
  <si>
    <t>JS16蜡屋村田头机耕道泥结石路面，表土剥离30cm，右侧单边路肩，左侧为新建排渠挡墙，右侧为新建灌渠，DN400涵管3处，错车道2处，2m跨机耕桥2座</t>
  </si>
  <si>
    <t>13.35万元/个</t>
  </si>
  <si>
    <t>JS17蜡屋村城溪村机耕道泥结石路面，表土剥离30cm，左侧单边路肩，右侧为新建排渠挡墙，左侧为新建灌渠，DN400涵管2处，错车道2处</t>
  </si>
  <si>
    <t>16.23万元/个</t>
  </si>
  <si>
    <t>JS18歌舞村六组机耕道泥结石路面，双边路肩，路基土方回填高度为1.5m，右侧路肩高度2.5m，为浆砌石挡墙，DN400涵管1处，错车道1处</t>
  </si>
  <si>
    <t>55.35万元/个</t>
  </si>
  <si>
    <t>改善农田耕作面积90亩，年增产10800元。</t>
  </si>
  <si>
    <t>JS19白毛坪村12组少面子机耕道泥结石路面，表土剥离50cm，双边路肩，左侧路肩0.8m高，右侧0.5m高，DN400涵管5处，错车道5处</t>
  </si>
  <si>
    <t>75.13万元/个</t>
  </si>
  <si>
    <t>改善农田耕作面积150亩，年增产18000元。</t>
  </si>
  <si>
    <t>JS20卡田村村部至鹊门口机耕道泥结石路面，表土剥离40cm，右侧单边路肩，左侧为新建排渠浆砌石挡墙，DN400涵管4处，错车道3处</t>
  </si>
  <si>
    <t>36.19万元/个</t>
  </si>
  <si>
    <t>JS21太平村9组上湾机耕道泥结石路面，往内侧扩建2.0m宽，开挖高度约2.0m，DN400涵管4处，错车道1处</t>
  </si>
  <si>
    <t>17.15万元/个</t>
  </si>
  <si>
    <t>JS22太平村2组氹子里机耕道泥结石路面，单边路肩，前段200m需扩宽2m，开挖高度约1.5m；DN400涵管2处，错车道2处</t>
  </si>
  <si>
    <t>16.3万元/个</t>
  </si>
  <si>
    <t>JS23壮团园村干禾坪机耕道泥结石路面，双边路肩</t>
  </si>
  <si>
    <t>7.68万元/个</t>
  </si>
  <si>
    <t>JS24黄伞村2组至3组机耕道泥结石路面，右侧单边路肩，前段60m路肩高度为3.5m，全段左侧往山体开挖2.5m宽，左侧为新建灌渠，DN400涵管9处，错车道10处</t>
  </si>
  <si>
    <t>126.27万元/个</t>
  </si>
  <si>
    <t>JS25大阳村对门田机耕道K0+000-K0+110段新铺泥结石路面；K0+110-K0+380段泥结石路面，表土剥离40cm，双边路肩，右侧路肩高度为1.5m；DN400涵管1处，错车道2处</t>
  </si>
  <si>
    <t>39.14万元/个</t>
  </si>
  <si>
    <t>JS26坳岭村中心机耕道泥结石路面，双边路肩，K0+000-K0+150段路基需回填加高0.5m，右侧路肩高2.5m；K0+150-K0+320段路面需开挖降低1m，右侧路肩高3m；K0+320-K0+430段路基需回填加高1m，右侧路肩高2.5m。</t>
  </si>
  <si>
    <t>72.17万元/个</t>
  </si>
  <si>
    <t>JS27边溪村长部尾机耕道K0+000-K0+120段路面只需新增泥结石，无需做路肩；K0+120-K0+270段路面需回填加高0.5m，路面需回填拓宽1.5m，内侧新建0.5m高单边路肩；K0+270-K0+510段路面需往河滩回填拓宽1.5m，外侧新建2.7m高单边路肩；K0+510-K1+050段路面需往河滩回填拓宽2m，外侧新建1.6m高单边路肩，内侧新建0.6高挡墙；DN400涵管6处，错车道5处</t>
  </si>
  <si>
    <t>110.78万元/个</t>
  </si>
  <si>
    <t>改善农田耕作面积300亩，年增产36000元。</t>
  </si>
  <si>
    <t>JS28花龙村新路头机耕道泥结石路面，双边路肩，路基土方回填高度为1m，右侧路肩高度2.0m，为浆砌石挡墙，DN400涵管1处，错车道1处</t>
  </si>
  <si>
    <t>42.29万元/个</t>
  </si>
  <si>
    <t>JS29花龙村大路冲机耕道泥结石路面，表土剥离40cm，右侧单边路肩，并新建灌渠，DN400涵管1处，错车道1处</t>
  </si>
  <si>
    <t>11.21万元/个</t>
  </si>
  <si>
    <t>JS30花龙村界背水组机耕道一泥结石路面，表土剥离40cm，双边路肩，左侧路肩高度2.0m，前段80m护岸形式为砼六棱块护坡，后段90m为浆砌石挡墙，DN400涵管1处，错车道1处</t>
  </si>
  <si>
    <t>19.71万元/个</t>
  </si>
  <si>
    <t>JS31花龙村界背水组机耕道二泥结石路面，双边路肩，右侧路肩高度2.0m，为浆砌石挡墙，DN400涵管1处，错车道1处</t>
  </si>
  <si>
    <t>44.78万元/个</t>
  </si>
  <si>
    <t>JS32花龙村窝屎坳机耕道泥结石路面，左侧单边路肩，右侧往山体开挖2m宽，DN400涵管2处，错车道2处</t>
  </si>
  <si>
    <t>20.34万元/个</t>
  </si>
  <si>
    <t>JS33落水村五星机耕道新建泥结石路面及左侧路肩</t>
  </si>
  <si>
    <t>3.55万元/个</t>
  </si>
  <si>
    <t>改善农田耕作面积10亩，年增产1200元。</t>
  </si>
  <si>
    <t>JS34长安营村大浪田机耕道泥结石路面，耕作层深50cm，单边路肩，前段50m需外侧路肩高1.6m，部分段右侧为新建灌渠</t>
  </si>
  <si>
    <t>30.07万元/个</t>
  </si>
  <si>
    <t>JS35碧云村大冲机耕道泥结石路面总长1480m，其中主道长700m，支道长780m；主道全段表土剥离30cm，双边路肩，前段30m右侧路肩1.1m高，后段390m右侧路肩0.8m高；支道全段双边路肩，前150m表土剥离30cm，后段630m新铺泥结石路面；DN400涵管6处，错车道7处</t>
  </si>
  <si>
    <t>81.25万元/个</t>
  </si>
  <si>
    <t>改善农田耕作面积200亩，年增产2400元。</t>
  </si>
  <si>
    <t>农田废弃物收集池废弃物收集池29处（土方开挖、土方回填、M7.5砌砖墙、20mm水泥砂浆抹面、C20砼底板）</t>
  </si>
  <si>
    <t>5.19万元/个</t>
  </si>
  <si>
    <t>修建农用垃圾废弃物收集池29处，受益人口4000人。</t>
  </si>
  <si>
    <t>技术培训优质稻种植、病虫害防治培训</t>
  </si>
  <si>
    <t>先进农业技术培训5次，受益人口10000人</t>
  </si>
  <si>
    <t>仪器设备太阳能诱虫灯共100盏（长乐村和白毛坪村15盏、金兴村20盏、大燕头村、青龙村、太平村、边溪村、花龙村都是10盏  安装太阳能诱虫灯）</t>
  </si>
  <si>
    <t>30.69万元/个</t>
  </si>
  <si>
    <t>安装太阳能诱虫灯100盏，覆盖受益面积18000亩。</t>
  </si>
  <si>
    <t>贴息资金</t>
  </si>
  <si>
    <t>新型农业经营主体贷款贴息</t>
  </si>
  <si>
    <t>36万元/个</t>
  </si>
  <si>
    <t>解决贷款贴息</t>
  </si>
  <si>
    <t>金紫乡金山社区</t>
  </si>
  <si>
    <t>5、6、7、8、11增加水源</t>
  </si>
  <si>
    <t>32万元/个</t>
  </si>
  <si>
    <t>金山社区</t>
  </si>
  <si>
    <t>小阳坪片区一、二组增加水源</t>
  </si>
  <si>
    <t>13万元/个</t>
  </si>
  <si>
    <t>大候村增加水源，维修蓄水池，管道改造</t>
  </si>
  <si>
    <t>大叶头区域，增加水源</t>
  </si>
  <si>
    <t>水源改造、蓄水池建设</t>
  </si>
  <si>
    <t>新建过滤池及管网改造，13组更换水源、新建蓄水池</t>
  </si>
  <si>
    <t>新建过滤池、维修蓄水池及管网改造</t>
  </si>
  <si>
    <t>坝头冲二组新建蓄水池及管道</t>
  </si>
  <si>
    <t>23万元/个</t>
  </si>
  <si>
    <t>更换水源点，新建拦河坝、过滤池、蓄水池及管道</t>
  </si>
  <si>
    <t>金紫乡江和村</t>
  </si>
  <si>
    <t>管道改造2000米</t>
  </si>
  <si>
    <t>江和村</t>
  </si>
  <si>
    <t>全县高素质农民培训</t>
  </si>
  <si>
    <t>96.15万元/个</t>
  </si>
  <si>
    <t>栗坪七组道路维修</t>
  </si>
  <si>
    <t>县民政局</t>
  </si>
  <si>
    <t>7/8组道路垮方挡土墙建设</t>
  </si>
  <si>
    <t>解决约430人的生产生活出行问题</t>
  </si>
  <si>
    <t>道路垮方维修</t>
  </si>
  <si>
    <t>7组道路硬化100米</t>
  </si>
  <si>
    <t>解决约240人的生产生活出行问题</t>
  </si>
  <si>
    <t>县商务局</t>
  </si>
  <si>
    <t>电商发展规划编制、业务培训等项目建设</t>
  </si>
  <si>
    <t>宣传推广我县农产品，增加销售</t>
  </si>
  <si>
    <t>土桥农场管理区冷链储存库配套供电设施</t>
  </si>
  <si>
    <t>加强产业帮扶</t>
  </si>
  <si>
    <t>青龙社区与联通公司建设通信合作社</t>
  </si>
  <si>
    <t>茅坪社区与联通公司建设通信合作社</t>
  </si>
  <si>
    <t>文田社区与联通公司建设通信合作社</t>
  </si>
  <si>
    <t>县畜牧水产事务中心</t>
  </si>
  <si>
    <t>优质湘猪工程规模场奖补</t>
  </si>
  <si>
    <t>34万元/个</t>
  </si>
  <si>
    <t>县畜牧局</t>
  </si>
  <si>
    <t>生猪出栏补助</t>
  </si>
  <si>
    <t>蘑芋基地便民桥1座长20×宽4.5</t>
  </si>
  <si>
    <t>县民宗局</t>
  </si>
  <si>
    <t>龙凤冲村</t>
  </si>
  <si>
    <t>苗族特色寨门1座宽6×高10</t>
  </si>
  <si>
    <t>稻田、耕地作业道路1200×3.5</t>
  </si>
  <si>
    <t>主要组道照明项目建设</t>
  </si>
  <si>
    <t>加工业</t>
  </si>
  <si>
    <t>购置加工机械设备2</t>
  </si>
  <si>
    <t>庆鼓堂维修、照明设施维修加固等项目建设</t>
  </si>
  <si>
    <t>2组道路铺沙1060×3.5</t>
  </si>
  <si>
    <t>清溪村</t>
  </si>
  <si>
    <t>民族旅游设施游步道100米、乡村旅游基础设施建设等</t>
  </si>
  <si>
    <t>苗族特色风雨桥1座10×4.5</t>
  </si>
  <si>
    <t>1组连通水源道路1000×3.5</t>
  </si>
  <si>
    <t>西岩镇杨家三村</t>
  </si>
  <si>
    <t>西岩镇杨家三村塘底山塘等7口山塘维修清淤工程</t>
  </si>
  <si>
    <t>28万元/个</t>
  </si>
  <si>
    <t>新增蓄水能力2.31万立方米</t>
  </si>
  <si>
    <t>杨家三村</t>
  </si>
  <si>
    <t>西岩镇三水村龙家冲山塘等7口山塘维修清淤工程</t>
  </si>
  <si>
    <t>新增蓄水能力2.97万立方米</t>
  </si>
  <si>
    <t>西岩镇太塘村</t>
  </si>
  <si>
    <t>西岩镇太塘村上冲山塘等7口山塘维修清淤工程</t>
  </si>
  <si>
    <t>太塘村</t>
  </si>
  <si>
    <t>西岩镇落水村箭麻得山塘等6口山塘维修清淤工程</t>
  </si>
  <si>
    <t>新增蓄水能力1.98万立方米</t>
  </si>
  <si>
    <t>西岩镇资江村</t>
  </si>
  <si>
    <t>西岩镇资江村庄上团、白尾岩、空洞口山塘等7口山塘维修清淤工程</t>
  </si>
  <si>
    <t>资江村</t>
  </si>
  <si>
    <t>西岩镇联心村周安山塘等7口山塘维修清淤工程</t>
  </si>
  <si>
    <t>西岩镇江石村太乙山塘等6口山塘维修清淤工程</t>
  </si>
  <si>
    <t>江石村</t>
  </si>
  <si>
    <t>西岩镇陈石村旱冲山塘等7口山塘维修清淤工程</t>
  </si>
  <si>
    <t>新增蓄水能力2.64万立方米</t>
  </si>
  <si>
    <t>西岩镇碧云村紫花冲山塘等5口山塘维修清淤工程</t>
  </si>
  <si>
    <t>新增蓄水能力1.65万立方米</t>
  </si>
  <si>
    <t>西岩镇联合村张家冲山塘等7口山塘维修清淤工程</t>
  </si>
  <si>
    <t>西岩镇联塘村鸭子山塘等5口山塘维修清淤工程</t>
  </si>
  <si>
    <t>西岩镇灯塔村</t>
  </si>
  <si>
    <t>西岩镇灯塔村上午界山塘等6口山塘维修清淤工程</t>
  </si>
  <si>
    <t>灯塔村</t>
  </si>
  <si>
    <t>西岩镇三合村</t>
  </si>
  <si>
    <t>西岩镇三合村夏冲山塘等6口山塘维修清淤工程</t>
  </si>
  <si>
    <t>三合村</t>
  </si>
  <si>
    <t>西岩镇花桥村7口山塘维修清淤工程</t>
  </si>
  <si>
    <t>西岩镇金石社区联子山塘等5口山塘维修清淤工程</t>
  </si>
  <si>
    <t>西岩镇兴松村羊风岭山塘等5口山塘维修清淤工程</t>
  </si>
  <si>
    <t>西岩镇华升社区葫芦山塘等5口山塘维修清淤工程</t>
  </si>
  <si>
    <t>西岩镇坪塘村王家冲山塘等6口山塘维修清淤工程</t>
  </si>
  <si>
    <t>14万元/个</t>
  </si>
  <si>
    <t>金紫乡和平社区曾角山塘、两连塘等5口山塘维修清淤工程</t>
  </si>
  <si>
    <t>金紫乡星火村观音阁山塘等6口山塘维修清淤工程</t>
  </si>
  <si>
    <t>金紫乡凤凰村王家山塘、吴家山塘等6口山塘维修清淤工程</t>
  </si>
  <si>
    <t>金紫乡金龙村秋里冲山塘等6口山塘维修清淤工程</t>
  </si>
  <si>
    <t>21万元/个</t>
  </si>
  <si>
    <t>金紫乡金山社区岩角山塘等7口山塘维修清淤工程</t>
  </si>
  <si>
    <t>金紫乡江和村狗直冲山塘等5口山塘维修清淤工程</t>
  </si>
  <si>
    <t>金紫乡太坪村</t>
  </si>
  <si>
    <t>金紫乡太坪村铺里山塘、栗板山塘等6口山塘维修清淤工程</t>
  </si>
  <si>
    <t>太坪村</t>
  </si>
  <si>
    <t>金紫乡三江村麦子山塘、白洋冲小塘等6口山塘维修清淤工程</t>
  </si>
  <si>
    <t>土桥农场第三居委会</t>
  </si>
  <si>
    <t>土桥农场第三居委会5口山塘维修清淤工程</t>
  </si>
  <si>
    <t>第三居委会</t>
  </si>
  <si>
    <t>儒林镇新田社区唐冲山塘等3口山塘维修清淤工程</t>
  </si>
  <si>
    <t>新增蓄水能力0.99万立方米</t>
  </si>
  <si>
    <t>儒林镇中心社区</t>
  </si>
  <si>
    <t>儒林镇中心社区3口山塘维修清淤工程</t>
  </si>
  <si>
    <t>中心社区</t>
  </si>
  <si>
    <t>儒林镇双溪桥村水斗冲山塘等4口山塘维修清淤工程</t>
  </si>
  <si>
    <t>新增蓄水能力1.32万立方米</t>
  </si>
  <si>
    <t>儒林镇冷水坪村</t>
  </si>
  <si>
    <t>儒林镇冷水坪村甘溪冲水库等3口山塘维修清淤工程</t>
  </si>
  <si>
    <t>冷水坪村</t>
  </si>
  <si>
    <t>蒋坊乡杉坊村杜家冲山塘等6口山塘维修清淤工程</t>
  </si>
  <si>
    <t>蒋坊乡柳林村冲头山塘等6口山塘维修清淤工程</t>
  </si>
  <si>
    <t>茅坪镇土桥村</t>
  </si>
  <si>
    <t>茅坪镇土桥村等6口山塘维修清淤工程</t>
  </si>
  <si>
    <t>土桥村</t>
  </si>
  <si>
    <t>茅坪镇金兴村鸡公山山塘等6口山塘维修清淤工程</t>
  </si>
  <si>
    <t>投入城步峒茶有限公司，保底分红。</t>
  </si>
  <si>
    <t>五团镇白水头村</t>
  </si>
  <si>
    <t>投入城步县南山汇牛公司，保底分红。</t>
  </si>
  <si>
    <t>白水头村</t>
  </si>
  <si>
    <t>发展大棚蔬菜种植产业，扩大大棚菜种植规模100亩</t>
  </si>
  <si>
    <t>长安营镇新岭村</t>
  </si>
  <si>
    <t>投入城步汇牛有限公司，保底分红。</t>
  </si>
  <si>
    <t>新岭村</t>
  </si>
  <si>
    <t>硬化机耕道220米，修建挡土墙20米</t>
  </si>
  <si>
    <t>12.6万元/个</t>
  </si>
  <si>
    <t>年增收7000</t>
  </si>
  <si>
    <t>发改局</t>
  </si>
  <si>
    <t>修建长200米、高1.6米河堤</t>
  </si>
  <si>
    <t>年增收18000</t>
  </si>
  <si>
    <t>修建河堤210米、高1.8米河堤</t>
  </si>
  <si>
    <t>29.5万元/个</t>
  </si>
  <si>
    <t>年增收5000</t>
  </si>
  <si>
    <t>机耕道硬化240米</t>
  </si>
  <si>
    <t>年增收6000</t>
  </si>
  <si>
    <t>修建0.3*0.3水圳1500米。</t>
  </si>
  <si>
    <t>23.9万元/个</t>
  </si>
  <si>
    <t>年增收10000</t>
  </si>
  <si>
    <t>机耕道硬化310米</t>
  </si>
  <si>
    <t>年增收80000</t>
  </si>
  <si>
    <t>茅坪镇原大塘村至原谭家冲村道路改造3.5公里</t>
  </si>
  <si>
    <t>165万元/个</t>
  </si>
  <si>
    <t>解决群众出行困难</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</si>
</sst>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00_ "/>
    <numFmt numFmtId="178" formatCode="0.00_ "/>
    <numFmt numFmtId="179" formatCode="0.0000_);[Red]\(0.0000\)"/>
    <numFmt numFmtId="180" formatCode="0_);[Red]\(0\)"/>
    <numFmt numFmtId="181" formatCode=";;"/>
    <numFmt numFmtId="182" formatCode="#,##0.000000"/>
    <numFmt numFmtId="183" formatCode="0.00_);[Red]\(0.00\)"/>
    <numFmt numFmtId="184" formatCode="0_ "/>
    <numFmt numFmtId="185" formatCode="#,##0_ "/>
  </numFmts>
  <fonts count="69">
    <font>
      <sz val="12"/>
      <name val="宋体"/>
      <charset val="134"/>
    </font>
    <font>
      <sz val="11"/>
      <name val="宋体"/>
      <charset val="134"/>
      <scheme val="minor"/>
    </font>
    <font>
      <sz val="11"/>
      <color theme="1"/>
      <name val="宋体"/>
      <charset val="134"/>
      <scheme val="minor"/>
    </font>
    <font>
      <sz val="9"/>
      <name val="宋体"/>
      <charset val="134"/>
      <scheme val="minor"/>
    </font>
    <font>
      <b/>
      <sz val="9"/>
      <name val="宋体"/>
      <charset val="134"/>
      <scheme val="minor"/>
    </font>
    <font>
      <sz val="9"/>
      <color rgb="FFFF0000"/>
      <name val="宋体"/>
      <charset val="134"/>
      <scheme val="minor"/>
    </font>
    <font>
      <sz val="9"/>
      <color rgb="FF00B050"/>
      <name val="宋体"/>
      <charset val="134"/>
      <scheme val="minor"/>
    </font>
    <font>
      <sz val="9"/>
      <color rgb="FFC00000"/>
      <name val="宋体"/>
      <charset val="134"/>
      <scheme val="minor"/>
    </font>
    <font>
      <b/>
      <sz val="24"/>
      <name val="宋体"/>
      <charset val="134"/>
      <scheme val="minor"/>
    </font>
    <font>
      <b/>
      <sz val="9"/>
      <name val="宋体"/>
      <charset val="134"/>
      <scheme val="major"/>
    </font>
    <font>
      <b/>
      <sz val="8"/>
      <name val="仿宋"/>
      <charset val="134"/>
    </font>
    <font>
      <sz val="9"/>
      <name val="仿宋"/>
      <charset val="134"/>
    </font>
    <font>
      <sz val="12"/>
      <color rgb="FF000000"/>
      <name val="宋体"/>
      <charset val="134"/>
    </font>
    <font>
      <sz val="18"/>
      <color rgb="FF000000"/>
      <name val="宋体"/>
      <charset val="134"/>
    </font>
    <font>
      <sz val="11"/>
      <color rgb="FF000000"/>
      <name val="宋体"/>
      <charset val="134"/>
    </font>
    <font>
      <sz val="9"/>
      <color rgb="FF000000"/>
      <name val="宋体"/>
      <charset val="134"/>
    </font>
    <font>
      <sz val="12"/>
      <color theme="1"/>
      <name val="宋体"/>
      <charset val="134"/>
    </font>
    <font>
      <sz val="11"/>
      <color indexed="8"/>
      <name val="宋体"/>
      <charset val="134"/>
      <scheme val="minor"/>
    </font>
    <font>
      <sz val="9"/>
      <name val="SimSun"/>
      <charset val="134"/>
    </font>
    <font>
      <sz val="11"/>
      <name val="宋体"/>
      <charset val="134"/>
    </font>
    <font>
      <b/>
      <sz val="15"/>
      <name val="SimSun"/>
      <charset val="134"/>
    </font>
    <font>
      <b/>
      <sz val="11"/>
      <name val="SimSun"/>
      <charset val="134"/>
    </font>
    <font>
      <sz val="11"/>
      <name val="SimSun"/>
      <charset val="134"/>
    </font>
    <font>
      <sz val="11"/>
      <color indexed="8"/>
      <name val="宋体"/>
      <charset val="1"/>
      <scheme val="minor"/>
    </font>
    <font>
      <sz val="11"/>
      <name val="Times New Roman"/>
      <charset val="0"/>
    </font>
    <font>
      <b/>
      <sz val="18"/>
      <name val="宋体"/>
      <charset val="134"/>
    </font>
    <font>
      <sz val="10"/>
      <name val="宋体"/>
      <charset val="134"/>
    </font>
    <font>
      <sz val="10"/>
      <name val="Times New Roman"/>
      <charset val="0"/>
    </font>
    <font>
      <sz val="12"/>
      <name val="Times New Roman"/>
      <charset val="0"/>
    </font>
    <font>
      <b/>
      <sz val="10"/>
      <name val="宋体"/>
      <charset val="134"/>
    </font>
    <font>
      <b/>
      <sz val="10"/>
      <name val="Times New Roman"/>
      <charset val="0"/>
    </font>
    <font>
      <b/>
      <sz val="12"/>
      <name val="宋体"/>
      <charset val="134"/>
    </font>
    <font>
      <b/>
      <sz val="18"/>
      <name val="Times New Roman"/>
      <charset val="0"/>
    </font>
    <font>
      <sz val="12"/>
      <color indexed="8"/>
      <name val="Arial Narrow"/>
      <charset val="0"/>
    </font>
    <font>
      <b/>
      <sz val="12"/>
      <name val="Times New Roman"/>
      <charset val="0"/>
    </font>
    <font>
      <sz val="12"/>
      <name val="宋体"/>
      <charset val="0"/>
    </font>
    <font>
      <b/>
      <sz val="11"/>
      <name val="宋体"/>
      <charset val="134"/>
    </font>
    <font>
      <sz val="18"/>
      <name val="宋体"/>
      <charset val="134"/>
    </font>
    <font>
      <b/>
      <sz val="20"/>
      <name val="宋体"/>
      <charset val="134"/>
    </font>
    <font>
      <sz val="11"/>
      <color indexed="8"/>
      <name val="宋体"/>
      <charset val="134"/>
    </font>
    <font>
      <sz val="20"/>
      <name val="黑体"/>
      <charset val="134"/>
    </font>
    <font>
      <sz val="12"/>
      <name val="宋体"/>
      <charset val="134"/>
      <scheme val="major"/>
    </font>
    <font>
      <b/>
      <sz val="18"/>
      <name val="宋体"/>
      <charset val="134"/>
      <scheme val="major"/>
    </font>
    <font>
      <b/>
      <sz val="12"/>
      <name val="宋体"/>
      <charset val="134"/>
      <scheme val="major"/>
    </font>
    <font>
      <sz val="12"/>
      <name val="黑体"/>
      <charset val="134"/>
    </font>
    <font>
      <b/>
      <sz val="18"/>
      <name val="黑体"/>
      <charset val="134"/>
    </font>
    <font>
      <sz val="24"/>
      <name val="宋体"/>
      <charset val="134"/>
    </font>
    <font>
      <sz val="24"/>
      <name val="黑体"/>
      <charset val="134"/>
    </font>
    <font>
      <sz val="12"/>
      <name val="宋体"/>
      <charset val="0"/>
      <scheme val="minor"/>
    </font>
    <font>
      <u/>
      <sz val="12"/>
      <color theme="10"/>
      <name val="宋体"/>
      <charset val="134"/>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b/>
      <sz val="1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center"/>
    </xf>
    <xf numFmtId="0" fontId="0" fillId="3" borderId="10"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1" applyNumberFormat="0" applyFill="0" applyAlignment="0" applyProtection="0">
      <alignment vertical="center"/>
    </xf>
    <xf numFmtId="0" fontId="55" fillId="0" borderId="12" applyNumberFormat="0" applyFill="0" applyAlignment="0" applyProtection="0">
      <alignment vertical="center"/>
    </xf>
    <xf numFmtId="0" fontId="56" fillId="0" borderId="13" applyNumberFormat="0" applyFill="0" applyAlignment="0" applyProtection="0">
      <alignment vertical="center"/>
    </xf>
    <xf numFmtId="0" fontId="56" fillId="0" borderId="0" applyNumberFormat="0" applyFill="0" applyBorder="0" applyAlignment="0" applyProtection="0">
      <alignment vertical="center"/>
    </xf>
    <xf numFmtId="0" fontId="57" fillId="4" borderId="14" applyNumberFormat="0" applyAlignment="0" applyProtection="0">
      <alignment vertical="center"/>
    </xf>
    <xf numFmtId="0" fontId="58" fillId="5" borderId="15" applyNumberFormat="0" applyAlignment="0" applyProtection="0">
      <alignment vertical="center"/>
    </xf>
    <xf numFmtId="0" fontId="59" fillId="5" borderId="14" applyNumberFormat="0" applyAlignment="0" applyProtection="0">
      <alignment vertical="center"/>
    </xf>
    <xf numFmtId="0" fontId="60" fillId="6" borderId="16" applyNumberFormat="0" applyAlignment="0" applyProtection="0">
      <alignment vertical="center"/>
    </xf>
    <xf numFmtId="0" fontId="61" fillId="0" borderId="17" applyNumberFormat="0" applyFill="0" applyAlignment="0" applyProtection="0">
      <alignment vertical="center"/>
    </xf>
    <xf numFmtId="0" fontId="62" fillId="0" borderId="18"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66" fillId="33" borderId="0" applyNumberFormat="0" applyBorder="0" applyAlignment="0" applyProtection="0">
      <alignment vertical="center"/>
    </xf>
    <xf numFmtId="0" fontId="0" fillId="0" borderId="0"/>
    <xf numFmtId="0" fontId="0" fillId="0" borderId="0"/>
    <xf numFmtId="0" fontId="2" fillId="0" borderId="0"/>
    <xf numFmtId="0" fontId="2" fillId="0" borderId="0">
      <alignment vertical="center"/>
    </xf>
    <xf numFmtId="0" fontId="28" fillId="0" borderId="0"/>
    <xf numFmtId="0" fontId="2" fillId="0" borderId="0">
      <alignment vertical="center"/>
    </xf>
    <xf numFmtId="0" fontId="26" fillId="0" borderId="0"/>
    <xf numFmtId="0" fontId="0" fillId="0" borderId="0"/>
    <xf numFmtId="0" fontId="0" fillId="0" borderId="0"/>
    <xf numFmtId="0" fontId="0" fillId="0" borderId="0"/>
    <xf numFmtId="0" fontId="67" fillId="0" borderId="0"/>
    <xf numFmtId="0" fontId="0" fillId="0" borderId="0"/>
    <xf numFmtId="0" fontId="0" fillId="0" borderId="0"/>
    <xf numFmtId="0" fontId="26" fillId="0" borderId="0"/>
    <xf numFmtId="0" fontId="0" fillId="0" borderId="0"/>
    <xf numFmtId="0" fontId="26" fillId="0" borderId="0"/>
    <xf numFmtId="0" fontId="2" fillId="0" borderId="0">
      <alignment vertical="center"/>
    </xf>
    <xf numFmtId="0" fontId="0" fillId="0" borderId="0">
      <alignment vertical="center"/>
    </xf>
    <xf numFmtId="0" fontId="2" fillId="0" borderId="0">
      <alignment vertical="center"/>
    </xf>
  </cellStyleXfs>
  <cellXfs count="309">
    <xf numFmtId="0" fontId="0" fillId="0" borderId="0" xfId="0"/>
    <xf numFmtId="0" fontId="1" fillId="0" borderId="0" xfId="0" applyFont="1" applyFill="1" applyAlignment="1"/>
    <xf numFmtId="0" fontId="2" fillId="0" borderId="0" xfId="0" applyFont="1" applyFill="1" applyAlignment="1">
      <alignment vertical="center"/>
    </xf>
    <xf numFmtId="0" fontId="3"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xf numFmtId="0" fontId="7" fillId="0" borderId="0" xfId="0" applyFont="1" applyFill="1" applyAlignment="1"/>
    <xf numFmtId="0" fontId="1" fillId="0" borderId="0" xfId="0" applyFont="1" applyFill="1" applyAlignment="1">
      <alignment vertical="center"/>
    </xf>
    <xf numFmtId="0" fontId="1" fillId="0" borderId="0" xfId="0" applyFont="1" applyFill="1" applyAlignment="1">
      <alignment horizontal="left"/>
    </xf>
    <xf numFmtId="0" fontId="8" fillId="0" borderId="0" xfId="0" applyFont="1" applyFill="1" applyAlignment="1">
      <alignment horizontal="center" vertical="center"/>
    </xf>
    <xf numFmtId="0" fontId="3" fillId="0" borderId="1" xfId="0" applyFont="1" applyFill="1" applyBorder="1" applyAlignment="1">
      <alignment horizontal="right"/>
    </xf>
    <xf numFmtId="0" fontId="9" fillId="0" borderId="2" xfId="52" applyFont="1" applyFill="1" applyBorder="1" applyAlignment="1">
      <alignment horizontal="center" vertical="center" wrapText="1"/>
    </xf>
    <xf numFmtId="0" fontId="9" fillId="0" borderId="3" xfId="52" applyFont="1" applyFill="1" applyBorder="1" applyAlignment="1">
      <alignment horizontal="center" vertical="center" wrapText="1"/>
    </xf>
    <xf numFmtId="0" fontId="10" fillId="0" borderId="2" xfId="52" applyFont="1" applyFill="1" applyBorder="1" applyAlignment="1">
      <alignment horizontal="center" vertical="center"/>
    </xf>
    <xf numFmtId="0" fontId="9" fillId="0" borderId="4" xfId="52"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52"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0" fontId="9" fillId="0" borderId="6" xfId="52" applyFont="1" applyFill="1" applyBorder="1" applyAlignment="1">
      <alignment horizontal="center" vertical="center" wrapText="1"/>
    </xf>
    <xf numFmtId="0" fontId="9" fillId="0" borderId="3" xfId="67" applyFont="1" applyFill="1" applyBorder="1" applyAlignment="1">
      <alignment horizontal="center" vertical="center" wrapText="1"/>
    </xf>
    <xf numFmtId="0" fontId="3" fillId="0" borderId="2" xfId="67" applyFont="1" applyFill="1" applyBorder="1" applyAlignment="1">
      <alignment horizontal="center" vertical="center" wrapText="1"/>
    </xf>
    <xf numFmtId="0" fontId="3" fillId="0" borderId="3" xfId="67" applyFont="1" applyFill="1" applyBorder="1" applyAlignment="1">
      <alignment horizontal="center" vertical="center" wrapText="1"/>
    </xf>
    <xf numFmtId="0" fontId="3" fillId="0" borderId="5" xfId="67" applyFont="1" applyFill="1" applyBorder="1" applyAlignment="1">
      <alignment horizontal="center" vertical="center" wrapText="1"/>
    </xf>
    <xf numFmtId="0" fontId="3" fillId="0" borderId="4" xfId="67"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3" fillId="0" borderId="2" xfId="66"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0" fontId="11" fillId="2" borderId="2"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2" fillId="0" borderId="0" xfId="0" applyFont="1" applyFill="1" applyBorder="1" applyAlignment="1">
      <alignment horizontal="center" vertical="center"/>
    </xf>
    <xf numFmtId="180" fontId="12" fillId="0" borderId="0" xfId="0" applyNumberFormat="1" applyFont="1" applyFill="1" applyBorder="1" applyAlignment="1">
      <alignment horizontal="center"/>
    </xf>
    <xf numFmtId="0" fontId="14" fillId="0" borderId="0" xfId="0" applyFont="1" applyFill="1" applyBorder="1" applyAlignment="1"/>
    <xf numFmtId="0" fontId="13" fillId="0" borderId="0" xfId="63" applyFont="1" applyFill="1" applyBorder="1" applyAlignment="1">
      <alignment horizontal="center" vertical="center"/>
    </xf>
    <xf numFmtId="180" fontId="13" fillId="0" borderId="0" xfId="63" applyNumberFormat="1" applyFont="1" applyFill="1" applyBorder="1" applyAlignment="1">
      <alignment horizontal="center" vertical="center"/>
    </xf>
    <xf numFmtId="0" fontId="12" fillId="0" borderId="0" xfId="63" applyFont="1" applyFill="1" applyBorder="1" applyAlignment="1">
      <alignment horizontal="left" vertical="center"/>
    </xf>
    <xf numFmtId="180" fontId="15" fillId="0" borderId="0" xfId="63" applyNumberFormat="1" applyFont="1" applyFill="1" applyBorder="1" applyAlignment="1">
      <alignment horizontal="center" vertical="center" wrapText="1"/>
    </xf>
    <xf numFmtId="0" fontId="14" fillId="0" borderId="0" xfId="63" applyFont="1" applyFill="1" applyBorder="1" applyAlignment="1">
      <alignment horizontal="right" wrapText="1"/>
    </xf>
    <xf numFmtId="0" fontId="12" fillId="0" borderId="3" xfId="63" applyFont="1" applyFill="1" applyBorder="1" applyAlignment="1">
      <alignment horizontal="center" vertical="center"/>
    </xf>
    <xf numFmtId="180" fontId="12" fillId="0" borderId="2" xfId="63" applyNumberFormat="1" applyFont="1" applyFill="1" applyBorder="1" applyAlignment="1">
      <alignment horizontal="center" vertical="center" wrapText="1"/>
    </xf>
    <xf numFmtId="0" fontId="12" fillId="0" borderId="3" xfId="63" applyFont="1" applyFill="1" applyBorder="1" applyAlignment="1">
      <alignment horizontal="center" vertical="center" wrapText="1"/>
    </xf>
    <xf numFmtId="181" fontId="12" fillId="0" borderId="2" xfId="63" applyNumberFormat="1" applyFont="1" applyFill="1" applyBorder="1" applyAlignment="1" applyProtection="1">
      <alignment horizontal="center" vertical="center" wrapText="1"/>
    </xf>
    <xf numFmtId="180" fontId="12" fillId="0" borderId="7" xfId="63" applyNumberFormat="1" applyFont="1" applyFill="1" applyBorder="1" applyAlignment="1">
      <alignment horizontal="center" vertical="center"/>
    </xf>
    <xf numFmtId="0" fontId="12" fillId="0" borderId="2" xfId="63" applyFont="1" applyFill="1" applyBorder="1" applyAlignment="1">
      <alignment horizontal="left" vertical="center" wrapText="1"/>
    </xf>
    <xf numFmtId="0" fontId="0" fillId="0" borderId="2" xfId="63" applyFont="1" applyFill="1" applyBorder="1" applyAlignment="1">
      <alignment horizontal="left" vertical="center" wrapText="1"/>
    </xf>
    <xf numFmtId="180" fontId="16" fillId="0" borderId="7" xfId="63" applyNumberFormat="1" applyFont="1" applyFill="1" applyBorder="1" applyAlignment="1">
      <alignment horizontal="center" vertical="center"/>
    </xf>
    <xf numFmtId="0" fontId="12" fillId="0" borderId="2" xfId="0" applyFont="1" applyFill="1" applyBorder="1" applyAlignment="1">
      <alignment wrapText="1"/>
    </xf>
    <xf numFmtId="0" fontId="14" fillId="0" borderId="2" xfId="0" applyFont="1" applyFill="1" applyBorder="1" applyAlignment="1">
      <alignment horizontal="left"/>
    </xf>
    <xf numFmtId="180" fontId="14" fillId="0" borderId="2" xfId="0" applyNumberFormat="1" applyFont="1" applyFill="1" applyBorder="1" applyAlignment="1">
      <alignment horizontal="center" vertical="center" wrapText="1"/>
    </xf>
    <xf numFmtId="0" fontId="14" fillId="0" borderId="2" xfId="0" applyFont="1" applyFill="1" applyBorder="1" applyAlignment="1">
      <alignment wrapText="1"/>
    </xf>
    <xf numFmtId="0" fontId="12" fillId="0" borderId="2" xfId="0" applyFont="1" applyFill="1" applyBorder="1" applyAlignment="1">
      <alignment horizontal="left"/>
    </xf>
    <xf numFmtId="180" fontId="12" fillId="0" borderId="2" xfId="0" applyNumberFormat="1" applyFont="1" applyFill="1" applyBorder="1" applyAlignment="1">
      <alignment horizontal="center" vertical="center" wrapText="1"/>
    </xf>
    <xf numFmtId="0" fontId="12" fillId="0" borderId="2" xfId="0" applyFont="1" applyFill="1" applyBorder="1" applyAlignment="1"/>
    <xf numFmtId="180" fontId="12" fillId="0" borderId="2" xfId="0" applyNumberFormat="1" applyFont="1" applyFill="1" applyBorder="1" applyAlignment="1">
      <alignment horizontal="center"/>
    </xf>
    <xf numFmtId="0" fontId="17"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vertical="center" wrapText="1"/>
    </xf>
    <xf numFmtId="4" fontId="22" fillId="0" borderId="2" xfId="0" applyNumberFormat="1" applyFont="1" applyFill="1" applyBorder="1" applyAlignment="1">
      <alignment vertical="center" wrapText="1"/>
    </xf>
    <xf numFmtId="0" fontId="23" fillId="0" borderId="0" xfId="0" applyFont="1" applyFill="1" applyAlignment="1">
      <alignment vertical="center"/>
    </xf>
    <xf numFmtId="0" fontId="19" fillId="0" borderId="0" xfId="0" applyFont="1" applyFill="1" applyBorder="1" applyAlignment="1">
      <alignment horizontal="center"/>
    </xf>
    <xf numFmtId="0" fontId="22" fillId="0" borderId="2" xfId="0" applyFont="1" applyFill="1" applyBorder="1" applyAlignment="1">
      <alignment horizontal="center" vertical="center" wrapText="1"/>
    </xf>
    <xf numFmtId="182" fontId="22" fillId="0" borderId="2" xfId="0" applyNumberFormat="1" applyFont="1" applyFill="1" applyBorder="1" applyAlignment="1">
      <alignment horizontal="center" vertical="center" wrapText="1"/>
    </xf>
    <xf numFmtId="4" fontId="22" fillId="0" borderId="2"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182" fontId="22" fillId="0" borderId="3"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182" fontId="22" fillId="0" borderId="5"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4" fillId="0" borderId="0" xfId="0" applyFont="1" applyFill="1" applyBorder="1" applyAlignment="1"/>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6" fillId="0" borderId="0" xfId="0" applyFont="1" applyFill="1" applyBorder="1" applyAlignment="1">
      <alignment horizontal="right" vertical="center"/>
    </xf>
    <xf numFmtId="0" fontId="0" fillId="0" borderId="2"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56" applyFont="1" applyFill="1"/>
    <xf numFmtId="0" fontId="25" fillId="0" borderId="0" xfId="53" applyFont="1" applyFill="1" applyBorder="1" applyAlignment="1">
      <alignment horizontal="center" vertical="center"/>
    </xf>
    <xf numFmtId="0" fontId="28" fillId="0" borderId="0" xfId="53" applyFont="1" applyFill="1" applyBorder="1" applyAlignment="1">
      <alignment horizontal="center" vertical="center"/>
    </xf>
    <xf numFmtId="0" fontId="26" fillId="0" borderId="0" xfId="53" applyFont="1" applyFill="1" applyBorder="1" applyAlignment="1">
      <alignment horizontal="right" vertical="center"/>
    </xf>
    <xf numFmtId="0" fontId="26" fillId="0" borderId="2" xfId="53" applyFont="1" applyFill="1" applyBorder="1" applyAlignment="1">
      <alignment horizontal="center" vertical="center"/>
    </xf>
    <xf numFmtId="0" fontId="26" fillId="0" borderId="2" xfId="53" applyFont="1" applyFill="1" applyBorder="1" applyAlignment="1">
      <alignment horizontal="left" vertical="center"/>
    </xf>
    <xf numFmtId="178" fontId="27" fillId="0" borderId="2" xfId="53" applyNumberFormat="1" applyFont="1" applyFill="1" applyBorder="1" applyAlignment="1">
      <alignment horizontal="center" vertical="center"/>
    </xf>
    <xf numFmtId="180" fontId="27" fillId="0" borderId="2" xfId="53" applyNumberFormat="1" applyFont="1" applyFill="1" applyBorder="1" applyAlignment="1">
      <alignment horizontal="center" vertical="center"/>
    </xf>
    <xf numFmtId="0" fontId="26" fillId="0" borderId="2" xfId="53" applyFont="1" applyFill="1" applyBorder="1" applyAlignment="1">
      <alignment vertical="center"/>
    </xf>
    <xf numFmtId="183" fontId="27" fillId="0" borderId="2" xfId="53" applyNumberFormat="1" applyFont="1" applyFill="1" applyBorder="1" applyAlignment="1">
      <alignment horizontal="center" vertical="center"/>
    </xf>
    <xf numFmtId="0" fontId="27" fillId="0" borderId="2" xfId="53" applyFont="1" applyFill="1" applyBorder="1" applyAlignment="1">
      <alignment vertical="center"/>
    </xf>
    <xf numFmtId="0" fontId="29" fillId="0" borderId="2" xfId="53" applyFont="1" applyFill="1" applyBorder="1" applyAlignment="1">
      <alignment vertical="center"/>
    </xf>
    <xf numFmtId="183" fontId="30" fillId="0" borderId="2" xfId="53" applyNumberFormat="1" applyFont="1" applyFill="1" applyBorder="1" applyAlignment="1">
      <alignment horizontal="center" vertical="center"/>
    </xf>
    <xf numFmtId="0" fontId="26" fillId="0" borderId="0" xfId="56" applyFont="1" applyFill="1"/>
    <xf numFmtId="0" fontId="26" fillId="0" borderId="8" xfId="58" applyFont="1" applyFill="1" applyBorder="1" applyAlignment="1">
      <alignment vertical="center" wrapText="1"/>
    </xf>
    <xf numFmtId="31" fontId="0" fillId="0" borderId="0" xfId="56" applyNumberFormat="1" applyFont="1" applyFill="1"/>
    <xf numFmtId="0" fontId="25" fillId="0" borderId="0" xfId="53" applyFont="1" applyFill="1" applyAlignment="1">
      <alignment horizontal="center" vertical="center"/>
    </xf>
    <xf numFmtId="0" fontId="31"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xf>
    <xf numFmtId="3" fontId="0" fillId="0" borderId="2" xfId="0" applyNumberFormat="1" applyFont="1" applyFill="1" applyBorder="1" applyAlignment="1" applyProtection="1">
      <alignment horizontal="right" vertical="center"/>
    </xf>
    <xf numFmtId="0" fontId="31" fillId="0" borderId="2" xfId="0" applyNumberFormat="1" applyFont="1" applyFill="1" applyBorder="1" applyAlignment="1" applyProtection="1">
      <alignment horizontal="left" vertical="center"/>
    </xf>
    <xf numFmtId="0" fontId="31" fillId="0" borderId="2"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31" fillId="0" borderId="7" xfId="0" applyNumberFormat="1" applyFont="1" applyFill="1" applyBorder="1" applyAlignment="1" applyProtection="1">
      <alignment horizontal="left" vertical="center"/>
    </xf>
    <xf numFmtId="0" fontId="0" fillId="0" borderId="6" xfId="0" applyNumberFormat="1" applyFont="1" applyFill="1" applyBorder="1" applyAlignment="1" applyProtection="1">
      <alignment vertical="center"/>
    </xf>
    <xf numFmtId="0" fontId="0" fillId="0" borderId="0" xfId="56" applyFill="1"/>
    <xf numFmtId="180" fontId="0" fillId="0" borderId="0" xfId="56" applyNumberFormat="1" applyFill="1"/>
    <xf numFmtId="0" fontId="32" fillId="0" borderId="0" xfId="53" applyFont="1" applyFill="1" applyBorder="1" applyAlignment="1">
      <alignment horizontal="center" vertical="center"/>
    </xf>
    <xf numFmtId="31" fontId="33" fillId="0" borderId="1" xfId="64" applyNumberFormat="1" applyFont="1" applyFill="1" applyBorder="1" applyAlignment="1" applyProtection="1">
      <alignment horizontal="right" vertical="center"/>
    </xf>
    <xf numFmtId="0" fontId="27" fillId="0" borderId="2" xfId="53" applyFont="1" applyFill="1" applyBorder="1" applyAlignment="1">
      <alignment horizontal="center" vertical="center"/>
    </xf>
    <xf numFmtId="0" fontId="31" fillId="0" borderId="2" xfId="53" applyFont="1" applyFill="1" applyBorder="1" applyAlignment="1">
      <alignment horizontal="center" vertical="center"/>
    </xf>
    <xf numFmtId="180" fontId="31" fillId="0" borderId="2" xfId="53" applyNumberFormat="1" applyFont="1" applyFill="1" applyBorder="1" applyAlignment="1">
      <alignment horizontal="center" vertical="center"/>
    </xf>
    <xf numFmtId="180" fontId="27" fillId="0" borderId="2" xfId="53" applyNumberFormat="1" applyFont="1" applyFill="1" applyBorder="1" applyAlignment="1">
      <alignment horizontal="left" vertical="center"/>
    </xf>
    <xf numFmtId="0" fontId="0" fillId="0" borderId="2" xfId="53" applyFont="1" applyFill="1" applyBorder="1" applyAlignment="1">
      <alignment horizontal="left" vertical="center"/>
    </xf>
    <xf numFmtId="180" fontId="28" fillId="0" borderId="2" xfId="53" applyNumberFormat="1" applyFont="1" applyFill="1" applyBorder="1" applyAlignment="1">
      <alignment horizontal="left" vertical="center"/>
    </xf>
    <xf numFmtId="0" fontId="28" fillId="0" borderId="2" xfId="53" applyFont="1" applyFill="1" applyBorder="1" applyAlignment="1">
      <alignment vertical="center"/>
    </xf>
    <xf numFmtId="180" fontId="28" fillId="0" borderId="2" xfId="53" applyNumberFormat="1" applyFont="1" applyFill="1" applyBorder="1" applyAlignment="1">
      <alignment horizontal="center" vertical="center"/>
    </xf>
    <xf numFmtId="0" fontId="0" fillId="0" borderId="2" xfId="53" applyFont="1" applyFill="1" applyBorder="1" applyAlignment="1">
      <alignment vertical="center"/>
    </xf>
    <xf numFmtId="183" fontId="28" fillId="0" borderId="2" xfId="53" applyNumberFormat="1" applyFont="1" applyFill="1" applyBorder="1" applyAlignment="1">
      <alignment horizontal="center" vertical="center"/>
    </xf>
    <xf numFmtId="0" fontId="31" fillId="0" borderId="2" xfId="53" applyFont="1" applyFill="1" applyBorder="1" applyAlignment="1">
      <alignment vertical="center"/>
    </xf>
    <xf numFmtId="183" fontId="34" fillId="0" borderId="2" xfId="53" applyNumberFormat="1" applyFont="1" applyFill="1" applyBorder="1" applyAlignment="1">
      <alignment horizontal="center" vertical="center"/>
    </xf>
    <xf numFmtId="0" fontId="30" fillId="0" borderId="2" xfId="53" applyFont="1" applyFill="1" applyBorder="1" applyAlignment="1">
      <alignment vertical="center"/>
    </xf>
    <xf numFmtId="31" fontId="26" fillId="0" borderId="0" xfId="56" applyNumberFormat="1" applyFont="1" applyFill="1"/>
    <xf numFmtId="178" fontId="28" fillId="0" borderId="2" xfId="53" applyNumberFormat="1" applyFont="1" applyFill="1" applyBorder="1" applyAlignment="1">
      <alignment horizontal="center" vertical="center"/>
    </xf>
    <xf numFmtId="0" fontId="35" fillId="0" borderId="2" xfId="53" applyFont="1" applyFill="1" applyBorder="1" applyAlignment="1">
      <alignment vertical="center"/>
    </xf>
    <xf numFmtId="0" fontId="26" fillId="0" borderId="0" xfId="0" applyFont="1" applyFill="1"/>
    <xf numFmtId="0" fontId="0" fillId="0" borderId="0" xfId="0" applyFill="1" applyBorder="1" applyAlignment="1"/>
    <xf numFmtId="0" fontId="0" fillId="0" borderId="0" xfId="0" applyFont="1" applyFill="1"/>
    <xf numFmtId="0" fontId="25"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right" vertical="center"/>
    </xf>
    <xf numFmtId="0" fontId="36" fillId="0" borderId="2" xfId="0" applyNumberFormat="1" applyFont="1" applyFill="1" applyBorder="1" applyAlignment="1" applyProtection="1">
      <alignment horizontal="center" vertical="center"/>
    </xf>
    <xf numFmtId="0" fontId="36" fillId="0" borderId="2"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vertical="center"/>
    </xf>
    <xf numFmtId="3" fontId="19" fillId="0" borderId="2" xfId="0" applyNumberFormat="1" applyFont="1" applyFill="1" applyBorder="1" applyAlignment="1" applyProtection="1">
      <alignment horizontal="right" vertical="center"/>
    </xf>
    <xf numFmtId="0" fontId="19" fillId="0" borderId="2" xfId="0" applyNumberFormat="1" applyFont="1" applyFill="1" applyBorder="1" applyAlignment="1" applyProtection="1">
      <alignment vertical="center"/>
    </xf>
    <xf numFmtId="3" fontId="19" fillId="0" borderId="3" xfId="0" applyNumberFormat="1" applyFont="1" applyFill="1" applyBorder="1" applyAlignment="1" applyProtection="1">
      <alignment horizontal="right" vertical="center"/>
    </xf>
    <xf numFmtId="0" fontId="19" fillId="0" borderId="6" xfId="0" applyNumberFormat="1"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3" fontId="19" fillId="0" borderId="5" xfId="0" applyNumberFormat="1" applyFont="1" applyFill="1" applyBorder="1" applyAlignment="1" applyProtection="1">
      <alignment horizontal="right" vertical="center"/>
    </xf>
    <xf numFmtId="0" fontId="19" fillId="0" borderId="6" xfId="60" applyFont="1" applyFill="1" applyBorder="1" applyAlignment="1">
      <alignment horizontal="left" vertical="center" wrapText="1" shrinkToFit="1"/>
    </xf>
    <xf numFmtId="0" fontId="19" fillId="0" borderId="9" xfId="60" applyFont="1" applyFill="1" applyBorder="1" applyAlignment="1">
      <alignment horizontal="left" vertical="center" wrapText="1" shrinkToFit="1"/>
    </xf>
    <xf numFmtId="0" fontId="19" fillId="0" borderId="7" xfId="60" applyFont="1" applyFill="1" applyBorder="1" applyAlignment="1">
      <alignment horizontal="left" vertical="center" wrapText="1" shrinkToFit="1"/>
    </xf>
    <xf numFmtId="0" fontId="0" fillId="0" borderId="0" xfId="0" applyFill="1"/>
    <xf numFmtId="0" fontId="29" fillId="0" borderId="2"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wrapText="1"/>
    </xf>
    <xf numFmtId="0" fontId="29" fillId="0" borderId="2" xfId="0" applyNumberFormat="1" applyFont="1" applyFill="1" applyBorder="1" applyAlignment="1" applyProtection="1">
      <alignment vertical="center"/>
    </xf>
    <xf numFmtId="3" fontId="26" fillId="0" borderId="2" xfId="0" applyNumberFormat="1" applyFont="1" applyFill="1" applyBorder="1" applyAlignment="1" applyProtection="1">
      <alignment horizontal="right" vertical="center"/>
    </xf>
    <xf numFmtId="0" fontId="26" fillId="0" borderId="2" xfId="0" applyNumberFormat="1" applyFont="1" applyFill="1" applyBorder="1" applyAlignment="1" applyProtection="1">
      <alignment vertical="center"/>
    </xf>
    <xf numFmtId="0" fontId="0" fillId="0" borderId="0" xfId="0" applyFill="1" applyAlignment="1">
      <alignment horizontal="left" wrapText="1"/>
    </xf>
    <xf numFmtId="3" fontId="26" fillId="0" borderId="3" xfId="0" applyNumberFormat="1" applyFont="1" applyFill="1" applyBorder="1" applyAlignment="1" applyProtection="1">
      <alignment horizontal="right" vertical="center"/>
    </xf>
    <xf numFmtId="0" fontId="26" fillId="0" borderId="6" xfId="0" applyNumberFormat="1" applyFont="1" applyFill="1" applyBorder="1" applyAlignment="1" applyProtection="1">
      <alignment vertical="center"/>
    </xf>
    <xf numFmtId="3" fontId="26" fillId="0" borderId="7" xfId="0" applyNumberFormat="1" applyFont="1" applyFill="1" applyBorder="1" applyAlignment="1" applyProtection="1">
      <alignment horizontal="right" vertical="center"/>
    </xf>
    <xf numFmtId="3" fontId="26" fillId="0" borderId="5" xfId="0" applyNumberFormat="1" applyFont="1" applyFill="1" applyBorder="1" applyAlignment="1" applyProtection="1">
      <alignment horizontal="right" vertical="center"/>
    </xf>
    <xf numFmtId="0" fontId="0" fillId="0" borderId="6" xfId="60" applyFont="1" applyFill="1" applyBorder="1" applyAlignment="1">
      <alignment horizontal="left" vertical="center" wrapText="1" shrinkToFit="1"/>
    </xf>
    <xf numFmtId="0" fontId="0" fillId="0" borderId="9" xfId="60" applyFont="1" applyFill="1" applyBorder="1" applyAlignment="1">
      <alignment horizontal="left" vertical="center" wrapText="1" shrinkToFit="1"/>
    </xf>
    <xf numFmtId="0" fontId="0" fillId="0" borderId="7" xfId="60" applyFont="1" applyFill="1" applyBorder="1" applyAlignment="1">
      <alignment horizontal="left" vertical="center" wrapText="1" shrinkToFit="1"/>
    </xf>
    <xf numFmtId="0" fontId="25" fillId="0" borderId="0" xfId="0" applyNumberFormat="1" applyFont="1" applyFill="1" applyAlignment="1" applyProtection="1">
      <alignment horizontal="center" vertical="center"/>
    </xf>
    <xf numFmtId="0" fontId="25" fillId="0" borderId="0" xfId="0" applyNumberFormat="1" applyFont="1" applyFill="1" applyBorder="1" applyAlignment="1" applyProtection="1">
      <alignment vertical="center"/>
    </xf>
    <xf numFmtId="0" fontId="26" fillId="0" borderId="0" xfId="0" applyNumberFormat="1" applyFont="1" applyFill="1" applyBorder="1" applyAlignment="1" applyProtection="1">
      <alignment vertical="center"/>
    </xf>
    <xf numFmtId="0" fontId="31"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xf numFmtId="0" fontId="31" fillId="0" borderId="2" xfId="0" applyFont="1" applyBorder="1" applyAlignment="1">
      <alignment horizontal="center"/>
    </xf>
    <xf numFmtId="3" fontId="0" fillId="0" borderId="2" xfId="0" applyNumberFormat="1" applyFont="1" applyFill="1" applyBorder="1" applyAlignment="1" applyProtection="1">
      <alignment horizontal="center" vertical="center"/>
    </xf>
    <xf numFmtId="0" fontId="0"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ill="1" applyAlignment="1">
      <alignment horizontal="left"/>
    </xf>
    <xf numFmtId="0" fontId="37" fillId="0" borderId="0" xfId="0" applyNumberFormat="1" applyFont="1" applyFill="1" applyBorder="1" applyAlignment="1" applyProtection="1">
      <alignment horizontal="center"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31" fillId="0" borderId="2" xfId="0" applyFont="1" applyFill="1" applyBorder="1" applyAlignment="1">
      <alignment horizontal="left"/>
    </xf>
    <xf numFmtId="0" fontId="0" fillId="0" borderId="2" xfId="0" applyFont="1" applyFill="1" applyBorder="1" applyAlignment="1">
      <alignment horizontal="left"/>
    </xf>
    <xf numFmtId="0" fontId="0" fillId="0" borderId="2" xfId="0" applyFont="1" applyFill="1" applyBorder="1" applyAlignment="1">
      <alignment horizontal="center"/>
    </xf>
    <xf numFmtId="0" fontId="0" fillId="0" borderId="2" xfId="0" applyNumberFormat="1" applyFont="1" applyFill="1" applyBorder="1" applyAlignment="1" applyProtection="1">
      <alignment horizontal="center" vertical="center"/>
    </xf>
    <xf numFmtId="3" fontId="0" fillId="0" borderId="2" xfId="0" applyNumberFormat="1" applyFont="1" applyFill="1" applyBorder="1" applyAlignment="1" applyProtection="1">
      <alignment vertical="center"/>
    </xf>
    <xf numFmtId="0" fontId="0" fillId="0" borderId="0" xfId="0" applyFont="1" applyFill="1" applyAlignment="1"/>
    <xf numFmtId="0" fontId="19" fillId="0" borderId="0" xfId="0" applyFont="1" applyFill="1" applyAlignment="1">
      <alignment vertical="center"/>
    </xf>
    <xf numFmtId="0" fontId="19" fillId="0" borderId="0" xfId="0" applyFont="1" applyFill="1" applyAlignment="1">
      <alignment horizontal="center" vertical="center"/>
    </xf>
    <xf numFmtId="0" fontId="38" fillId="0" borderId="0" xfId="0" applyFont="1" applyFill="1" applyAlignment="1">
      <alignment horizontal="center" vertical="center"/>
    </xf>
    <xf numFmtId="0" fontId="26" fillId="0" borderId="0" xfId="0" applyFont="1" applyFill="1" applyAlignment="1">
      <alignment horizontal="right" vertical="center"/>
    </xf>
    <xf numFmtId="0" fontId="31" fillId="0" borderId="2" xfId="0" applyFont="1" applyFill="1" applyBorder="1" applyAlignment="1">
      <alignment horizontal="center" vertical="center" wrapText="1"/>
    </xf>
    <xf numFmtId="178" fontId="31" fillId="0" borderId="2" xfId="0" applyNumberFormat="1" applyFont="1" applyFill="1" applyBorder="1" applyAlignment="1">
      <alignment horizontal="center" vertical="center" wrapText="1"/>
    </xf>
    <xf numFmtId="0" fontId="31" fillId="0" borderId="2" xfId="0" applyNumberFormat="1" applyFont="1" applyFill="1" applyBorder="1" applyAlignment="1" applyProtection="1">
      <alignment horizontal="center" vertical="center" wrapText="1"/>
    </xf>
    <xf numFmtId="0" fontId="0" fillId="0" borderId="2" xfId="0" applyFont="1" applyFill="1" applyBorder="1" applyAlignment="1"/>
    <xf numFmtId="0" fontId="36" fillId="0" borderId="2" xfId="0" applyFont="1" applyFill="1" applyBorder="1" applyAlignment="1">
      <alignment vertical="center"/>
    </xf>
    <xf numFmtId="0" fontId="36" fillId="0" borderId="2" xfId="0" applyFont="1" applyFill="1" applyBorder="1" applyAlignment="1">
      <alignment horizontal="center" vertical="center"/>
    </xf>
    <xf numFmtId="0" fontId="29" fillId="0" borderId="2" xfId="0" applyNumberFormat="1" applyFont="1" applyFill="1" applyBorder="1" applyAlignment="1" applyProtection="1">
      <alignment horizontal="left" vertical="center"/>
    </xf>
    <xf numFmtId="0" fontId="26" fillId="0" borderId="2" xfId="0" applyNumberFormat="1" applyFont="1" applyFill="1" applyBorder="1" applyAlignment="1" applyProtection="1">
      <alignment horizontal="left" vertical="center"/>
    </xf>
    <xf numFmtId="0" fontId="31" fillId="0" borderId="2" xfId="0" applyFont="1" applyFill="1" applyBorder="1" applyAlignment="1"/>
    <xf numFmtId="0" fontId="0" fillId="0" borderId="2" xfId="0" applyFill="1" applyBorder="1" applyAlignment="1"/>
    <xf numFmtId="0" fontId="31" fillId="0" borderId="6" xfId="0" applyFont="1" applyFill="1" applyBorder="1" applyAlignment="1">
      <alignment horizontal="center"/>
    </xf>
    <xf numFmtId="0" fontId="31" fillId="0" borderId="7" xfId="0" applyFont="1" applyFill="1" applyBorder="1" applyAlignment="1"/>
    <xf numFmtId="0" fontId="36" fillId="0" borderId="2" xfId="0" applyFont="1" applyFill="1" applyBorder="1" applyAlignment="1">
      <alignment horizontal="center" vertical="center" wrapText="1"/>
    </xf>
    <xf numFmtId="178" fontId="36" fillId="0" borderId="2" xfId="0" applyNumberFormat="1" applyFont="1" applyFill="1" applyBorder="1" applyAlignment="1">
      <alignment horizontal="center" vertical="center" wrapText="1"/>
    </xf>
    <xf numFmtId="0" fontId="31" fillId="0" borderId="2" xfId="0" applyNumberFormat="1" applyFont="1" applyFill="1" applyBorder="1" applyAlignment="1" applyProtection="1">
      <alignment horizontal="left" vertical="center" wrapText="1"/>
    </xf>
    <xf numFmtId="0" fontId="26" fillId="0" borderId="2" xfId="0" applyFont="1" applyFill="1" applyBorder="1" applyAlignment="1"/>
    <xf numFmtId="0" fontId="0" fillId="0" borderId="0" xfId="0" applyFill="1" applyAlignment="1">
      <alignment horizontal="center"/>
    </xf>
    <xf numFmtId="0" fontId="39" fillId="0" borderId="0" xfId="0" applyFont="1" applyFill="1"/>
    <xf numFmtId="0" fontId="40" fillId="0" borderId="0" xfId="0" applyFont="1" applyFill="1" applyAlignment="1">
      <alignment horizontal="center" vertical="center"/>
    </xf>
    <xf numFmtId="31" fontId="26" fillId="0" borderId="0" xfId="0" applyNumberFormat="1" applyFont="1" applyFill="1" applyAlignment="1">
      <alignment horizontal="center" vertical="center"/>
    </xf>
    <xf numFmtId="0" fontId="0" fillId="0" borderId="0" xfId="0" applyFill="1" applyBorder="1" applyAlignment="1">
      <alignment horizontal="right"/>
    </xf>
    <xf numFmtId="0" fontId="0" fillId="0" borderId="2" xfId="0" applyFill="1" applyBorder="1" applyAlignment="1">
      <alignment horizontal="center" vertical="center"/>
    </xf>
    <xf numFmtId="178" fontId="0" fillId="0" borderId="2" xfId="0" applyNumberFormat="1" applyFont="1" applyFill="1" applyBorder="1" applyAlignment="1">
      <alignment horizontal="center" vertical="center"/>
    </xf>
    <xf numFmtId="178" fontId="0" fillId="0" borderId="2" xfId="0" applyNumberFormat="1" applyFill="1" applyBorder="1" applyAlignment="1">
      <alignment horizontal="left" vertical="center" indent="2"/>
    </xf>
    <xf numFmtId="184" fontId="0" fillId="0" borderId="2" xfId="0" applyNumberFormat="1" applyFill="1" applyBorder="1" applyAlignment="1">
      <alignment horizontal="center" vertical="center"/>
    </xf>
    <xf numFmtId="178" fontId="0" fillId="0" borderId="2" xfId="0" applyNumberFormat="1" applyFill="1" applyBorder="1" applyAlignment="1">
      <alignment horizontal="center" vertical="center"/>
    </xf>
    <xf numFmtId="178" fontId="0" fillId="0" borderId="2" xfId="0" applyNumberFormat="1" applyFill="1" applyBorder="1" applyAlignment="1">
      <alignment horizontal="left" vertical="center" indent="3"/>
    </xf>
    <xf numFmtId="0" fontId="0" fillId="0" borderId="0" xfId="0" applyFill="1" applyAlignment="1">
      <alignment horizontal="left" vertical="center" wrapText="1"/>
    </xf>
    <xf numFmtId="0" fontId="0" fillId="0" borderId="0" xfId="0" applyFill="1" applyAlignment="1">
      <alignment horizontal="left" vertical="center"/>
    </xf>
    <xf numFmtId="0" fontId="25" fillId="0" borderId="0" xfId="0" applyNumberFormat="1" applyFont="1" applyFill="1" applyAlignment="1" applyProtection="1">
      <alignment horizontal="center" vertical="center" wrapText="1"/>
    </xf>
    <xf numFmtId="0" fontId="31" fillId="0" borderId="6" xfId="0" applyFont="1" applyBorder="1" applyAlignment="1">
      <alignment horizontal="center" vertical="center"/>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0" fillId="0" borderId="0" xfId="0" applyFill="1" applyBorder="1" applyAlignment="1">
      <alignment horizontal="center"/>
    </xf>
    <xf numFmtId="49" fontId="0" fillId="0" borderId="0" xfId="0" applyNumberFormat="1" applyFill="1" applyBorder="1" applyAlignment="1"/>
    <xf numFmtId="0" fontId="25" fillId="0" borderId="0" xfId="0" applyNumberFormat="1" applyFont="1" applyFill="1" applyBorder="1" applyAlignment="1" applyProtection="1">
      <alignment horizontal="center" vertical="center" wrapText="1"/>
    </xf>
    <xf numFmtId="49" fontId="25" fillId="0" borderId="0" xfId="0" applyNumberFormat="1" applyFont="1" applyFill="1" applyBorder="1" applyAlignment="1" applyProtection="1">
      <alignment horizontal="center" vertical="center" wrapText="1"/>
    </xf>
    <xf numFmtId="49" fontId="26" fillId="0" borderId="0" xfId="0" applyNumberFormat="1" applyFont="1" applyFill="1" applyBorder="1" applyAlignment="1" applyProtection="1">
      <alignment horizontal="right" vertical="center"/>
    </xf>
    <xf numFmtId="49" fontId="31" fillId="0" borderId="2"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right" vertical="center"/>
    </xf>
    <xf numFmtId="0" fontId="19" fillId="0" borderId="0" xfId="56" applyFont="1" applyFill="1"/>
    <xf numFmtId="0" fontId="41" fillId="0" borderId="0" xfId="0" applyFont="1" applyFill="1" applyBorder="1" applyAlignment="1"/>
    <xf numFmtId="0" fontId="42"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right" vertical="center"/>
    </xf>
    <xf numFmtId="0" fontId="43" fillId="0" borderId="2" xfId="0" applyNumberFormat="1" applyFont="1" applyFill="1" applyBorder="1" applyAlignment="1" applyProtection="1">
      <alignment horizontal="center" vertical="center"/>
    </xf>
    <xf numFmtId="0" fontId="43" fillId="0" borderId="2" xfId="0" applyNumberFormat="1" applyFont="1" applyFill="1" applyBorder="1" applyAlignment="1" applyProtection="1">
      <alignment vertical="center"/>
    </xf>
    <xf numFmtId="3" fontId="41" fillId="0" borderId="2" xfId="0" applyNumberFormat="1" applyFont="1" applyFill="1" applyBorder="1" applyAlignment="1" applyProtection="1">
      <alignment horizontal="right" vertical="center"/>
    </xf>
    <xf numFmtId="3" fontId="41" fillId="0" borderId="3" xfId="0" applyNumberFormat="1" applyFont="1" applyFill="1" applyBorder="1" applyAlignment="1" applyProtection="1">
      <alignment horizontal="right" vertical="center"/>
    </xf>
    <xf numFmtId="0" fontId="43" fillId="0" borderId="6" xfId="0" applyNumberFormat="1" applyFont="1" applyFill="1" applyBorder="1" applyAlignment="1" applyProtection="1">
      <alignment vertical="center"/>
    </xf>
    <xf numFmtId="0" fontId="41" fillId="0" borderId="2" xfId="0" applyNumberFormat="1" applyFont="1" applyFill="1" applyBorder="1" applyAlignment="1" applyProtection="1">
      <alignment vertical="center"/>
    </xf>
    <xf numFmtId="3" fontId="41" fillId="0" borderId="4" xfId="0" applyNumberFormat="1" applyFont="1" applyFill="1" applyBorder="1" applyAlignment="1" applyProtection="1">
      <alignment horizontal="right" vertical="center"/>
    </xf>
    <xf numFmtId="0" fontId="41" fillId="0" borderId="6" xfId="0" applyNumberFormat="1" applyFont="1" applyFill="1" applyBorder="1" applyAlignment="1" applyProtection="1">
      <alignment vertical="center"/>
    </xf>
    <xf numFmtId="0" fontId="41" fillId="0" borderId="7" xfId="0" applyNumberFormat="1" applyFont="1" applyFill="1" applyBorder="1" applyAlignment="1" applyProtection="1">
      <alignment vertical="center"/>
    </xf>
    <xf numFmtId="3" fontId="41" fillId="0" borderId="5" xfId="0" applyNumberFormat="1" applyFont="1" applyFill="1" applyBorder="1" applyAlignment="1" applyProtection="1">
      <alignment horizontal="right" vertical="center"/>
    </xf>
    <xf numFmtId="0" fontId="25" fillId="0" borderId="0" xfId="0" applyNumberFormat="1" applyFont="1" applyFill="1" applyAlignment="1" applyProtection="1">
      <alignment vertical="center"/>
    </xf>
    <xf numFmtId="0" fontId="31" fillId="0" borderId="3" xfId="0" applyNumberFormat="1" applyFont="1" applyFill="1" applyBorder="1" applyAlignment="1" applyProtection="1">
      <alignment horizontal="center" vertical="center"/>
    </xf>
    <xf numFmtId="0" fontId="31" fillId="0" borderId="5" xfId="0" applyNumberFormat="1" applyFont="1" applyFill="1" applyBorder="1" applyAlignment="1" applyProtection="1">
      <alignment horizontal="center" vertical="center"/>
    </xf>
    <xf numFmtId="0" fontId="29" fillId="0" borderId="6" xfId="0" applyNumberFormat="1" applyFont="1" applyFill="1" applyBorder="1" applyAlignment="1" applyProtection="1">
      <alignment horizontal="left" vertical="center"/>
    </xf>
    <xf numFmtId="0" fontId="26" fillId="0" borderId="6" xfId="0" applyNumberFormat="1" applyFont="1" applyFill="1" applyBorder="1" applyAlignment="1" applyProtection="1">
      <alignment horizontal="left" vertical="center"/>
    </xf>
    <xf numFmtId="0" fontId="44" fillId="0" borderId="0" xfId="0" applyFont="1" applyFill="1" applyAlignment="1"/>
    <xf numFmtId="0" fontId="0" fillId="0" borderId="0" xfId="0" applyFont="1" applyFill="1" applyBorder="1" applyAlignment="1"/>
    <xf numFmtId="183" fontId="0" fillId="0" borderId="0" xfId="0" applyNumberFormat="1" applyFont="1" applyFill="1" applyAlignment="1">
      <alignment vertical="center"/>
    </xf>
    <xf numFmtId="183" fontId="0" fillId="0" borderId="0" xfId="0" applyNumberFormat="1" applyFont="1" applyFill="1" applyBorder="1" applyAlignment="1">
      <alignment vertical="center"/>
    </xf>
    <xf numFmtId="0" fontId="45" fillId="0" borderId="0" xfId="0" applyFont="1" applyFill="1" applyAlignment="1">
      <alignment horizontal="center"/>
    </xf>
    <xf numFmtId="183" fontId="0" fillId="0" borderId="0" xfId="0" applyNumberFormat="1" applyFont="1" applyFill="1" applyBorder="1" applyAlignment="1">
      <alignment horizontal="right" vertical="center"/>
    </xf>
    <xf numFmtId="0" fontId="31" fillId="0" borderId="7" xfId="0" applyNumberFormat="1" applyFont="1" applyFill="1" applyBorder="1" applyAlignment="1" applyProtection="1">
      <alignment horizontal="center" vertical="center"/>
    </xf>
    <xf numFmtId="180" fontId="31" fillId="0" borderId="2" xfId="0" applyNumberFormat="1" applyFont="1" applyFill="1" applyBorder="1" applyAlignment="1" applyProtection="1">
      <alignment horizontal="center" vertical="center"/>
    </xf>
    <xf numFmtId="183" fontId="31" fillId="0" borderId="2" xfId="0" applyNumberFormat="1" applyFont="1" applyFill="1" applyBorder="1" applyAlignment="1">
      <alignment horizontal="center" vertical="center" wrapText="1"/>
    </xf>
    <xf numFmtId="183" fontId="0" fillId="0" borderId="2" xfId="0" applyNumberFormat="1" applyFont="1" applyFill="1" applyBorder="1" applyAlignment="1">
      <alignment vertical="center"/>
    </xf>
    <xf numFmtId="3" fontId="0" fillId="0" borderId="5" xfId="0" applyNumberFormat="1" applyFont="1" applyFill="1" applyBorder="1" applyAlignment="1" applyProtection="1">
      <alignment horizontal="right" vertical="center"/>
    </xf>
    <xf numFmtId="0" fontId="0" fillId="0" borderId="2" xfId="0" applyNumberFormat="1" applyFont="1" applyFill="1" applyBorder="1" applyAlignment="1" applyProtection="1">
      <alignment horizontal="right" vertical="center"/>
    </xf>
    <xf numFmtId="178" fontId="0" fillId="0" borderId="0" xfId="0" applyNumberFormat="1" applyFont="1" applyFill="1" applyBorder="1" applyAlignment="1" applyProtection="1">
      <alignment horizontal="center" vertical="center"/>
    </xf>
    <xf numFmtId="10" fontId="0" fillId="0" borderId="0" xfId="0" applyNumberFormat="1" applyFont="1" applyFill="1" applyBorder="1" applyAlignment="1">
      <alignment horizontal="center" vertical="center"/>
    </xf>
    <xf numFmtId="0" fontId="0" fillId="0" borderId="7" xfId="0" applyNumberFormat="1" applyFont="1" applyFill="1" applyBorder="1" applyAlignment="1" applyProtection="1">
      <alignment horizontal="left" vertical="center"/>
    </xf>
    <xf numFmtId="3" fontId="0" fillId="0" borderId="3" xfId="0" applyNumberFormat="1" applyFont="1" applyFill="1" applyBorder="1" applyAlignment="1" applyProtection="1">
      <alignment horizontal="right" vertical="center"/>
    </xf>
    <xf numFmtId="185" fontId="0" fillId="0" borderId="0" xfId="0" applyNumberFormat="1" applyFill="1"/>
    <xf numFmtId="0" fontId="46" fillId="0" borderId="0" xfId="0" applyFont="1" applyFill="1" applyAlignment="1">
      <alignment horizontal="center"/>
    </xf>
    <xf numFmtId="185" fontId="46" fillId="0" borderId="0" xfId="0" applyNumberFormat="1" applyFont="1" applyFill="1" applyAlignment="1">
      <alignment horizontal="center"/>
    </xf>
    <xf numFmtId="185" fontId="0" fillId="0" borderId="0" xfId="0" applyNumberFormat="1" applyFont="1" applyFill="1" applyAlignment="1">
      <alignment horizontal="right"/>
    </xf>
    <xf numFmtId="185" fontId="0" fillId="0" borderId="2" xfId="0" applyNumberFormat="1" applyFont="1" applyFill="1" applyBorder="1" applyAlignment="1">
      <alignment horizontal="center"/>
    </xf>
    <xf numFmtId="185" fontId="0" fillId="0" borderId="2" xfId="0" applyNumberFormat="1" applyFont="1" applyFill="1" applyBorder="1" applyAlignment="1" applyProtection="1">
      <alignment vertical="center"/>
    </xf>
    <xf numFmtId="185" fontId="0" fillId="0" borderId="5" xfId="0" applyNumberFormat="1" applyFont="1" applyFill="1" applyBorder="1" applyAlignment="1" applyProtection="1">
      <alignment vertical="center"/>
    </xf>
    <xf numFmtId="0" fontId="0" fillId="0" borderId="0" xfId="50" applyFont="1" applyFill="1"/>
    <xf numFmtId="184" fontId="0" fillId="0" borderId="0" xfId="50" applyNumberFormat="1" applyFont="1" applyFill="1"/>
    <xf numFmtId="184" fontId="0" fillId="0" borderId="0" xfId="50" applyNumberFormat="1" applyFont="1" applyFill="1" applyAlignment="1">
      <alignment horizontal="center" vertical="center"/>
    </xf>
    <xf numFmtId="178" fontId="0" fillId="0" borderId="0" xfId="50" applyNumberFormat="1" applyFont="1" applyFill="1"/>
    <xf numFmtId="0" fontId="0" fillId="0" borderId="0" xfId="50" applyFont="1" applyFill="1" applyAlignment="1">
      <alignment horizontal="center" vertical="center"/>
    </xf>
    <xf numFmtId="0" fontId="47" fillId="0" borderId="0" xfId="50" applyFont="1" applyFill="1" applyAlignment="1">
      <alignment horizontal="center"/>
    </xf>
    <xf numFmtId="184" fontId="47" fillId="0" borderId="0" xfId="50" applyNumberFormat="1" applyFont="1" applyFill="1" applyAlignment="1">
      <alignment horizontal="center" vertical="center"/>
    </xf>
    <xf numFmtId="178" fontId="47" fillId="0" borderId="0" xfId="50" applyNumberFormat="1" applyFont="1" applyFill="1" applyAlignment="1">
      <alignment horizontal="center"/>
    </xf>
    <xf numFmtId="0" fontId="47" fillId="0" borderId="0" xfId="50" applyFont="1" applyFill="1" applyAlignment="1">
      <alignment horizontal="center" vertical="center"/>
    </xf>
    <xf numFmtId="178" fontId="0" fillId="0" borderId="0" xfId="50" applyNumberFormat="1" applyFont="1" applyFill="1" applyAlignment="1">
      <alignment horizontal="center" vertical="center"/>
    </xf>
    <xf numFmtId="0" fontId="0" fillId="0" borderId="2" xfId="50" applyFont="1" applyFill="1" applyBorder="1" applyAlignment="1">
      <alignment horizontal="center" vertical="center"/>
    </xf>
    <xf numFmtId="184" fontId="28" fillId="0" borderId="3" xfId="50" applyNumberFormat="1" applyFont="1" applyFill="1" applyBorder="1" applyAlignment="1">
      <alignment horizontal="center" vertical="center" wrapText="1"/>
    </xf>
    <xf numFmtId="178" fontId="0" fillId="0" borderId="3" xfId="5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84" fontId="28" fillId="0" borderId="5" xfId="50" applyNumberFormat="1" applyFont="1" applyFill="1" applyBorder="1" applyAlignment="1">
      <alignment horizontal="center" vertical="center" wrapText="1"/>
    </xf>
    <xf numFmtId="178" fontId="0" fillId="0" borderId="5" xfId="50" applyNumberFormat="1" applyFont="1" applyFill="1" applyBorder="1" applyAlignment="1">
      <alignment horizontal="center" vertical="center" wrapText="1"/>
    </xf>
    <xf numFmtId="184" fontId="31" fillId="0" borderId="2" xfId="50" applyNumberFormat="1" applyFont="1" applyFill="1" applyBorder="1" applyAlignment="1">
      <alignment vertical="center"/>
    </xf>
    <xf numFmtId="184" fontId="0" fillId="0" borderId="2" xfId="0" applyNumberFormat="1" applyFont="1" applyFill="1" applyBorder="1" applyAlignment="1" applyProtection="1">
      <alignment horizontal="center" vertical="center"/>
    </xf>
    <xf numFmtId="178" fontId="0" fillId="0" borderId="2" xfId="50" applyNumberFormat="1" applyFont="1" applyFill="1" applyBorder="1" applyAlignment="1">
      <alignment horizontal="center" vertical="center"/>
    </xf>
    <xf numFmtId="0" fontId="28" fillId="0" borderId="2" xfId="50" applyFont="1" applyFill="1" applyBorder="1" applyAlignment="1">
      <alignment horizontal="center" vertical="center"/>
    </xf>
    <xf numFmtId="184" fontId="48" fillId="0" borderId="2" xfId="50" applyNumberFormat="1" applyFont="1" applyFill="1" applyBorder="1" applyAlignment="1">
      <alignment horizontal="center" vertical="center"/>
    </xf>
    <xf numFmtId="184" fontId="0" fillId="0" borderId="2" xfId="50" applyNumberFormat="1" applyFont="1" applyFill="1" applyBorder="1" applyAlignment="1">
      <alignment horizontal="center" vertical="center"/>
    </xf>
    <xf numFmtId="184" fontId="35" fillId="0" borderId="2" xfId="50" applyNumberFormat="1" applyFont="1" applyFill="1" applyBorder="1" applyAlignment="1">
      <alignment horizontal="center" vertical="center"/>
    </xf>
    <xf numFmtId="0" fontId="31" fillId="0" borderId="2" xfId="50" applyFont="1" applyFill="1" applyBorder="1" applyAlignment="1">
      <alignment vertical="center"/>
    </xf>
    <xf numFmtId="0" fontId="0" fillId="0" borderId="6" xfId="0" applyFont="1" applyFill="1" applyBorder="1" applyAlignment="1">
      <alignment horizontal="center"/>
    </xf>
    <xf numFmtId="0" fontId="0" fillId="0" borderId="3" xfId="0" applyFont="1" applyFill="1" applyBorder="1" applyAlignment="1">
      <alignment horizontal="center" vertical="center" shrinkToFit="1"/>
    </xf>
    <xf numFmtId="0" fontId="47" fillId="0" borderId="0" xfId="0" applyFont="1" applyFill="1" applyAlignment="1">
      <alignment horizontal="center"/>
    </xf>
    <xf numFmtId="0" fontId="0" fillId="0" borderId="0" xfId="0" applyFill="1" applyAlignment="1">
      <alignment horizontal="right"/>
    </xf>
    <xf numFmtId="185" fontId="0" fillId="0" borderId="2" xfId="0" applyNumberFormat="1" applyFont="1" applyFill="1" applyBorder="1"/>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_表三" xfId="50"/>
    <cellStyle name="常规 80" xfId="51"/>
    <cellStyle name="常规 85" xfId="52"/>
    <cellStyle name="常规_2013年国有资本经营预算完成情况表" xfId="53"/>
    <cellStyle name="常规 10 10 2 2 2" xfId="54"/>
    <cellStyle name="常规_企业职工养老保险预算表 (2) 2" xfId="55"/>
    <cellStyle name="常规 11" xfId="56"/>
    <cellStyle name="常规 2" xfId="57"/>
    <cellStyle name="常规 22" xfId="58"/>
    <cellStyle name="常规_全省收入" xfId="59"/>
    <cellStyle name="常规 3" xfId="60"/>
    <cellStyle name="常规 4" xfId="61"/>
    <cellStyle name="常规 5" xfId="62"/>
    <cellStyle name="常规_Sheet1" xfId="63"/>
    <cellStyle name="常规_企业职工养老保险预算表 (2)" xfId="64"/>
    <cellStyle name="常规 10" xfId="65"/>
    <cellStyle name="常规 6 2 2" xfId="66"/>
    <cellStyle name="常规 84" xfId="67"/>
  </cellStyles>
  <dxfs count="2">
    <dxf>
      <font>
        <b val="0"/>
        <i val="0"/>
        <color indexed="9"/>
      </font>
    </dxf>
    <dxf>
      <font>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6700;&#38754;\&#24635;&#20250;&#35745;&#20107;&#21153;\2022&#24180;&#20107;&#21153;\2022&#24180;&#24635;&#20915;&#31639;\&#22791;&#20221;\2022&#24180;&#24635;&#20915;&#31639;&#25253;&#34920;&#65288;6.2&#26368;&#32456;&#2925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30661</v>
          </cell>
        </row>
      </sheetData>
      <sheetData sheetId="4">
        <row r="5">
          <cell r="C5">
            <v>286279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opLeftCell="A2" workbookViewId="0">
      <selection activeCell="A12" sqref="A12"/>
    </sheetView>
  </sheetViews>
  <sheetFormatPr defaultColWidth="9" defaultRowHeight="15.6" outlineLevelCol="1"/>
  <cols>
    <col min="1" max="1" width="39.125" style="159" customWidth="1"/>
    <col min="2" max="2" width="41.75" style="159" customWidth="1"/>
    <col min="3" max="16384" width="9" style="159"/>
  </cols>
  <sheetData>
    <row r="1" ht="26.25" customHeight="1" spans="1:1">
      <c r="A1" s="144" t="s">
        <v>0</v>
      </c>
    </row>
    <row r="2" ht="40.5" customHeight="1" spans="1:2">
      <c r="A2" s="306" t="s">
        <v>1</v>
      </c>
      <c r="B2" s="306"/>
    </row>
    <row r="3" ht="48" customHeight="1" spans="2:2">
      <c r="B3" s="307" t="s">
        <v>2</v>
      </c>
    </row>
    <row r="4" ht="24.95" customHeight="1" spans="1:2">
      <c r="A4" s="190" t="s">
        <v>3</v>
      </c>
      <c r="B4" s="190" t="s">
        <v>4</v>
      </c>
    </row>
    <row r="5" ht="24.95" customHeight="1" spans="1:2">
      <c r="A5" s="119" t="s">
        <v>5</v>
      </c>
      <c r="B5" s="308">
        <v>30661</v>
      </c>
    </row>
    <row r="6" ht="24.95" customHeight="1" spans="1:2">
      <c r="A6" s="119" t="s">
        <v>6</v>
      </c>
      <c r="B6" s="308">
        <v>226467</v>
      </c>
    </row>
    <row r="7" ht="24.95" customHeight="1" spans="1:2">
      <c r="A7" s="119" t="s">
        <v>7</v>
      </c>
      <c r="B7" s="308">
        <v>3751</v>
      </c>
    </row>
    <row r="8" ht="24.95" customHeight="1" spans="1:2">
      <c r="A8" s="119" t="s">
        <v>8</v>
      </c>
      <c r="B8" s="308">
        <v>200299</v>
      </c>
    </row>
    <row r="9" ht="24.95" customHeight="1" spans="1:2">
      <c r="A9" s="119" t="s">
        <v>9</v>
      </c>
      <c r="B9" s="308">
        <v>22417</v>
      </c>
    </row>
    <row r="10" ht="24.95" customHeight="1" spans="1:2">
      <c r="A10" s="119" t="s">
        <v>10</v>
      </c>
      <c r="B10" s="308">
        <v>4494</v>
      </c>
    </row>
    <row r="11" ht="24.95" customHeight="1" spans="1:2">
      <c r="A11" s="119" t="s">
        <v>11</v>
      </c>
      <c r="B11" s="308">
        <v>19919</v>
      </c>
    </row>
    <row r="12" ht="24.95" customHeight="1" spans="1:2">
      <c r="A12" s="119" t="s">
        <v>12</v>
      </c>
      <c r="B12" s="308">
        <v>26085</v>
      </c>
    </row>
    <row r="13" ht="24.95" customHeight="1" spans="1:2">
      <c r="A13" s="119" t="s">
        <v>13</v>
      </c>
      <c r="B13" s="308">
        <v>2250</v>
      </c>
    </row>
    <row r="14" ht="24.95" customHeight="1" spans="1:2">
      <c r="A14" s="191" t="s">
        <v>14</v>
      </c>
      <c r="B14" s="308">
        <f>B5+B6+B10+B11+B12+B13</f>
        <v>309876</v>
      </c>
    </row>
  </sheetData>
  <mergeCells count="1">
    <mergeCell ref="A2:B2"/>
  </mergeCells>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8"/>
  <sheetViews>
    <sheetView topLeftCell="A49" workbookViewId="0">
      <selection activeCell="A11" sqref="A11"/>
    </sheetView>
  </sheetViews>
  <sheetFormatPr defaultColWidth="12.1833333333333" defaultRowHeight="16.95" customHeight="1" outlineLevelCol="3"/>
  <cols>
    <col min="1" max="1" width="41.75" style="239" customWidth="1"/>
    <col min="2" max="2" width="22.75" style="239" customWidth="1"/>
    <col min="3" max="3" width="40.625" style="239" customWidth="1"/>
    <col min="4" max="4" width="24.125" style="239" customWidth="1"/>
    <col min="5" max="256" width="12.1833333333333" style="239" customWidth="1"/>
    <col min="257" max="16384" width="12.1833333333333" style="239"/>
  </cols>
  <sheetData>
    <row r="1" customHeight="1" spans="1:1">
      <c r="A1" s="239" t="s">
        <v>660</v>
      </c>
    </row>
    <row r="2" s="239" customFormat="1" ht="34" customHeight="1" spans="1:4">
      <c r="A2" s="240" t="s">
        <v>661</v>
      </c>
      <c r="B2" s="240"/>
      <c r="C2" s="240"/>
      <c r="D2" s="240"/>
    </row>
    <row r="3" s="239" customFormat="1" ht="17" customHeight="1" spans="1:4">
      <c r="A3" s="241" t="s">
        <v>2</v>
      </c>
      <c r="B3" s="241"/>
      <c r="C3" s="241"/>
      <c r="D3" s="241"/>
    </row>
    <row r="4" s="239" customFormat="1" ht="17" customHeight="1" spans="1:4">
      <c r="A4" s="242" t="s">
        <v>3</v>
      </c>
      <c r="B4" s="242" t="s">
        <v>662</v>
      </c>
      <c r="C4" s="242" t="s">
        <v>3</v>
      </c>
      <c r="D4" s="242" t="s">
        <v>662</v>
      </c>
    </row>
    <row r="5" s="239" customFormat="1" ht="17" customHeight="1" spans="1:4">
      <c r="A5" s="243" t="s">
        <v>663</v>
      </c>
      <c r="B5" s="244">
        <f>'[1]L01'!C5</f>
        <v>30661</v>
      </c>
      <c r="C5" s="243" t="s">
        <v>90</v>
      </c>
      <c r="D5" s="244">
        <f>'[1]L02'!C5</f>
        <v>286279</v>
      </c>
    </row>
    <row r="6" s="239" customFormat="1" ht="17" customHeight="1" spans="1:4">
      <c r="A6" s="243" t="s">
        <v>664</v>
      </c>
      <c r="B6" s="245">
        <f>SUM(B7,B14,B53)</f>
        <v>226467</v>
      </c>
      <c r="C6" s="243" t="s">
        <v>665</v>
      </c>
      <c r="D6" s="244">
        <f>SUM(D7:D8)</f>
        <v>6108</v>
      </c>
    </row>
    <row r="7" s="239" customFormat="1" ht="17" customHeight="1" spans="1:4">
      <c r="A7" s="246" t="s">
        <v>7</v>
      </c>
      <c r="B7" s="244">
        <f>SUM(B8:B13)</f>
        <v>3751</v>
      </c>
      <c r="C7" s="247" t="s">
        <v>75</v>
      </c>
      <c r="D7" s="244">
        <v>0</v>
      </c>
    </row>
    <row r="8" s="239" customFormat="1" customHeight="1" spans="1:4">
      <c r="A8" s="247" t="s">
        <v>666</v>
      </c>
      <c r="B8" s="248">
        <v>426</v>
      </c>
      <c r="C8" s="247" t="s">
        <v>76</v>
      </c>
      <c r="D8" s="244">
        <v>6108</v>
      </c>
    </row>
    <row r="9" s="239" customFormat="1" customHeight="1" spans="1:4">
      <c r="A9" s="249" t="s">
        <v>667</v>
      </c>
      <c r="B9" s="244">
        <v>690</v>
      </c>
      <c r="C9" s="250"/>
      <c r="D9" s="244"/>
    </row>
    <row r="10" s="239" customFormat="1" customHeight="1" spans="1:4">
      <c r="A10" s="247" t="s">
        <v>668</v>
      </c>
      <c r="B10" s="251">
        <v>1222</v>
      </c>
      <c r="C10" s="247"/>
      <c r="D10" s="244"/>
    </row>
    <row r="11" s="239" customFormat="1" customHeight="1" spans="1:4">
      <c r="A11" s="247" t="s">
        <v>669</v>
      </c>
      <c r="B11" s="244">
        <v>1</v>
      </c>
      <c r="C11" s="247"/>
      <c r="D11" s="244"/>
    </row>
    <row r="12" s="239" customFormat="1" customHeight="1" spans="1:4">
      <c r="A12" s="247" t="s">
        <v>670</v>
      </c>
      <c r="B12" s="244">
        <v>966</v>
      </c>
      <c r="C12" s="247"/>
      <c r="D12" s="244"/>
    </row>
    <row r="13" s="239" customFormat="1" customHeight="1" spans="1:4">
      <c r="A13" s="247" t="s">
        <v>671</v>
      </c>
      <c r="B13" s="244">
        <v>446</v>
      </c>
      <c r="C13" s="247"/>
      <c r="D13" s="244"/>
    </row>
    <row r="14" s="239" customFormat="1" customHeight="1" spans="1:4">
      <c r="A14" s="243" t="s">
        <v>8</v>
      </c>
      <c r="B14" s="244">
        <f>SUM(B15:B52)</f>
        <v>200299</v>
      </c>
      <c r="C14" s="243"/>
      <c r="D14" s="244"/>
    </row>
    <row r="15" s="239" customFormat="1" customHeight="1" spans="1:4">
      <c r="A15" s="247" t="s">
        <v>672</v>
      </c>
      <c r="B15" s="244">
        <v>3526</v>
      </c>
      <c r="C15" s="247"/>
      <c r="D15" s="244"/>
    </row>
    <row r="16" s="239" customFormat="1" customHeight="1" spans="1:4">
      <c r="A16" s="247" t="s">
        <v>673</v>
      </c>
      <c r="B16" s="244">
        <v>48309</v>
      </c>
      <c r="C16" s="247"/>
      <c r="D16" s="244"/>
    </row>
    <row r="17" s="239" customFormat="1" customHeight="1" spans="1:4">
      <c r="A17" s="247" t="s">
        <v>674</v>
      </c>
      <c r="B17" s="244">
        <v>18197</v>
      </c>
      <c r="C17" s="247"/>
      <c r="D17" s="244"/>
    </row>
    <row r="18" s="239" customFormat="1" customHeight="1" spans="1:4">
      <c r="A18" s="247" t="s">
        <v>675</v>
      </c>
      <c r="B18" s="244">
        <v>12199</v>
      </c>
      <c r="C18" s="247"/>
      <c r="D18" s="244"/>
    </row>
    <row r="19" s="239" customFormat="1" customHeight="1" spans="1:4">
      <c r="A19" s="247" t="s">
        <v>676</v>
      </c>
      <c r="B19" s="244">
        <v>0</v>
      </c>
      <c r="C19" s="247"/>
      <c r="D19" s="244"/>
    </row>
    <row r="20" s="239" customFormat="1" customHeight="1" spans="1:4">
      <c r="A20" s="247" t="s">
        <v>677</v>
      </c>
      <c r="B20" s="244">
        <v>61</v>
      </c>
      <c r="C20" s="247"/>
      <c r="D20" s="244"/>
    </row>
    <row r="21" s="239" customFormat="1" customHeight="1" spans="1:4">
      <c r="A21" s="247" t="s">
        <v>678</v>
      </c>
      <c r="B21" s="244">
        <v>0</v>
      </c>
      <c r="C21" s="247"/>
      <c r="D21" s="244"/>
    </row>
    <row r="22" s="239" customFormat="1" customHeight="1" spans="1:4">
      <c r="A22" s="247" t="s">
        <v>679</v>
      </c>
      <c r="B22" s="244">
        <v>8388</v>
      </c>
      <c r="C22" s="247"/>
      <c r="D22" s="244"/>
    </row>
    <row r="23" s="239" customFormat="1" customHeight="1" spans="1:4">
      <c r="A23" s="247" t="s">
        <v>680</v>
      </c>
      <c r="B23" s="244">
        <v>11210</v>
      </c>
      <c r="C23" s="247"/>
      <c r="D23" s="244"/>
    </row>
    <row r="24" s="239" customFormat="1" customHeight="1" spans="1:4">
      <c r="A24" s="247" t="s">
        <v>681</v>
      </c>
      <c r="B24" s="244">
        <v>200</v>
      </c>
      <c r="C24" s="247"/>
      <c r="D24" s="244"/>
    </row>
    <row r="25" s="239" customFormat="1" customHeight="1" spans="1:4">
      <c r="A25" s="247" t="s">
        <v>682</v>
      </c>
      <c r="B25" s="244">
        <v>9029</v>
      </c>
      <c r="C25" s="247"/>
      <c r="D25" s="244"/>
    </row>
    <row r="26" s="239" customFormat="1" customHeight="1" spans="1:4">
      <c r="A26" s="247" t="s">
        <v>683</v>
      </c>
      <c r="B26" s="244">
        <v>0</v>
      </c>
      <c r="C26" s="247"/>
      <c r="D26" s="244"/>
    </row>
    <row r="27" s="239" customFormat="1" customHeight="1" spans="1:4">
      <c r="A27" s="247" t="s">
        <v>684</v>
      </c>
      <c r="B27" s="244">
        <v>13285</v>
      </c>
      <c r="C27" s="247"/>
      <c r="D27" s="244"/>
    </row>
    <row r="28" s="239" customFormat="1" customHeight="1" spans="1:4">
      <c r="A28" s="247" t="s">
        <v>685</v>
      </c>
      <c r="B28" s="244">
        <v>0</v>
      </c>
      <c r="C28" s="247"/>
      <c r="D28" s="244"/>
    </row>
    <row r="29" s="239" customFormat="1" customHeight="1" spans="1:4">
      <c r="A29" s="247" t="s">
        <v>686</v>
      </c>
      <c r="B29" s="244">
        <v>0</v>
      </c>
      <c r="C29" s="247"/>
      <c r="D29" s="244"/>
    </row>
    <row r="30" s="239" customFormat="1" customHeight="1" spans="1:4">
      <c r="A30" s="247" t="s">
        <v>687</v>
      </c>
      <c r="B30" s="244">
        <v>0</v>
      </c>
      <c r="C30" s="247"/>
      <c r="D30" s="244"/>
    </row>
    <row r="31" s="239" customFormat="1" customHeight="1" spans="1:4">
      <c r="A31" s="247" t="s">
        <v>688</v>
      </c>
      <c r="B31" s="244">
        <v>1113</v>
      </c>
      <c r="C31" s="247"/>
      <c r="D31" s="244"/>
    </row>
    <row r="32" s="239" customFormat="1" customHeight="1" spans="1:4">
      <c r="A32" s="247" t="s">
        <v>689</v>
      </c>
      <c r="B32" s="244">
        <v>12014</v>
      </c>
      <c r="C32" s="247"/>
      <c r="D32" s="244"/>
    </row>
    <row r="33" s="239" customFormat="1" customHeight="1" spans="1:4">
      <c r="A33" s="247" t="s">
        <v>690</v>
      </c>
      <c r="B33" s="244">
        <v>86</v>
      </c>
      <c r="C33" s="247"/>
      <c r="D33" s="244"/>
    </row>
    <row r="34" s="239" customFormat="1" customHeight="1" spans="1:4">
      <c r="A34" s="247" t="s">
        <v>691</v>
      </c>
      <c r="B34" s="244">
        <v>481</v>
      </c>
      <c r="C34" s="247"/>
      <c r="D34" s="244"/>
    </row>
    <row r="35" s="239" customFormat="1" customHeight="1" spans="1:4">
      <c r="A35" s="247" t="s">
        <v>692</v>
      </c>
      <c r="B35" s="244">
        <v>14878</v>
      </c>
      <c r="C35" s="247"/>
      <c r="D35" s="244"/>
    </row>
    <row r="36" s="239" customFormat="1" customHeight="1" spans="1:4">
      <c r="A36" s="247" t="s">
        <v>693</v>
      </c>
      <c r="B36" s="244">
        <v>17392</v>
      </c>
      <c r="C36" s="247"/>
      <c r="D36" s="244"/>
    </row>
    <row r="37" s="239" customFormat="1" customHeight="1" spans="1:4">
      <c r="A37" s="247" t="s">
        <v>694</v>
      </c>
      <c r="B37" s="244">
        <v>1873</v>
      </c>
      <c r="C37" s="247"/>
      <c r="D37" s="244"/>
    </row>
    <row r="38" s="239" customFormat="1" customHeight="1" spans="1:4">
      <c r="A38" s="247" t="s">
        <v>695</v>
      </c>
      <c r="B38" s="244">
        <v>0</v>
      </c>
      <c r="C38" s="247"/>
      <c r="D38" s="244"/>
    </row>
    <row r="39" s="239" customFormat="1" customHeight="1" spans="1:4">
      <c r="A39" s="247" t="s">
        <v>696</v>
      </c>
      <c r="B39" s="244">
        <v>13127</v>
      </c>
      <c r="C39" s="247"/>
      <c r="D39" s="244"/>
    </row>
    <row r="40" s="239" customFormat="1" customHeight="1" spans="1:4">
      <c r="A40" s="247" t="s">
        <v>697</v>
      </c>
      <c r="B40" s="244">
        <v>3311</v>
      </c>
      <c r="C40" s="247"/>
      <c r="D40" s="245"/>
    </row>
    <row r="41" s="239" customFormat="1" customHeight="1" spans="1:4">
      <c r="A41" s="247" t="s">
        <v>698</v>
      </c>
      <c r="B41" s="244">
        <v>0</v>
      </c>
      <c r="C41" s="249"/>
      <c r="D41" s="244"/>
    </row>
    <row r="42" s="239" customFormat="1" customHeight="1" spans="1:4">
      <c r="A42" s="247" t="s">
        <v>699</v>
      </c>
      <c r="B42" s="244">
        <v>0</v>
      </c>
      <c r="C42" s="247"/>
      <c r="D42" s="251"/>
    </row>
    <row r="43" s="239" customFormat="1" customHeight="1" spans="1:4">
      <c r="A43" s="247" t="s">
        <v>700</v>
      </c>
      <c r="B43" s="244">
        <v>0</v>
      </c>
      <c r="C43" s="247"/>
      <c r="D43" s="244"/>
    </row>
    <row r="44" s="239" customFormat="1" customHeight="1" spans="1:4">
      <c r="A44" s="247" t="s">
        <v>701</v>
      </c>
      <c r="B44" s="244">
        <v>0</v>
      </c>
      <c r="C44" s="247"/>
      <c r="D44" s="244"/>
    </row>
    <row r="45" s="239" customFormat="1" customHeight="1" spans="1:4">
      <c r="A45" s="247" t="s">
        <v>702</v>
      </c>
      <c r="B45" s="244">
        <v>976</v>
      </c>
      <c r="C45" s="247"/>
      <c r="D45" s="244"/>
    </row>
    <row r="46" s="239" customFormat="1" customHeight="1" spans="1:4">
      <c r="A46" s="247" t="s">
        <v>703</v>
      </c>
      <c r="B46" s="244">
        <v>106</v>
      </c>
      <c r="C46" s="247"/>
      <c r="D46" s="244"/>
    </row>
    <row r="47" s="239" customFormat="1" customHeight="1" spans="1:4">
      <c r="A47" s="247" t="s">
        <v>704</v>
      </c>
      <c r="B47" s="244">
        <v>520</v>
      </c>
      <c r="C47" s="247"/>
      <c r="D47" s="244"/>
    </row>
    <row r="48" s="239" customFormat="1" customHeight="1" spans="1:4">
      <c r="A48" s="247" t="s">
        <v>705</v>
      </c>
      <c r="B48" s="244">
        <v>0</v>
      </c>
      <c r="C48" s="247"/>
      <c r="D48" s="244"/>
    </row>
    <row r="49" s="239" customFormat="1" customHeight="1" spans="1:4">
      <c r="A49" s="247" t="s">
        <v>706</v>
      </c>
      <c r="B49" s="244">
        <v>-2708</v>
      </c>
      <c r="C49" s="247"/>
      <c r="D49" s="244"/>
    </row>
    <row r="50" s="239" customFormat="1" customHeight="1" spans="1:4">
      <c r="A50" s="247" t="s">
        <v>707</v>
      </c>
      <c r="B50" s="244">
        <v>531</v>
      </c>
      <c r="C50" s="247"/>
      <c r="D50" s="244"/>
    </row>
    <row r="51" s="239" customFormat="1" customHeight="1" spans="1:4">
      <c r="A51" s="247" t="s">
        <v>708</v>
      </c>
      <c r="B51" s="244">
        <v>11114</v>
      </c>
      <c r="C51" s="247"/>
      <c r="D51" s="244"/>
    </row>
    <row r="52" s="239" customFormat="1" customHeight="1" spans="1:4">
      <c r="A52" s="247" t="s">
        <v>709</v>
      </c>
      <c r="B52" s="244">
        <v>1081</v>
      </c>
      <c r="C52" s="247"/>
      <c r="D52" s="244"/>
    </row>
    <row r="53" s="239" customFormat="1" ht="17" customHeight="1" spans="1:4">
      <c r="A53" s="243" t="s">
        <v>9</v>
      </c>
      <c r="B53" s="244">
        <v>22417</v>
      </c>
      <c r="C53" s="243"/>
      <c r="D53" s="244"/>
    </row>
    <row r="54" s="239" customFormat="1" ht="17" customHeight="1" spans="1:4">
      <c r="A54" s="243" t="s">
        <v>710</v>
      </c>
      <c r="B54" s="244">
        <v>4494</v>
      </c>
      <c r="C54" s="247"/>
      <c r="D54" s="244"/>
    </row>
    <row r="55" s="239" customFormat="1" ht="17" customHeight="1" spans="1:4">
      <c r="A55" s="243" t="s">
        <v>711</v>
      </c>
      <c r="B55" s="244">
        <f>SUM(B56:B58)</f>
        <v>19919</v>
      </c>
      <c r="C55" s="247"/>
      <c r="D55" s="244"/>
    </row>
    <row r="56" s="239" customFormat="1" ht="17" customHeight="1" spans="1:4">
      <c r="A56" s="247" t="s">
        <v>712</v>
      </c>
      <c r="B56" s="244">
        <v>1058</v>
      </c>
      <c r="C56" s="247"/>
      <c r="D56" s="244"/>
    </row>
    <row r="57" s="239" customFormat="1" ht="17" customHeight="1" spans="1:4">
      <c r="A57" s="247" t="s">
        <v>713</v>
      </c>
      <c r="B57" s="244">
        <v>12520</v>
      </c>
      <c r="C57" s="247"/>
      <c r="D57" s="244"/>
    </row>
    <row r="58" s="239" customFormat="1" ht="17" customHeight="1" spans="1:4">
      <c r="A58" s="247" t="s">
        <v>714</v>
      </c>
      <c r="B58" s="244">
        <v>6341</v>
      </c>
      <c r="C58" s="247"/>
      <c r="D58" s="244"/>
    </row>
    <row r="59" s="239" customFormat="1" ht="17" customHeight="1" spans="1:4">
      <c r="A59" s="243" t="s">
        <v>715</v>
      </c>
      <c r="B59" s="244">
        <f>B60</f>
        <v>26085</v>
      </c>
      <c r="C59" s="243" t="s">
        <v>716</v>
      </c>
      <c r="D59" s="244">
        <f>D60</f>
        <v>14289</v>
      </c>
    </row>
    <row r="60" s="239" customFormat="1" ht="17" customHeight="1" spans="1:4">
      <c r="A60" s="243" t="s">
        <v>717</v>
      </c>
      <c r="B60" s="244">
        <f>SUM(B61:B64)</f>
        <v>26085</v>
      </c>
      <c r="C60" s="243" t="s">
        <v>718</v>
      </c>
      <c r="D60" s="244">
        <f>SUM(D61:D61)</f>
        <v>14289</v>
      </c>
    </row>
    <row r="61" s="239" customFormat="1" ht="17" customHeight="1" spans="1:4">
      <c r="A61" s="247" t="s">
        <v>719</v>
      </c>
      <c r="B61" s="244">
        <v>26085</v>
      </c>
      <c r="C61" s="247" t="s">
        <v>720</v>
      </c>
      <c r="D61" s="244">
        <v>14289</v>
      </c>
    </row>
    <row r="62" s="239" customFormat="1" ht="17" customHeight="1" spans="1:4">
      <c r="A62" s="247" t="s">
        <v>721</v>
      </c>
      <c r="B62" s="244">
        <v>0</v>
      </c>
      <c r="C62" s="243" t="s">
        <v>722</v>
      </c>
      <c r="D62" s="245">
        <v>670</v>
      </c>
    </row>
    <row r="63" s="239" customFormat="1" ht="17" customHeight="1" spans="1:4">
      <c r="A63" s="247" t="s">
        <v>723</v>
      </c>
      <c r="B63" s="244">
        <v>0</v>
      </c>
      <c r="C63" s="243" t="s">
        <v>724</v>
      </c>
      <c r="D63" s="244">
        <v>2530</v>
      </c>
    </row>
    <row r="64" s="239" customFormat="1" ht="17" customHeight="1" spans="1:4">
      <c r="A64" s="247" t="s">
        <v>725</v>
      </c>
      <c r="B64" s="244">
        <v>0</v>
      </c>
      <c r="C64" s="243" t="s">
        <v>726</v>
      </c>
      <c r="D64" s="244">
        <v>2530</v>
      </c>
    </row>
    <row r="65" s="239" customFormat="1" ht="17" customHeight="1" spans="1:4">
      <c r="A65" s="243" t="s">
        <v>727</v>
      </c>
      <c r="B65" s="245">
        <v>2250</v>
      </c>
      <c r="C65" s="243" t="s">
        <v>728</v>
      </c>
      <c r="D65" s="244">
        <f>D63-D64</f>
        <v>0</v>
      </c>
    </row>
    <row r="66" s="239" customFormat="1" ht="17" customHeight="1" spans="1:4">
      <c r="A66" s="242" t="s">
        <v>14</v>
      </c>
      <c r="B66" s="244">
        <f>B5+B6+B54+B55+B59+B65</f>
        <v>309876</v>
      </c>
      <c r="C66" s="242" t="s">
        <v>80</v>
      </c>
      <c r="D66" s="244">
        <f>D5+D6+D59+D62+D63</f>
        <v>309876</v>
      </c>
    </row>
    <row r="67" s="239" customFormat="1" ht="17" customHeight="1"/>
    <row r="68" s="239" customFormat="1" ht="17" customHeight="1"/>
    <row r="69" s="239" customFormat="1" ht="17" customHeight="1"/>
    <row r="71" s="239" customFormat="1" ht="17" customHeight="1"/>
    <row r="72" s="239" customFormat="1" ht="17" customHeight="1"/>
    <row r="73" s="239" customFormat="1" ht="17" customHeight="1"/>
    <row r="74" s="239" customFormat="1" ht="17" customHeight="1"/>
    <row r="75" s="239" customFormat="1" ht="17" customHeight="1"/>
    <row r="76" s="239" customFormat="1" ht="17" customHeight="1"/>
    <row r="77" s="239" customFormat="1" ht="17" customHeight="1"/>
    <row r="78" s="239" customFormat="1" ht="17" customHeight="1"/>
    <row r="80" s="239" customFormat="1" ht="17" customHeight="1"/>
    <row r="81" s="239" customFormat="1" ht="17" customHeight="1"/>
    <row r="82" s="239" customFormat="1" ht="17" customHeight="1"/>
    <row r="83" s="239" customFormat="1" ht="17" customHeight="1"/>
    <row r="84" s="239" customFormat="1" ht="17" customHeight="1"/>
    <row r="85" s="239" customFormat="1" ht="17" customHeight="1"/>
    <row r="86" s="239" customFormat="1" ht="17" customHeight="1"/>
    <row r="87" s="239" customFormat="1" ht="17" customHeight="1"/>
    <row r="88" s="239" customFormat="1" ht="17" customHeight="1"/>
    <row r="89" s="239" customFormat="1" ht="17" customHeight="1"/>
    <row r="90" s="239" customFormat="1" ht="17" customHeight="1"/>
    <row r="91" s="239" customFormat="1" ht="17" customHeight="1"/>
    <row r="92" s="239" customFormat="1" ht="17" customHeight="1"/>
    <row r="93" s="239" customFormat="1" ht="17" customHeight="1"/>
    <row r="94" s="239" customFormat="1" ht="17" customHeight="1"/>
    <row r="95" s="239" customFormat="1" ht="17" customHeight="1"/>
    <row r="96" s="239" customFormat="1" ht="17" customHeight="1"/>
    <row r="97" s="239" customFormat="1" ht="17" customHeight="1"/>
    <row r="98" s="239" customFormat="1" ht="17" customHeight="1"/>
    <row r="99" s="239" customFormat="1" ht="17" customHeight="1"/>
    <row r="100" s="239" customFormat="1" ht="17" customHeight="1"/>
    <row r="101" s="239" customFormat="1" ht="17" customHeight="1"/>
    <row r="102" s="239" customFormat="1" ht="17" customHeight="1"/>
    <row r="103" s="239" customFormat="1" ht="17" customHeight="1"/>
    <row r="104" s="239" customFormat="1" ht="17" customHeight="1"/>
    <row r="105" s="239" customFormat="1" ht="17" customHeight="1"/>
    <row r="106" s="239" customFormat="1" ht="17" customHeight="1"/>
    <row r="107" s="239" customFormat="1" ht="17" customHeight="1"/>
    <row r="108" s="239" customFormat="1" ht="17" customHeight="1"/>
  </sheetData>
  <mergeCells count="2">
    <mergeCell ref="A2:D2"/>
    <mergeCell ref="A3:D3"/>
  </mergeCells>
  <conditionalFormatting sqref="A4:B4">
    <cfRule type="cellIs" dxfId="0" priority="9" stopIfTrue="1" operator="equal">
      <formula>0</formula>
    </cfRule>
  </conditionalFormatting>
  <conditionalFormatting sqref="B2:D2 A3:D4 A67:B65372 C67:D65346">
    <cfRule type="cellIs" dxfId="1" priority="10" stopIfTrue="1" operator="equal">
      <formula>0</formula>
    </cfRule>
  </conditionalFormatting>
  <pageMargins left="0.747916666666667" right="0.747916666666667" top="0.393055555555556" bottom="0.393055555555556" header="0.511805555555556" footer="0.511805555555556"/>
  <pageSetup paperSize="9" scale="62" fitToHeight="0"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topLeftCell="A64" workbookViewId="0">
      <selection activeCell="F6" sqref="F6"/>
    </sheetView>
  </sheetViews>
  <sheetFormatPr defaultColWidth="12.1833333333333" defaultRowHeight="16.95" customHeight="1" outlineLevelCol="1"/>
  <cols>
    <col min="1" max="1" width="47.9" style="143" customWidth="1"/>
    <col min="2" max="2" width="34.2" style="232" customWidth="1"/>
    <col min="3" max="254" width="12.1833333333333" style="143" customWidth="1"/>
    <col min="255" max="16382" width="12.1833333333333" style="143"/>
    <col min="16383" max="16384" width="12.1833333333333" style="159"/>
  </cols>
  <sheetData>
    <row r="1" customHeight="1" spans="1:1">
      <c r="A1" s="143" t="s">
        <v>729</v>
      </c>
    </row>
    <row r="2" s="143" customFormat="1" ht="54" customHeight="1" spans="1:2">
      <c r="A2" s="233" t="s">
        <v>730</v>
      </c>
      <c r="B2" s="234"/>
    </row>
    <row r="3" s="143" customFormat="1" ht="17" customHeight="1" spans="1:2">
      <c r="A3" s="146" t="s">
        <v>2</v>
      </c>
      <c r="B3" s="235"/>
    </row>
    <row r="4" s="143" customFormat="1" ht="17" customHeight="1" spans="1:2">
      <c r="A4" s="114" t="s">
        <v>731</v>
      </c>
      <c r="B4" s="236" t="s">
        <v>87</v>
      </c>
    </row>
    <row r="5" s="143" customFormat="1" ht="17" customHeight="1" spans="1:2">
      <c r="A5" s="118" t="s">
        <v>7</v>
      </c>
      <c r="B5" s="237" t="s">
        <v>732</v>
      </c>
    </row>
    <row r="6" s="143" customFormat="1" customHeight="1" spans="1:2">
      <c r="A6" s="119" t="s">
        <v>666</v>
      </c>
      <c r="B6" s="237" t="s">
        <v>732</v>
      </c>
    </row>
    <row r="7" s="143" customFormat="1" customHeight="1" spans="1:2">
      <c r="A7" s="119" t="s">
        <v>667</v>
      </c>
      <c r="B7" s="237" t="s">
        <v>732</v>
      </c>
    </row>
    <row r="8" s="143" customFormat="1" customHeight="1" spans="1:2">
      <c r="A8" s="119" t="s">
        <v>668</v>
      </c>
      <c r="B8" s="237" t="s">
        <v>732</v>
      </c>
    </row>
    <row r="9" s="143" customFormat="1" customHeight="1" spans="1:2">
      <c r="A9" s="119" t="s">
        <v>669</v>
      </c>
      <c r="B9" s="237" t="s">
        <v>732</v>
      </c>
    </row>
    <row r="10" s="143" customFormat="1" customHeight="1" spans="1:2">
      <c r="A10" s="119" t="s">
        <v>670</v>
      </c>
      <c r="B10" s="237" t="s">
        <v>732</v>
      </c>
    </row>
    <row r="11" s="143" customFormat="1" customHeight="1" spans="1:2">
      <c r="A11" s="119" t="s">
        <v>671</v>
      </c>
      <c r="B11" s="237" t="s">
        <v>732</v>
      </c>
    </row>
    <row r="12" s="143" customFormat="1" customHeight="1" spans="1:2">
      <c r="A12" s="118" t="s">
        <v>8</v>
      </c>
      <c r="B12" s="237" t="s">
        <v>732</v>
      </c>
    </row>
    <row r="13" s="143" customFormat="1" customHeight="1" spans="1:2">
      <c r="A13" s="119" t="s">
        <v>672</v>
      </c>
      <c r="B13" s="237" t="s">
        <v>732</v>
      </c>
    </row>
    <row r="14" s="143" customFormat="1" customHeight="1" spans="1:2">
      <c r="A14" s="119" t="s">
        <v>673</v>
      </c>
      <c r="B14" s="237" t="s">
        <v>732</v>
      </c>
    </row>
    <row r="15" s="143" customFormat="1" customHeight="1" spans="1:2">
      <c r="A15" s="119" t="s">
        <v>674</v>
      </c>
      <c r="B15" s="237" t="s">
        <v>732</v>
      </c>
    </row>
    <row r="16" s="143" customFormat="1" customHeight="1" spans="1:2">
      <c r="A16" s="119" t="s">
        <v>675</v>
      </c>
      <c r="B16" s="237" t="s">
        <v>732</v>
      </c>
    </row>
    <row r="17" s="143" customFormat="1" customHeight="1" spans="1:2">
      <c r="A17" s="119" t="s">
        <v>676</v>
      </c>
      <c r="B17" s="237" t="s">
        <v>732</v>
      </c>
    </row>
    <row r="18" s="143" customFormat="1" customHeight="1" spans="1:2">
      <c r="A18" s="119" t="s">
        <v>677</v>
      </c>
      <c r="B18" s="237" t="s">
        <v>732</v>
      </c>
    </row>
    <row r="19" s="143" customFormat="1" customHeight="1" spans="1:2">
      <c r="A19" s="119" t="s">
        <v>678</v>
      </c>
      <c r="B19" s="237" t="s">
        <v>732</v>
      </c>
    </row>
    <row r="20" s="143" customFormat="1" customHeight="1" spans="1:2">
      <c r="A20" s="119" t="s">
        <v>679</v>
      </c>
      <c r="B20" s="237" t="s">
        <v>732</v>
      </c>
    </row>
    <row r="21" s="143" customFormat="1" customHeight="1" spans="1:2">
      <c r="A21" s="119" t="s">
        <v>680</v>
      </c>
      <c r="B21" s="237" t="s">
        <v>732</v>
      </c>
    </row>
    <row r="22" s="143" customFormat="1" customHeight="1" spans="1:2">
      <c r="A22" s="119" t="s">
        <v>681</v>
      </c>
      <c r="B22" s="237" t="s">
        <v>732</v>
      </c>
    </row>
    <row r="23" s="143" customFormat="1" customHeight="1" spans="1:2">
      <c r="A23" s="119" t="s">
        <v>682</v>
      </c>
      <c r="B23" s="237" t="s">
        <v>732</v>
      </c>
    </row>
    <row r="24" s="143" customFormat="1" customHeight="1" spans="1:2">
      <c r="A24" s="119" t="s">
        <v>683</v>
      </c>
      <c r="B24" s="237" t="s">
        <v>732</v>
      </c>
    </row>
    <row r="25" s="143" customFormat="1" customHeight="1" spans="1:2">
      <c r="A25" s="119" t="s">
        <v>733</v>
      </c>
      <c r="B25" s="237" t="s">
        <v>732</v>
      </c>
    </row>
    <row r="26" s="143" customFormat="1" customHeight="1" spans="1:2">
      <c r="A26" s="119" t="s">
        <v>685</v>
      </c>
      <c r="B26" s="237" t="s">
        <v>732</v>
      </c>
    </row>
    <row r="27" s="143" customFormat="1" customHeight="1" spans="1:2">
      <c r="A27" s="119" t="s">
        <v>686</v>
      </c>
      <c r="B27" s="237" t="s">
        <v>732</v>
      </c>
    </row>
    <row r="28" s="143" customFormat="1" customHeight="1" spans="1:2">
      <c r="A28" s="119" t="s">
        <v>687</v>
      </c>
      <c r="B28" s="237" t="s">
        <v>732</v>
      </c>
    </row>
    <row r="29" s="143" customFormat="1" customHeight="1" spans="1:2">
      <c r="A29" s="119" t="s">
        <v>688</v>
      </c>
      <c r="B29" s="237" t="s">
        <v>732</v>
      </c>
    </row>
    <row r="30" s="143" customFormat="1" customHeight="1" spans="1:2">
      <c r="A30" s="119" t="s">
        <v>689</v>
      </c>
      <c r="B30" s="237" t="s">
        <v>732</v>
      </c>
    </row>
    <row r="31" s="143" customFormat="1" customHeight="1" spans="1:2">
      <c r="A31" s="119" t="s">
        <v>690</v>
      </c>
      <c r="B31" s="237" t="s">
        <v>732</v>
      </c>
    </row>
    <row r="32" s="143" customFormat="1" customHeight="1" spans="1:2">
      <c r="A32" s="119" t="s">
        <v>691</v>
      </c>
      <c r="B32" s="237" t="s">
        <v>732</v>
      </c>
    </row>
    <row r="33" s="143" customFormat="1" customHeight="1" spans="1:2">
      <c r="A33" s="119" t="s">
        <v>692</v>
      </c>
      <c r="B33" s="237" t="s">
        <v>732</v>
      </c>
    </row>
    <row r="34" s="143" customFormat="1" customHeight="1" spans="1:2">
      <c r="A34" s="119" t="s">
        <v>693</v>
      </c>
      <c r="B34" s="237" t="s">
        <v>732</v>
      </c>
    </row>
    <row r="35" s="143" customFormat="1" customHeight="1" spans="1:2">
      <c r="A35" s="119" t="s">
        <v>694</v>
      </c>
      <c r="B35" s="237" t="s">
        <v>732</v>
      </c>
    </row>
    <row r="36" s="143" customFormat="1" customHeight="1" spans="1:2">
      <c r="A36" s="119" t="s">
        <v>695</v>
      </c>
      <c r="B36" s="237" t="s">
        <v>732</v>
      </c>
    </row>
    <row r="37" s="143" customFormat="1" customHeight="1" spans="1:2">
      <c r="A37" s="119" t="s">
        <v>696</v>
      </c>
      <c r="B37" s="237" t="s">
        <v>732</v>
      </c>
    </row>
    <row r="38" s="143" customFormat="1" customHeight="1" spans="1:2">
      <c r="A38" s="119" t="s">
        <v>697</v>
      </c>
      <c r="B38" s="237" t="s">
        <v>732</v>
      </c>
    </row>
    <row r="39" s="143" customFormat="1" customHeight="1" spans="1:2">
      <c r="A39" s="119" t="s">
        <v>698</v>
      </c>
      <c r="B39" s="237" t="s">
        <v>732</v>
      </c>
    </row>
    <row r="40" s="143" customFormat="1" customHeight="1" spans="1:2">
      <c r="A40" s="119" t="s">
        <v>699</v>
      </c>
      <c r="B40" s="237" t="s">
        <v>732</v>
      </c>
    </row>
    <row r="41" s="143" customFormat="1" customHeight="1" spans="1:2">
      <c r="A41" s="119" t="s">
        <v>700</v>
      </c>
      <c r="B41" s="237" t="s">
        <v>732</v>
      </c>
    </row>
    <row r="42" s="143" customFormat="1" customHeight="1" spans="1:2">
      <c r="A42" s="119" t="s">
        <v>701</v>
      </c>
      <c r="B42" s="237" t="s">
        <v>732</v>
      </c>
    </row>
    <row r="43" s="143" customFormat="1" customHeight="1" spans="1:2">
      <c r="A43" s="119" t="s">
        <v>702</v>
      </c>
      <c r="B43" s="237" t="s">
        <v>732</v>
      </c>
    </row>
    <row r="44" s="143" customFormat="1" customHeight="1" spans="1:2">
      <c r="A44" s="119" t="s">
        <v>703</v>
      </c>
      <c r="B44" s="237" t="s">
        <v>732</v>
      </c>
    </row>
    <row r="45" s="143" customFormat="1" customHeight="1" spans="1:2">
      <c r="A45" s="119" t="s">
        <v>704</v>
      </c>
      <c r="B45" s="237" t="s">
        <v>732</v>
      </c>
    </row>
    <row r="46" s="143" customFormat="1" customHeight="1" spans="1:2">
      <c r="A46" s="119" t="s">
        <v>705</v>
      </c>
      <c r="B46" s="237" t="s">
        <v>732</v>
      </c>
    </row>
    <row r="47" s="143" customFormat="1" customHeight="1" spans="1:2">
      <c r="A47" s="119" t="s">
        <v>709</v>
      </c>
      <c r="B47" s="237" t="s">
        <v>732</v>
      </c>
    </row>
    <row r="48" s="143" customFormat="1" customHeight="1" spans="1:2">
      <c r="A48" s="118" t="s">
        <v>9</v>
      </c>
      <c r="B48" s="237" t="s">
        <v>732</v>
      </c>
    </row>
    <row r="49" s="143" customFormat="1" customHeight="1" spans="1:2">
      <c r="A49" s="119" t="s">
        <v>734</v>
      </c>
      <c r="B49" s="237" t="s">
        <v>732</v>
      </c>
    </row>
    <row r="50" s="143" customFormat="1" customHeight="1" spans="1:2">
      <c r="A50" s="119" t="s">
        <v>735</v>
      </c>
      <c r="B50" s="237" t="s">
        <v>732</v>
      </c>
    </row>
    <row r="51" s="143" customFormat="1" ht="17" customHeight="1" spans="1:2">
      <c r="A51" s="119" t="s">
        <v>736</v>
      </c>
      <c r="B51" s="237" t="s">
        <v>732</v>
      </c>
    </row>
    <row r="52" s="143" customFormat="1" ht="17" customHeight="1" spans="1:2">
      <c r="A52" s="119" t="s">
        <v>737</v>
      </c>
      <c r="B52" s="237" t="s">
        <v>732</v>
      </c>
    </row>
    <row r="53" s="143" customFormat="1" ht="17" customHeight="1" spans="1:2">
      <c r="A53" s="119" t="s">
        <v>738</v>
      </c>
      <c r="B53" s="237" t="s">
        <v>732</v>
      </c>
    </row>
    <row r="54" s="143" customFormat="1" ht="17" customHeight="1" spans="1:2">
      <c r="A54" s="119" t="s">
        <v>739</v>
      </c>
      <c r="B54" s="237" t="s">
        <v>732</v>
      </c>
    </row>
    <row r="55" s="143" customFormat="1" ht="17" customHeight="1" spans="1:2">
      <c r="A55" s="119" t="s">
        <v>740</v>
      </c>
      <c r="B55" s="237" t="s">
        <v>732</v>
      </c>
    </row>
    <row r="56" s="143" customFormat="1" ht="17" customHeight="1" spans="1:2">
      <c r="A56" s="119" t="s">
        <v>741</v>
      </c>
      <c r="B56" s="237" t="s">
        <v>732</v>
      </c>
    </row>
    <row r="57" s="143" customFormat="1" ht="17" customHeight="1" spans="1:2">
      <c r="A57" s="119" t="s">
        <v>742</v>
      </c>
      <c r="B57" s="237" t="s">
        <v>732</v>
      </c>
    </row>
    <row r="58" s="143" customFormat="1" ht="17" customHeight="1" spans="1:2">
      <c r="A58" s="119" t="s">
        <v>743</v>
      </c>
      <c r="B58" s="237" t="s">
        <v>732</v>
      </c>
    </row>
    <row r="59" s="143" customFormat="1" ht="17" customHeight="1" spans="1:2">
      <c r="A59" s="119" t="s">
        <v>744</v>
      </c>
      <c r="B59" s="237" t="s">
        <v>732</v>
      </c>
    </row>
    <row r="60" s="143" customFormat="1" ht="17" customHeight="1" spans="1:2">
      <c r="A60" s="119" t="s">
        <v>745</v>
      </c>
      <c r="B60" s="237" t="s">
        <v>732</v>
      </c>
    </row>
    <row r="61" s="143" customFormat="1" ht="17" customHeight="1" spans="1:2">
      <c r="A61" s="119" t="s">
        <v>746</v>
      </c>
      <c r="B61" s="237" t="s">
        <v>732</v>
      </c>
    </row>
    <row r="62" s="143" customFormat="1" ht="17" customHeight="1" spans="1:2">
      <c r="A62" s="119" t="s">
        <v>747</v>
      </c>
      <c r="B62" s="237" t="s">
        <v>732</v>
      </c>
    </row>
    <row r="63" s="143" customFormat="1" ht="17" customHeight="1" spans="1:2">
      <c r="A63" s="119" t="s">
        <v>748</v>
      </c>
      <c r="B63" s="237" t="s">
        <v>732</v>
      </c>
    </row>
    <row r="64" s="143" customFormat="1" ht="17" customHeight="1" spans="1:2">
      <c r="A64" s="119" t="s">
        <v>749</v>
      </c>
      <c r="B64" s="237" t="s">
        <v>732</v>
      </c>
    </row>
    <row r="65" s="143" customFormat="1" ht="17" customHeight="1" spans="1:2">
      <c r="A65" s="119" t="s">
        <v>750</v>
      </c>
      <c r="B65" s="237" t="s">
        <v>732</v>
      </c>
    </row>
    <row r="66" s="143" customFormat="1" ht="17" customHeight="1" spans="1:2">
      <c r="A66" s="119" t="s">
        <v>751</v>
      </c>
      <c r="B66" s="237" t="s">
        <v>732</v>
      </c>
    </row>
    <row r="67" s="143" customFormat="1" ht="17" customHeight="1" spans="1:2">
      <c r="A67" s="119" t="s">
        <v>752</v>
      </c>
      <c r="B67" s="237" t="s">
        <v>732</v>
      </c>
    </row>
    <row r="68" s="143" customFormat="1" customHeight="1" spans="1:2">
      <c r="A68" s="119" t="s">
        <v>753</v>
      </c>
      <c r="B68" s="237" t="s">
        <v>732</v>
      </c>
    </row>
    <row r="69" s="143" customFormat="1" ht="17" customHeight="1" spans="1:2">
      <c r="A69" s="119" t="s">
        <v>754</v>
      </c>
      <c r="B69" s="237" t="s">
        <v>732</v>
      </c>
    </row>
    <row r="71" customHeight="1" spans="1:1">
      <c r="A71" s="238" t="s">
        <v>755</v>
      </c>
    </row>
  </sheetData>
  <mergeCells count="2">
    <mergeCell ref="A2:B2"/>
    <mergeCell ref="A3:B3"/>
  </mergeCells>
  <conditionalFormatting sqref="A5:B12 A13:A29 B13:B69">
    <cfRule type="cellIs" dxfId="0" priority="1" stopIfTrue="1" operator="equal">
      <formula>0</formula>
    </cfRule>
  </conditionalFormatting>
  <conditionalFormatting sqref="A5:B12 A13:A56 B13:B69">
    <cfRule type="cellIs" dxfId="1" priority="2" stopIfTrue="1" operator="equal">
      <formula>0</formula>
    </cfRule>
  </conditionalFormatting>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8"/>
  <sheetViews>
    <sheetView workbookViewId="0">
      <selection activeCell="J14" sqref="J14"/>
    </sheetView>
  </sheetViews>
  <sheetFormatPr defaultColWidth="12.1833333333333" defaultRowHeight="16.95" customHeight="1"/>
  <cols>
    <col min="1" max="5" width="18.7" style="143" customWidth="1"/>
    <col min="6" max="256" width="12.1833333333333" style="143" customWidth="1"/>
    <col min="257" max="16384" width="12.1833333333333" style="143"/>
  </cols>
  <sheetData>
    <row r="1" s="193" customFormat="1" customHeight="1" spans="1:256">
      <c r="A1" s="143" t="s">
        <v>756</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row>
    <row r="2" s="143" customFormat="1" ht="54" customHeight="1" spans="1:5">
      <c r="A2" s="227" t="s">
        <v>757</v>
      </c>
      <c r="B2" s="227"/>
      <c r="C2" s="227"/>
      <c r="D2" s="227"/>
      <c r="E2" s="227"/>
    </row>
    <row r="3" s="143" customFormat="1" ht="17" customHeight="1" spans="5:8">
      <c r="E3" s="146" t="s">
        <v>2</v>
      </c>
      <c r="F3" s="146"/>
      <c r="G3" s="146"/>
      <c r="H3" s="146"/>
    </row>
    <row r="4" s="143" customFormat="1" ht="17" customHeight="1" spans="1:5">
      <c r="A4" s="176" t="s">
        <v>758</v>
      </c>
      <c r="B4" s="177"/>
      <c r="C4" s="228" t="s">
        <v>4</v>
      </c>
      <c r="D4" s="229"/>
      <c r="E4" s="230"/>
    </row>
    <row r="5" s="143" customFormat="1" customHeight="1" spans="1:5">
      <c r="A5" s="162"/>
      <c r="B5" s="176" t="s">
        <v>759</v>
      </c>
      <c r="C5" s="176" t="s">
        <v>760</v>
      </c>
      <c r="D5" s="176" t="s">
        <v>761</v>
      </c>
      <c r="E5" s="176" t="s">
        <v>762</v>
      </c>
    </row>
    <row r="6" s="143" customFormat="1" customHeight="1" spans="1:8">
      <c r="A6" s="177" t="s">
        <v>763</v>
      </c>
      <c r="B6" s="178">
        <v>0</v>
      </c>
      <c r="C6" s="178">
        <v>0</v>
      </c>
      <c r="D6" s="178">
        <v>0</v>
      </c>
      <c r="E6" s="178">
        <v>0</v>
      </c>
      <c r="H6" s="231"/>
    </row>
    <row r="7" customHeight="1" spans="1:5">
      <c r="A7" s="164"/>
      <c r="B7" s="163"/>
      <c r="C7" s="179"/>
      <c r="D7" s="179"/>
      <c r="E7" s="179"/>
    </row>
    <row r="8" customHeight="1" spans="1:5">
      <c r="A8" s="164"/>
      <c r="B8" s="163"/>
      <c r="C8" s="179"/>
      <c r="D8" s="179"/>
      <c r="E8" s="179"/>
    </row>
    <row r="9" customHeight="1" spans="1:5">
      <c r="A9" s="176" t="s">
        <v>764</v>
      </c>
      <c r="B9" s="178">
        <f>B6</f>
        <v>0</v>
      </c>
      <c r="C9" s="178">
        <f>C6</f>
        <v>0</v>
      </c>
      <c r="D9" s="178">
        <f>D6</f>
        <v>0</v>
      </c>
      <c r="E9" s="178">
        <f>E6</f>
        <v>0</v>
      </c>
    </row>
    <row r="11" customHeight="1" spans="1:1">
      <c r="A11" s="143" t="s">
        <v>755</v>
      </c>
    </row>
    <row r="50" s="143" customFormat="1" ht="17" customHeight="1"/>
    <row r="51" s="143" customFormat="1" ht="17" customHeight="1"/>
    <row r="52" s="143" customFormat="1" ht="17" customHeight="1"/>
    <row r="53" s="143" customFormat="1" ht="17" customHeight="1"/>
    <row r="54" s="143" customFormat="1" ht="17" customHeight="1"/>
    <row r="55" s="143" customFormat="1" ht="17" customHeight="1"/>
    <row r="56" s="143" customFormat="1" ht="17" customHeight="1"/>
    <row r="57" s="143" customFormat="1" ht="17" customHeight="1"/>
    <row r="58" s="143" customFormat="1" ht="17" customHeight="1"/>
    <row r="59" s="143" customFormat="1" ht="17" customHeight="1"/>
    <row r="60" s="143" customFormat="1" ht="17" customHeight="1"/>
    <row r="61" s="143" customFormat="1" ht="17" customHeight="1"/>
    <row r="62" s="143" customFormat="1" ht="17" customHeight="1"/>
    <row r="63" s="143" customFormat="1" ht="17" customHeight="1"/>
    <row r="64" s="143" customFormat="1" ht="17" customHeight="1"/>
    <row r="65" s="143" customFormat="1" ht="17" customHeight="1"/>
    <row r="66" s="143" customFormat="1" ht="17" customHeight="1"/>
    <row r="68" s="143" customFormat="1" ht="17" customHeight="1"/>
  </sheetData>
  <mergeCells count="2">
    <mergeCell ref="A2:E2"/>
    <mergeCell ref="C4:E4"/>
  </mergeCells>
  <conditionalFormatting sqref="A5 A7:B8">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3"/>
  <sheetViews>
    <sheetView topLeftCell="A2" workbookViewId="0">
      <selection activeCell="A13" sqref="A13:D13"/>
    </sheetView>
  </sheetViews>
  <sheetFormatPr defaultColWidth="9" defaultRowHeight="15.6"/>
  <cols>
    <col min="1" max="1" width="34.875" style="159" customWidth="1"/>
    <col min="2" max="2" width="34.875" style="214" customWidth="1"/>
    <col min="3" max="3" width="29.5" style="159" customWidth="1"/>
    <col min="4" max="4" width="14" style="159" customWidth="1"/>
    <col min="5" max="16384" width="9" style="159"/>
  </cols>
  <sheetData>
    <row r="1" spans="1:255">
      <c r="A1" s="194" t="s">
        <v>765</v>
      </c>
      <c r="B1" s="19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5"/>
      <c r="CU1" s="215"/>
      <c r="CV1" s="215"/>
      <c r="CW1" s="215"/>
      <c r="CX1" s="215"/>
      <c r="CY1" s="215"/>
      <c r="CZ1" s="215"/>
      <c r="DA1" s="215"/>
      <c r="DB1" s="215"/>
      <c r="DC1" s="215"/>
      <c r="DD1" s="215"/>
      <c r="DE1" s="215"/>
      <c r="DF1" s="215"/>
      <c r="DG1" s="215"/>
      <c r="DH1" s="215"/>
      <c r="DI1" s="215"/>
      <c r="DJ1" s="215"/>
      <c r="DK1" s="215"/>
      <c r="DL1" s="215"/>
      <c r="DM1" s="215"/>
      <c r="DN1" s="215"/>
      <c r="DO1" s="215"/>
      <c r="DP1" s="215"/>
      <c r="DQ1" s="215"/>
      <c r="DR1" s="215"/>
      <c r="DS1" s="215"/>
      <c r="DT1" s="215"/>
      <c r="DU1" s="215"/>
      <c r="DV1" s="215"/>
      <c r="DW1" s="215"/>
      <c r="DX1" s="215"/>
      <c r="DY1" s="215"/>
      <c r="DZ1" s="215"/>
      <c r="EA1" s="215"/>
      <c r="EB1" s="215"/>
      <c r="EC1" s="215"/>
      <c r="ED1" s="215"/>
      <c r="EE1" s="215"/>
      <c r="EF1" s="215"/>
      <c r="EG1" s="215"/>
      <c r="EH1" s="215"/>
      <c r="EI1" s="215"/>
      <c r="EJ1" s="215"/>
      <c r="EK1" s="215"/>
      <c r="EL1" s="215"/>
      <c r="EM1" s="215"/>
      <c r="EN1" s="215"/>
      <c r="EO1" s="215"/>
      <c r="EP1" s="215"/>
      <c r="EQ1" s="215"/>
      <c r="ER1" s="215"/>
      <c r="ES1" s="215"/>
      <c r="ET1" s="215"/>
      <c r="EU1" s="215"/>
      <c r="EV1" s="215"/>
      <c r="EW1" s="215"/>
      <c r="EX1" s="215"/>
      <c r="EY1" s="215"/>
      <c r="EZ1" s="215"/>
      <c r="FA1" s="215"/>
      <c r="FB1" s="215"/>
      <c r="FC1" s="215"/>
      <c r="FD1" s="215"/>
      <c r="FE1" s="215"/>
      <c r="FF1" s="215"/>
      <c r="FG1" s="215"/>
      <c r="FH1" s="215"/>
      <c r="FI1" s="215"/>
      <c r="FJ1" s="215"/>
      <c r="FK1" s="215"/>
      <c r="FL1" s="215"/>
      <c r="FM1" s="215"/>
      <c r="FN1" s="215"/>
      <c r="FO1" s="215"/>
      <c r="FP1" s="215"/>
      <c r="FQ1" s="215"/>
      <c r="FR1" s="215"/>
      <c r="FS1" s="215"/>
      <c r="FT1" s="215"/>
      <c r="FU1" s="215"/>
      <c r="FV1" s="215"/>
      <c r="FW1" s="215"/>
      <c r="FX1" s="215"/>
      <c r="FY1" s="215"/>
      <c r="FZ1" s="215"/>
      <c r="GA1" s="215"/>
      <c r="GB1" s="215"/>
      <c r="GC1" s="215"/>
      <c r="GD1" s="215"/>
      <c r="GE1" s="215"/>
      <c r="GF1" s="215"/>
      <c r="GG1" s="215"/>
      <c r="GH1" s="215"/>
      <c r="GI1" s="215"/>
      <c r="GJ1" s="215"/>
      <c r="GK1" s="215"/>
      <c r="GL1" s="215"/>
      <c r="GM1" s="215"/>
      <c r="GN1" s="215"/>
      <c r="GO1" s="215"/>
      <c r="GP1" s="215"/>
      <c r="GQ1" s="215"/>
      <c r="GR1" s="215"/>
      <c r="GS1" s="215"/>
      <c r="GT1" s="215"/>
      <c r="GU1" s="215"/>
      <c r="GV1" s="215"/>
      <c r="GW1" s="215"/>
      <c r="GX1" s="215"/>
      <c r="GY1" s="215"/>
      <c r="GZ1" s="215"/>
      <c r="HA1" s="215"/>
      <c r="HB1" s="215"/>
      <c r="HC1" s="215"/>
      <c r="HD1" s="215"/>
      <c r="HE1" s="215"/>
      <c r="HF1" s="215"/>
      <c r="HG1" s="215"/>
      <c r="HH1" s="215"/>
      <c r="HI1" s="215"/>
      <c r="HJ1" s="215"/>
      <c r="HK1" s="215"/>
      <c r="HL1" s="215"/>
      <c r="HM1" s="215"/>
      <c r="HN1" s="215"/>
      <c r="HO1" s="215"/>
      <c r="HP1" s="215"/>
      <c r="HQ1" s="215"/>
      <c r="HR1" s="215"/>
      <c r="HS1" s="215"/>
      <c r="HT1" s="215"/>
      <c r="HU1" s="215"/>
      <c r="HV1" s="215"/>
      <c r="HW1" s="215"/>
      <c r="HX1" s="215"/>
      <c r="HY1" s="215"/>
      <c r="HZ1" s="215"/>
      <c r="IA1" s="215"/>
      <c r="IB1" s="215"/>
      <c r="IC1" s="215"/>
      <c r="ID1" s="215"/>
      <c r="IE1" s="215"/>
      <c r="IF1" s="215"/>
      <c r="IG1" s="215"/>
      <c r="IH1" s="215"/>
      <c r="II1" s="215"/>
      <c r="IJ1" s="215"/>
      <c r="IK1" s="215"/>
      <c r="IL1" s="215"/>
      <c r="IM1" s="215"/>
      <c r="IN1" s="215"/>
      <c r="IO1" s="215"/>
      <c r="IP1" s="215"/>
      <c r="IQ1" s="215"/>
      <c r="IR1" s="215"/>
      <c r="IS1" s="215"/>
      <c r="IT1" s="215"/>
      <c r="IU1" s="215"/>
    </row>
    <row r="2" ht="40.5" customHeight="1" spans="1:4">
      <c r="A2" s="216" t="s">
        <v>766</v>
      </c>
      <c r="B2" s="216"/>
      <c r="C2" s="216"/>
      <c r="D2" s="216"/>
    </row>
    <row r="3" ht="16.5" customHeight="1" spans="1:3">
      <c r="A3" s="217"/>
      <c r="B3" s="217"/>
      <c r="C3" s="217"/>
    </row>
    <row r="4" spans="4:4">
      <c r="D4" s="218" t="s">
        <v>2</v>
      </c>
    </row>
    <row r="5" ht="41.25" customHeight="1" spans="1:4">
      <c r="A5" s="219" t="s">
        <v>3</v>
      </c>
      <c r="B5" s="219" t="s">
        <v>767</v>
      </c>
      <c r="C5" s="92" t="s">
        <v>87</v>
      </c>
      <c r="D5" s="92" t="s">
        <v>768</v>
      </c>
    </row>
    <row r="6" ht="41.25" customHeight="1" spans="1:4">
      <c r="A6" s="219" t="s">
        <v>764</v>
      </c>
      <c r="B6" s="219">
        <f>B7+B8+B11</f>
        <v>1272</v>
      </c>
      <c r="C6" s="219">
        <f>C7+C8+C11</f>
        <v>1364.91</v>
      </c>
      <c r="D6" s="220">
        <f t="shared" ref="D6:D11" si="0">C6/B6*100</f>
        <v>107.304245283019</v>
      </c>
    </row>
    <row r="7" ht="41.25" customHeight="1" spans="1:4">
      <c r="A7" s="221" t="s">
        <v>769</v>
      </c>
      <c r="B7" s="222"/>
      <c r="C7" s="219"/>
      <c r="D7" s="220"/>
    </row>
    <row r="8" ht="41.25" customHeight="1" spans="1:10">
      <c r="A8" s="221" t="s">
        <v>770</v>
      </c>
      <c r="B8" s="223">
        <f>B9+B10</f>
        <v>668</v>
      </c>
      <c r="C8" s="219">
        <f>C9+C10</f>
        <v>930.51</v>
      </c>
      <c r="D8" s="220">
        <f t="shared" si="0"/>
        <v>139.297904191617</v>
      </c>
      <c r="J8" s="159" t="s">
        <v>771</v>
      </c>
    </row>
    <row r="9" ht="41.25" customHeight="1" spans="1:4">
      <c r="A9" s="224" t="s">
        <v>772</v>
      </c>
      <c r="B9" s="223">
        <v>184</v>
      </c>
      <c r="C9" s="219">
        <v>355.86</v>
      </c>
      <c r="D9" s="220">
        <f t="shared" si="0"/>
        <v>193.402173913043</v>
      </c>
    </row>
    <row r="10" ht="41.25" customHeight="1" spans="1:4">
      <c r="A10" s="224" t="s">
        <v>773</v>
      </c>
      <c r="B10" s="223">
        <v>484</v>
      </c>
      <c r="C10" s="219">
        <v>574.65</v>
      </c>
      <c r="D10" s="220">
        <f t="shared" si="0"/>
        <v>118.729338842975</v>
      </c>
    </row>
    <row r="11" ht="41.25" customHeight="1" spans="1:4">
      <c r="A11" s="221" t="s">
        <v>774</v>
      </c>
      <c r="B11" s="223">
        <v>604</v>
      </c>
      <c r="C11" s="219">
        <v>434.4</v>
      </c>
      <c r="D11" s="220">
        <f t="shared" si="0"/>
        <v>71.9205298013245</v>
      </c>
    </row>
    <row r="12" ht="21.75" customHeight="1"/>
    <row r="13" ht="91" customHeight="1" spans="1:4">
      <c r="A13" s="225" t="s">
        <v>775</v>
      </c>
      <c r="B13" s="226"/>
      <c r="C13" s="226"/>
      <c r="D13" s="226"/>
    </row>
  </sheetData>
  <mergeCells count="3">
    <mergeCell ref="A2:D2"/>
    <mergeCell ref="A3:C3"/>
    <mergeCell ref="A13:D1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J17" sqref="J17"/>
    </sheetView>
  </sheetViews>
  <sheetFormatPr defaultColWidth="9" defaultRowHeight="15.6" outlineLevelCol="1"/>
  <cols>
    <col min="1" max="1" width="41.875" style="194" customWidth="1"/>
    <col min="2" max="2" width="37.875" style="193" customWidth="1"/>
    <col min="3" max="16384" width="9" style="193"/>
  </cols>
  <sheetData>
    <row r="1" spans="1:1">
      <c r="A1" s="194" t="s">
        <v>776</v>
      </c>
    </row>
    <row r="2" ht="36" customHeight="1" spans="1:2">
      <c r="A2" s="196" t="s">
        <v>777</v>
      </c>
      <c r="B2" s="196"/>
    </row>
    <row r="3" ht="18.75" customHeight="1" spans="1:2">
      <c r="A3" s="196"/>
      <c r="B3" s="197" t="s">
        <v>597</v>
      </c>
    </row>
    <row r="4" ht="20.25" customHeight="1" spans="1:2">
      <c r="A4" s="210" t="s">
        <v>778</v>
      </c>
      <c r="B4" s="211" t="s">
        <v>87</v>
      </c>
    </row>
    <row r="5" ht="20.25" customHeight="1" spans="1:2">
      <c r="A5" s="212" t="s">
        <v>779</v>
      </c>
      <c r="B5" s="201">
        <f>B6+B12+B13+B14+B15</f>
        <v>4058</v>
      </c>
    </row>
    <row r="6" ht="20.25" customHeight="1" spans="1:2">
      <c r="A6" s="204" t="s">
        <v>780</v>
      </c>
      <c r="B6" s="201">
        <f>SUM(B7:B11)</f>
        <v>3707</v>
      </c>
    </row>
    <row r="7" ht="20.25" customHeight="1" spans="1:2">
      <c r="A7" s="205" t="s">
        <v>781</v>
      </c>
      <c r="B7" s="163">
        <v>3630</v>
      </c>
    </row>
    <row r="8" ht="20.25" customHeight="1" spans="1:2">
      <c r="A8" s="205" t="s">
        <v>782</v>
      </c>
      <c r="B8" s="163">
        <v>129</v>
      </c>
    </row>
    <row r="9" ht="20.25" customHeight="1" spans="1:2">
      <c r="A9" s="205" t="s">
        <v>783</v>
      </c>
      <c r="B9" s="201">
        <v>0</v>
      </c>
    </row>
    <row r="10" ht="20.25" customHeight="1" spans="1:2">
      <c r="A10" s="205" t="s">
        <v>784</v>
      </c>
      <c r="B10" s="163">
        <v>-60</v>
      </c>
    </row>
    <row r="11" ht="20.25" customHeight="1" spans="1:2">
      <c r="A11" s="205" t="s">
        <v>785</v>
      </c>
      <c r="B11" s="163">
        <v>8</v>
      </c>
    </row>
    <row r="12" ht="20.25" customHeight="1" spans="1:2">
      <c r="A12" s="204" t="s">
        <v>786</v>
      </c>
      <c r="B12" s="201">
        <v>0</v>
      </c>
    </row>
    <row r="13" ht="20.25" customHeight="1" spans="1:2">
      <c r="A13" s="204" t="s">
        <v>787</v>
      </c>
      <c r="B13" s="201">
        <v>0</v>
      </c>
    </row>
    <row r="14" ht="20.25" customHeight="1" spans="1:2">
      <c r="A14" s="204" t="s">
        <v>788</v>
      </c>
      <c r="B14" s="116">
        <v>121</v>
      </c>
    </row>
    <row r="15" ht="20.25" customHeight="1" spans="1:2">
      <c r="A15" s="204" t="s">
        <v>789</v>
      </c>
      <c r="B15" s="116">
        <v>230</v>
      </c>
    </row>
    <row r="16" ht="20.25" customHeight="1" spans="1:2">
      <c r="A16" s="212" t="s">
        <v>790</v>
      </c>
      <c r="B16" s="201">
        <v>3985</v>
      </c>
    </row>
    <row r="17" ht="20.25" customHeight="1" spans="1:2">
      <c r="A17" s="205" t="s">
        <v>791</v>
      </c>
      <c r="B17" s="213">
        <v>3985</v>
      </c>
    </row>
    <row r="18" ht="20.25" customHeight="1" spans="1:2">
      <c r="A18" s="212" t="s">
        <v>792</v>
      </c>
      <c r="B18" s="201">
        <v>27100</v>
      </c>
    </row>
    <row r="19" ht="20.25" customHeight="1" spans="1:2">
      <c r="A19" s="212" t="s">
        <v>793</v>
      </c>
      <c r="B19" s="201">
        <v>400</v>
      </c>
    </row>
    <row r="20" ht="20.25" customHeight="1" spans="1:2">
      <c r="A20" s="205" t="s">
        <v>794</v>
      </c>
      <c r="B20" s="201"/>
    </row>
    <row r="21" ht="20.25" customHeight="1" spans="1:2">
      <c r="A21" s="205" t="s">
        <v>795</v>
      </c>
      <c r="B21" s="213">
        <v>400</v>
      </c>
    </row>
    <row r="22" ht="20.25" customHeight="1" spans="1:2">
      <c r="A22" s="212" t="s">
        <v>796</v>
      </c>
      <c r="B22" s="201">
        <v>27854</v>
      </c>
    </row>
    <row r="23" ht="20.25" customHeight="1" spans="1:2">
      <c r="A23" s="200" t="s">
        <v>797</v>
      </c>
      <c r="B23" s="201">
        <f>B5+B16+B18+B19+B22</f>
        <v>63397</v>
      </c>
    </row>
  </sheetData>
  <mergeCells count="1">
    <mergeCell ref="A2:B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6"/>
  <sheetViews>
    <sheetView topLeftCell="A126" workbookViewId="0">
      <selection activeCell="F11" sqref="F11"/>
    </sheetView>
  </sheetViews>
  <sheetFormatPr defaultColWidth="12.1833333333333" defaultRowHeight="15.55" customHeight="1" outlineLevelCol="2"/>
  <cols>
    <col min="1" max="1" width="10.625" style="143" customWidth="1"/>
    <col min="2" max="2" width="40.25" style="143" customWidth="1"/>
    <col min="3" max="3" width="25.625" style="143" customWidth="1"/>
    <col min="4" max="255" width="12.1833333333333" style="143" customWidth="1"/>
    <col min="256" max="16383" width="12.1833333333333" style="143"/>
    <col min="16384" max="16384" width="12.1833333333333" style="159"/>
  </cols>
  <sheetData>
    <row r="1" customHeight="1" spans="1:1">
      <c r="A1" s="143" t="s">
        <v>798</v>
      </c>
    </row>
    <row r="2" s="143" customFormat="1" ht="44.25" customHeight="1" spans="1:3">
      <c r="A2" s="173" t="s">
        <v>799</v>
      </c>
      <c r="B2" s="173"/>
      <c r="C2" s="173"/>
    </row>
    <row r="3" s="143" customFormat="1" ht="17" customHeight="1" spans="1:3">
      <c r="A3" s="186"/>
      <c r="C3" s="91" t="s">
        <v>597</v>
      </c>
    </row>
    <row r="4" s="143" customFormat="1" ht="17" customHeight="1" spans="1:3">
      <c r="A4" s="160" t="s">
        <v>85</v>
      </c>
      <c r="B4" s="160" t="s">
        <v>86</v>
      </c>
      <c r="C4" s="160" t="s">
        <v>4</v>
      </c>
    </row>
    <row r="5" s="143" customFormat="1" ht="17" customHeight="1" spans="1:3">
      <c r="A5" s="204"/>
      <c r="B5" s="160" t="s">
        <v>800</v>
      </c>
      <c r="C5" s="163">
        <f>SUM(C6,C18,C76,C94,C111)</f>
        <v>34618</v>
      </c>
    </row>
    <row r="6" s="143" customFormat="1" ht="17" customHeight="1" spans="1:3">
      <c r="A6" s="205">
        <v>208</v>
      </c>
      <c r="B6" s="162" t="s">
        <v>257</v>
      </c>
      <c r="C6" s="163">
        <f>SUM(C7,C11,C15)</f>
        <v>2166</v>
      </c>
    </row>
    <row r="7" s="143" customFormat="1" ht="17" customHeight="1" spans="1:3">
      <c r="A7" s="205">
        <v>20822</v>
      </c>
      <c r="B7" s="162" t="s">
        <v>801</v>
      </c>
      <c r="C7" s="163">
        <f>SUM(C8:C10)</f>
        <v>2166</v>
      </c>
    </row>
    <row r="8" s="143" customFormat="1" ht="17" customHeight="1" spans="1:3">
      <c r="A8" s="205">
        <v>2082201</v>
      </c>
      <c r="B8" s="164" t="s">
        <v>802</v>
      </c>
      <c r="C8" s="163">
        <v>1204</v>
      </c>
    </row>
    <row r="9" s="143" customFormat="1" ht="17" customHeight="1" spans="1:3">
      <c r="A9" s="205">
        <v>2082202</v>
      </c>
      <c r="B9" s="164" t="s">
        <v>803</v>
      </c>
      <c r="C9" s="163">
        <v>962</v>
      </c>
    </row>
    <row r="10" s="143" customFormat="1" ht="17" customHeight="1" spans="1:3">
      <c r="A10" s="205">
        <v>2082299</v>
      </c>
      <c r="B10" s="164" t="s">
        <v>804</v>
      </c>
      <c r="C10" s="163">
        <v>0</v>
      </c>
    </row>
    <row r="11" s="143" customFormat="1" ht="17" customHeight="1" spans="1:3">
      <c r="A11" s="205">
        <v>20823</v>
      </c>
      <c r="B11" s="162" t="s">
        <v>805</v>
      </c>
      <c r="C11" s="163">
        <f>SUM(C12:C14)</f>
        <v>0</v>
      </c>
    </row>
    <row r="12" s="143" customFormat="1" ht="17.25" customHeight="1" spans="1:3">
      <c r="A12" s="205">
        <v>2082301</v>
      </c>
      <c r="B12" s="164" t="s">
        <v>802</v>
      </c>
      <c r="C12" s="163">
        <v>0</v>
      </c>
    </row>
    <row r="13" s="143" customFormat="1" ht="17.25" customHeight="1" spans="1:3">
      <c r="A13" s="205">
        <v>2082302</v>
      </c>
      <c r="B13" s="164" t="s">
        <v>803</v>
      </c>
      <c r="C13" s="163">
        <v>0</v>
      </c>
    </row>
    <row r="14" s="143" customFormat="1" ht="17.25" customHeight="1" spans="1:3">
      <c r="A14" s="205">
        <v>2082399</v>
      </c>
      <c r="B14" s="164" t="s">
        <v>806</v>
      </c>
      <c r="C14" s="163">
        <v>0</v>
      </c>
    </row>
    <row r="15" s="143" customFormat="1" ht="17.25" customHeight="1" spans="1:3">
      <c r="A15" s="205">
        <v>20829</v>
      </c>
      <c r="B15" s="162" t="s">
        <v>807</v>
      </c>
      <c r="C15" s="163">
        <f>SUM(C16:C17)</f>
        <v>0</v>
      </c>
    </row>
    <row r="16" s="143" customFormat="1" ht="17.25" customHeight="1" spans="1:3">
      <c r="A16" s="205">
        <v>2082901</v>
      </c>
      <c r="B16" s="164" t="s">
        <v>803</v>
      </c>
      <c r="C16" s="163">
        <v>0</v>
      </c>
    </row>
    <row r="17" s="143" customFormat="1" ht="17.25" customHeight="1" spans="1:3">
      <c r="A17" s="205">
        <v>2082999</v>
      </c>
      <c r="B17" s="164" t="s">
        <v>808</v>
      </c>
      <c r="C17" s="163">
        <v>0</v>
      </c>
    </row>
    <row r="18" s="143" customFormat="1" ht="17.25" customHeight="1" spans="1:3">
      <c r="A18" s="205">
        <v>212</v>
      </c>
      <c r="B18" s="162" t="s">
        <v>405</v>
      </c>
      <c r="C18" s="163">
        <f>SUM(C19,C35,C39:C40,C46,C50,C54,C58,C64,C67)</f>
        <v>856</v>
      </c>
    </row>
    <row r="19" s="143" customFormat="1" customHeight="1" spans="1:3">
      <c r="A19" s="205">
        <v>21208</v>
      </c>
      <c r="B19" s="162" t="s">
        <v>809</v>
      </c>
      <c r="C19" s="163">
        <f>SUM(C20:C34)</f>
        <v>616</v>
      </c>
    </row>
    <row r="20" s="143" customFormat="1" ht="17.25" customHeight="1" spans="1:3">
      <c r="A20" s="205">
        <v>2120801</v>
      </c>
      <c r="B20" s="164" t="s">
        <v>810</v>
      </c>
      <c r="C20" s="163">
        <v>60</v>
      </c>
    </row>
    <row r="21" s="143" customFormat="1" ht="17.25" customHeight="1" spans="1:3">
      <c r="A21" s="205">
        <v>2120802</v>
      </c>
      <c r="B21" s="164" t="s">
        <v>811</v>
      </c>
      <c r="C21" s="163">
        <v>0</v>
      </c>
    </row>
    <row r="22" s="143" customFormat="1" ht="17.25" customHeight="1" spans="1:3">
      <c r="A22" s="205">
        <v>2120803</v>
      </c>
      <c r="B22" s="164" t="s">
        <v>812</v>
      </c>
      <c r="C22" s="163">
        <v>100</v>
      </c>
    </row>
    <row r="23" s="143" customFormat="1" ht="17.25" customHeight="1" spans="1:3">
      <c r="A23" s="205">
        <v>2120804</v>
      </c>
      <c r="B23" s="164" t="s">
        <v>813</v>
      </c>
      <c r="C23" s="163">
        <v>0</v>
      </c>
    </row>
    <row r="24" s="143" customFormat="1" ht="17.25" customHeight="1" spans="1:3">
      <c r="A24" s="205">
        <v>2120805</v>
      </c>
      <c r="B24" s="164" t="s">
        <v>814</v>
      </c>
      <c r="C24" s="163">
        <v>0</v>
      </c>
    </row>
    <row r="25" s="143" customFormat="1" ht="17.25" customHeight="1" spans="1:3">
      <c r="A25" s="205">
        <v>2120806</v>
      </c>
      <c r="B25" s="164" t="s">
        <v>815</v>
      </c>
      <c r="C25" s="163">
        <v>0</v>
      </c>
    </row>
    <row r="26" s="143" customFormat="1" ht="17.25" customHeight="1" spans="1:3">
      <c r="A26" s="205">
        <v>2120807</v>
      </c>
      <c r="B26" s="164" t="s">
        <v>816</v>
      </c>
      <c r="C26" s="163">
        <v>0</v>
      </c>
    </row>
    <row r="27" s="143" customFormat="1" ht="17.25" customHeight="1" spans="1:3">
      <c r="A27" s="205">
        <v>2120809</v>
      </c>
      <c r="B27" s="164" t="s">
        <v>817</v>
      </c>
      <c r="C27" s="163">
        <v>0</v>
      </c>
    </row>
    <row r="28" s="143" customFormat="1" ht="17.25" customHeight="1" spans="1:3">
      <c r="A28" s="205">
        <v>2120810</v>
      </c>
      <c r="B28" s="164" t="s">
        <v>818</v>
      </c>
      <c r="C28" s="163">
        <v>0</v>
      </c>
    </row>
    <row r="29" s="143" customFormat="1" ht="17.25" customHeight="1" spans="1:3">
      <c r="A29" s="205">
        <v>2120811</v>
      </c>
      <c r="B29" s="164" t="s">
        <v>819</v>
      </c>
      <c r="C29" s="163">
        <v>0</v>
      </c>
    </row>
    <row r="30" s="143" customFormat="1" ht="17.25" customHeight="1" spans="1:3">
      <c r="A30" s="205">
        <v>2120813</v>
      </c>
      <c r="B30" s="164" t="s">
        <v>546</v>
      </c>
      <c r="C30" s="163">
        <v>0</v>
      </c>
    </row>
    <row r="31" s="143" customFormat="1" ht="17.25" customHeight="1" spans="1:3">
      <c r="A31" s="205">
        <v>2120814</v>
      </c>
      <c r="B31" s="164" t="s">
        <v>820</v>
      </c>
      <c r="C31" s="163">
        <v>0</v>
      </c>
    </row>
    <row r="32" s="143" customFormat="1" ht="17.25" customHeight="1" spans="1:3">
      <c r="A32" s="205">
        <v>2120815</v>
      </c>
      <c r="B32" s="164" t="s">
        <v>821</v>
      </c>
      <c r="C32" s="163">
        <v>0</v>
      </c>
    </row>
    <row r="33" s="143" customFormat="1" ht="17.25" customHeight="1" spans="1:3">
      <c r="A33" s="205">
        <v>2120816</v>
      </c>
      <c r="B33" s="164" t="s">
        <v>822</v>
      </c>
      <c r="C33" s="163">
        <v>0</v>
      </c>
    </row>
    <row r="34" s="143" customFormat="1" ht="17.25" customHeight="1" spans="1:3">
      <c r="A34" s="205">
        <v>2120899</v>
      </c>
      <c r="B34" s="164" t="s">
        <v>823</v>
      </c>
      <c r="C34" s="163">
        <v>456</v>
      </c>
    </row>
    <row r="35" s="143" customFormat="1" ht="17.25" customHeight="1" spans="1:3">
      <c r="A35" s="205">
        <v>21210</v>
      </c>
      <c r="B35" s="162" t="s">
        <v>824</v>
      </c>
      <c r="C35" s="163">
        <f>SUM(C36:C38)</f>
        <v>0</v>
      </c>
    </row>
    <row r="36" s="143" customFormat="1" ht="17.25" customHeight="1" spans="1:3">
      <c r="A36" s="205">
        <v>2121001</v>
      </c>
      <c r="B36" s="164" t="s">
        <v>810</v>
      </c>
      <c r="C36" s="163">
        <v>0</v>
      </c>
    </row>
    <row r="37" s="143" customFormat="1" ht="17.25" customHeight="1" spans="1:3">
      <c r="A37" s="205">
        <v>2121002</v>
      </c>
      <c r="B37" s="164" t="s">
        <v>811</v>
      </c>
      <c r="C37" s="163">
        <v>0</v>
      </c>
    </row>
    <row r="38" s="143" customFormat="1" ht="17.25" customHeight="1" spans="1:3">
      <c r="A38" s="205">
        <v>2121099</v>
      </c>
      <c r="B38" s="164" t="s">
        <v>825</v>
      </c>
      <c r="C38" s="163">
        <v>0</v>
      </c>
    </row>
    <row r="39" s="143" customFormat="1" ht="17.25" customHeight="1" spans="1:3">
      <c r="A39" s="205">
        <v>21211</v>
      </c>
      <c r="B39" s="162" t="s">
        <v>826</v>
      </c>
      <c r="C39" s="163">
        <v>0</v>
      </c>
    </row>
    <row r="40" s="143" customFormat="1" ht="17.25" customHeight="1" spans="1:3">
      <c r="A40" s="205">
        <v>21213</v>
      </c>
      <c r="B40" s="162" t="s">
        <v>827</v>
      </c>
      <c r="C40" s="163">
        <f>SUM(C41:C45)</f>
        <v>227</v>
      </c>
    </row>
    <row r="41" s="143" customFormat="1" ht="17.25" customHeight="1" spans="1:3">
      <c r="A41" s="205">
        <v>2121301</v>
      </c>
      <c r="B41" s="164" t="s">
        <v>828</v>
      </c>
      <c r="C41" s="163">
        <v>0</v>
      </c>
    </row>
    <row r="42" s="143" customFormat="1" ht="17.25" customHeight="1" spans="1:3">
      <c r="A42" s="205">
        <v>2121302</v>
      </c>
      <c r="B42" s="164" t="s">
        <v>829</v>
      </c>
      <c r="C42" s="163">
        <v>0</v>
      </c>
    </row>
    <row r="43" s="143" customFormat="1" ht="17.25" customHeight="1" spans="1:3">
      <c r="A43" s="205">
        <v>2121303</v>
      </c>
      <c r="B43" s="164" t="s">
        <v>830</v>
      </c>
      <c r="C43" s="163">
        <v>0</v>
      </c>
    </row>
    <row r="44" s="143" customFormat="1" ht="17.25" customHeight="1" spans="1:3">
      <c r="A44" s="205">
        <v>2121304</v>
      </c>
      <c r="B44" s="164" t="s">
        <v>831</v>
      </c>
      <c r="C44" s="163">
        <v>0</v>
      </c>
    </row>
    <row r="45" s="143" customFormat="1" ht="17.25" customHeight="1" spans="1:3">
      <c r="A45" s="205">
        <v>2121399</v>
      </c>
      <c r="B45" s="164" t="s">
        <v>832</v>
      </c>
      <c r="C45" s="163">
        <v>227</v>
      </c>
    </row>
    <row r="46" s="143" customFormat="1" ht="17.25" customHeight="1" spans="1:3">
      <c r="A46" s="205">
        <v>21214</v>
      </c>
      <c r="B46" s="162" t="s">
        <v>833</v>
      </c>
      <c r="C46" s="163">
        <f>SUM(C47:C49)</f>
        <v>13</v>
      </c>
    </row>
    <row r="47" s="143" customFormat="1" ht="17.25" customHeight="1" spans="1:3">
      <c r="A47" s="205">
        <v>2121401</v>
      </c>
      <c r="B47" s="164" t="s">
        <v>834</v>
      </c>
      <c r="C47" s="163">
        <v>13</v>
      </c>
    </row>
    <row r="48" s="143" customFormat="1" ht="17.25" customHeight="1" spans="1:3">
      <c r="A48" s="205">
        <v>2121402</v>
      </c>
      <c r="B48" s="164" t="s">
        <v>835</v>
      </c>
      <c r="C48" s="163">
        <v>0</v>
      </c>
    </row>
    <row r="49" s="143" customFormat="1" ht="17.25" customHeight="1" spans="1:3">
      <c r="A49" s="205">
        <v>2121499</v>
      </c>
      <c r="B49" s="164" t="s">
        <v>836</v>
      </c>
      <c r="C49" s="163">
        <v>0</v>
      </c>
    </row>
    <row r="50" s="143" customFormat="1" ht="17.25" customHeight="1" spans="1:3">
      <c r="A50" s="205">
        <v>21215</v>
      </c>
      <c r="B50" s="162" t="s">
        <v>837</v>
      </c>
      <c r="C50" s="163">
        <f>SUM(C51:C53)</f>
        <v>0</v>
      </c>
    </row>
    <row r="51" s="143" customFormat="1" ht="17.25" customHeight="1" spans="1:3">
      <c r="A51" s="205">
        <v>2121501</v>
      </c>
      <c r="B51" s="164" t="s">
        <v>838</v>
      </c>
      <c r="C51" s="163">
        <v>0</v>
      </c>
    </row>
    <row r="52" s="143" customFormat="1" ht="17.25" customHeight="1" spans="1:3">
      <c r="A52" s="205">
        <v>2121502</v>
      </c>
      <c r="B52" s="164" t="s">
        <v>839</v>
      </c>
      <c r="C52" s="163">
        <v>0</v>
      </c>
    </row>
    <row r="53" s="143" customFormat="1" ht="17.25" customHeight="1" spans="1:3">
      <c r="A53" s="205">
        <v>2121599</v>
      </c>
      <c r="B53" s="164" t="s">
        <v>840</v>
      </c>
      <c r="C53" s="163">
        <v>0</v>
      </c>
    </row>
    <row r="54" s="143" customFormat="1" ht="17.25" customHeight="1" spans="1:3">
      <c r="A54" s="205">
        <v>21216</v>
      </c>
      <c r="B54" s="162" t="s">
        <v>841</v>
      </c>
      <c r="C54" s="163">
        <f>SUM(C55:C57)</f>
        <v>0</v>
      </c>
    </row>
    <row r="55" s="143" customFormat="1" ht="17.25" customHeight="1" spans="1:3">
      <c r="A55" s="205">
        <v>2121601</v>
      </c>
      <c r="B55" s="164" t="s">
        <v>838</v>
      </c>
      <c r="C55" s="163">
        <v>0</v>
      </c>
    </row>
    <row r="56" s="143" customFormat="1" ht="17.25" customHeight="1" spans="1:3">
      <c r="A56" s="205">
        <v>2121602</v>
      </c>
      <c r="B56" s="164" t="s">
        <v>839</v>
      </c>
      <c r="C56" s="163">
        <v>0</v>
      </c>
    </row>
    <row r="57" s="143" customFormat="1" ht="17.25" customHeight="1" spans="1:3">
      <c r="A57" s="205">
        <v>2121699</v>
      </c>
      <c r="B57" s="164" t="s">
        <v>842</v>
      </c>
      <c r="C57" s="163">
        <v>0</v>
      </c>
    </row>
    <row r="58" s="143" customFormat="1" ht="17.25" customHeight="1" spans="1:3">
      <c r="A58" s="205">
        <v>21217</v>
      </c>
      <c r="B58" s="162" t="s">
        <v>843</v>
      </c>
      <c r="C58" s="163">
        <f>SUM(C59:C63)</f>
        <v>0</v>
      </c>
    </row>
    <row r="59" s="143" customFormat="1" ht="17.25" customHeight="1" spans="1:3">
      <c r="A59" s="205">
        <v>2121701</v>
      </c>
      <c r="B59" s="164" t="s">
        <v>844</v>
      </c>
      <c r="C59" s="163">
        <v>0</v>
      </c>
    </row>
    <row r="60" s="143" customFormat="1" ht="17.25" customHeight="1" spans="1:3">
      <c r="A60" s="205">
        <v>2121702</v>
      </c>
      <c r="B60" s="164" t="s">
        <v>845</v>
      </c>
      <c r="C60" s="163">
        <v>0</v>
      </c>
    </row>
    <row r="61" s="143" customFormat="1" ht="17.25" customHeight="1" spans="1:3">
      <c r="A61" s="205">
        <v>2121703</v>
      </c>
      <c r="B61" s="164" t="s">
        <v>846</v>
      </c>
      <c r="C61" s="163">
        <v>0</v>
      </c>
    </row>
    <row r="62" s="143" customFormat="1" ht="17.25" customHeight="1" spans="1:3">
      <c r="A62" s="205">
        <v>2121704</v>
      </c>
      <c r="B62" s="164" t="s">
        <v>847</v>
      </c>
      <c r="C62" s="163">
        <v>0</v>
      </c>
    </row>
    <row r="63" s="143" customFormat="1" ht="17.25" customHeight="1" spans="1:3">
      <c r="A63" s="205">
        <v>2121799</v>
      </c>
      <c r="B63" s="164" t="s">
        <v>848</v>
      </c>
      <c r="C63" s="163">
        <v>0</v>
      </c>
    </row>
    <row r="64" s="143" customFormat="1" ht="17.25" customHeight="1" spans="1:3">
      <c r="A64" s="205">
        <v>21218</v>
      </c>
      <c r="B64" s="162" t="s">
        <v>849</v>
      </c>
      <c r="C64" s="163">
        <f>SUM(C65:C66)</f>
        <v>0</v>
      </c>
    </row>
    <row r="65" s="143" customFormat="1" ht="17.25" customHeight="1" spans="1:3">
      <c r="A65" s="205">
        <v>2121801</v>
      </c>
      <c r="B65" s="164" t="s">
        <v>850</v>
      </c>
      <c r="C65" s="163">
        <v>0</v>
      </c>
    </row>
    <row r="66" s="143" customFormat="1" ht="17.25" customHeight="1" spans="1:3">
      <c r="A66" s="205">
        <v>2121899</v>
      </c>
      <c r="B66" s="164" t="s">
        <v>851</v>
      </c>
      <c r="C66" s="163">
        <v>0</v>
      </c>
    </row>
    <row r="67" s="143" customFormat="1" ht="17.25" customHeight="1" spans="1:3">
      <c r="A67" s="205">
        <v>21219</v>
      </c>
      <c r="B67" s="162" t="s">
        <v>852</v>
      </c>
      <c r="C67" s="163">
        <f>SUM(C68:C75)</f>
        <v>0</v>
      </c>
    </row>
    <row r="68" s="143" customFormat="1" ht="17.25" customHeight="1" spans="1:3">
      <c r="A68" s="205">
        <v>2121901</v>
      </c>
      <c r="B68" s="164" t="s">
        <v>838</v>
      </c>
      <c r="C68" s="163">
        <v>0</v>
      </c>
    </row>
    <row r="69" s="143" customFormat="1" ht="17.25" customHeight="1" spans="1:3">
      <c r="A69" s="205">
        <v>2121902</v>
      </c>
      <c r="B69" s="164" t="s">
        <v>839</v>
      </c>
      <c r="C69" s="163">
        <v>0</v>
      </c>
    </row>
    <row r="70" s="143" customFormat="1" ht="17.25" customHeight="1" spans="1:3">
      <c r="A70" s="205">
        <v>2121903</v>
      </c>
      <c r="B70" s="164" t="s">
        <v>853</v>
      </c>
      <c r="C70" s="163">
        <v>0</v>
      </c>
    </row>
    <row r="71" s="143" customFormat="1" ht="17.25" customHeight="1" spans="1:3">
      <c r="A71" s="205">
        <v>2121904</v>
      </c>
      <c r="B71" s="164" t="s">
        <v>854</v>
      </c>
      <c r="C71" s="163">
        <v>0</v>
      </c>
    </row>
    <row r="72" s="143" customFormat="1" ht="17.25" customHeight="1" spans="1:3">
      <c r="A72" s="205">
        <v>2121905</v>
      </c>
      <c r="B72" s="164" t="s">
        <v>855</v>
      </c>
      <c r="C72" s="163">
        <v>0</v>
      </c>
    </row>
    <row r="73" s="143" customFormat="1" ht="17.25" customHeight="1" spans="1:3">
      <c r="A73" s="205">
        <v>2121906</v>
      </c>
      <c r="B73" s="164" t="s">
        <v>856</v>
      </c>
      <c r="C73" s="163">
        <v>0</v>
      </c>
    </row>
    <row r="74" s="143" customFormat="1" ht="17.25" customHeight="1" spans="1:3">
      <c r="A74" s="205">
        <v>2121907</v>
      </c>
      <c r="B74" s="164" t="s">
        <v>857</v>
      </c>
      <c r="C74" s="163">
        <v>0</v>
      </c>
    </row>
    <row r="75" s="143" customFormat="1" ht="17.25" customHeight="1" spans="1:3">
      <c r="A75" s="205">
        <v>2121999</v>
      </c>
      <c r="B75" s="164" t="s">
        <v>858</v>
      </c>
      <c r="C75" s="163">
        <v>0</v>
      </c>
    </row>
    <row r="76" s="143" customFormat="1" ht="17.25" customHeight="1" spans="1:3">
      <c r="A76" s="205">
        <v>229</v>
      </c>
      <c r="B76" s="162" t="s">
        <v>654</v>
      </c>
      <c r="C76" s="163">
        <f>SUM(C77,C81:C82)</f>
        <v>27664</v>
      </c>
    </row>
    <row r="77" s="143" customFormat="1" ht="17.25" customHeight="1" spans="1:3">
      <c r="A77" s="205">
        <v>22904</v>
      </c>
      <c r="B77" s="162" t="s">
        <v>859</v>
      </c>
      <c r="C77" s="163">
        <f>SUM(C78:C80)</f>
        <v>27166</v>
      </c>
    </row>
    <row r="78" s="143" customFormat="1" ht="17.25" customHeight="1" spans="1:3">
      <c r="A78" s="205">
        <v>2290401</v>
      </c>
      <c r="B78" s="164" t="s">
        <v>860</v>
      </c>
      <c r="C78" s="163">
        <v>0</v>
      </c>
    </row>
    <row r="79" s="143" customFormat="1" ht="17.25" customHeight="1" spans="1:3">
      <c r="A79" s="205">
        <v>2290402</v>
      </c>
      <c r="B79" s="164" t="s">
        <v>861</v>
      </c>
      <c r="C79" s="163">
        <v>27166</v>
      </c>
    </row>
    <row r="80" s="143" customFormat="1" ht="17.25" customHeight="1" spans="1:3">
      <c r="A80" s="205">
        <v>2290403</v>
      </c>
      <c r="B80" s="164" t="s">
        <v>862</v>
      </c>
      <c r="C80" s="163">
        <v>0</v>
      </c>
    </row>
    <row r="81" s="143" customFormat="1" ht="17.25" customHeight="1" spans="1:3">
      <c r="A81" s="205">
        <v>22909</v>
      </c>
      <c r="B81" s="162" t="s">
        <v>863</v>
      </c>
      <c r="C81" s="163">
        <v>0</v>
      </c>
    </row>
    <row r="82" s="143" customFormat="1" ht="17.25" customHeight="1" spans="1:3">
      <c r="A82" s="205">
        <v>22960</v>
      </c>
      <c r="B82" s="162" t="s">
        <v>864</v>
      </c>
      <c r="C82" s="163">
        <f>SUM(C83:C93)</f>
        <v>498</v>
      </c>
    </row>
    <row r="83" s="143" customFormat="1" ht="17.25" customHeight="1" spans="1:3">
      <c r="A83" s="205">
        <v>2296001</v>
      </c>
      <c r="B83" s="164" t="s">
        <v>865</v>
      </c>
      <c r="C83" s="163">
        <v>0</v>
      </c>
    </row>
    <row r="84" s="143" customFormat="1" ht="17.25" customHeight="1" spans="1:3">
      <c r="A84" s="205">
        <v>2296002</v>
      </c>
      <c r="B84" s="164" t="s">
        <v>866</v>
      </c>
      <c r="C84" s="163">
        <v>412</v>
      </c>
    </row>
    <row r="85" s="143" customFormat="1" ht="17.25" customHeight="1" spans="1:3">
      <c r="A85" s="205">
        <v>2296003</v>
      </c>
      <c r="B85" s="164" t="s">
        <v>867</v>
      </c>
      <c r="C85" s="163">
        <v>49</v>
      </c>
    </row>
    <row r="86" s="143" customFormat="1" ht="17.25" customHeight="1" spans="1:3">
      <c r="A86" s="205">
        <v>2296004</v>
      </c>
      <c r="B86" s="164" t="s">
        <v>868</v>
      </c>
      <c r="C86" s="163">
        <v>0</v>
      </c>
    </row>
    <row r="87" s="143" customFormat="1" ht="17.25" customHeight="1" spans="1:3">
      <c r="A87" s="205">
        <v>2296005</v>
      </c>
      <c r="B87" s="164" t="s">
        <v>869</v>
      </c>
      <c r="C87" s="163">
        <v>0</v>
      </c>
    </row>
    <row r="88" s="143" customFormat="1" ht="17.25" customHeight="1" spans="1:3">
      <c r="A88" s="205">
        <v>2296006</v>
      </c>
      <c r="B88" s="164" t="s">
        <v>870</v>
      </c>
      <c r="C88" s="163">
        <v>34</v>
      </c>
    </row>
    <row r="89" s="143" customFormat="1" ht="17.25" customHeight="1" spans="1:3">
      <c r="A89" s="205">
        <v>2296010</v>
      </c>
      <c r="B89" s="164" t="s">
        <v>871</v>
      </c>
      <c r="C89" s="163">
        <v>0</v>
      </c>
    </row>
    <row r="90" s="143" customFormat="1" ht="17.25" customHeight="1" spans="1:3">
      <c r="A90" s="205">
        <v>2296011</v>
      </c>
      <c r="B90" s="164" t="s">
        <v>872</v>
      </c>
      <c r="C90" s="163">
        <v>0</v>
      </c>
    </row>
    <row r="91" s="143" customFormat="1" ht="17.25" customHeight="1" spans="1:3">
      <c r="A91" s="205">
        <v>2296012</v>
      </c>
      <c r="B91" s="164" t="s">
        <v>873</v>
      </c>
      <c r="C91" s="163">
        <v>0</v>
      </c>
    </row>
    <row r="92" s="143" customFormat="1" ht="17.25" customHeight="1" spans="1:3">
      <c r="A92" s="205">
        <v>2296013</v>
      </c>
      <c r="B92" s="164" t="s">
        <v>874</v>
      </c>
      <c r="C92" s="163">
        <v>0</v>
      </c>
    </row>
    <row r="93" s="143" customFormat="1" ht="17.25" customHeight="1" spans="1:3">
      <c r="A93" s="205">
        <v>2296099</v>
      </c>
      <c r="B93" s="164" t="s">
        <v>875</v>
      </c>
      <c r="C93" s="163">
        <v>3</v>
      </c>
    </row>
    <row r="94" s="143" customFormat="1" ht="17.25" customHeight="1" spans="1:3">
      <c r="A94" s="205">
        <v>232</v>
      </c>
      <c r="B94" s="162" t="s">
        <v>584</v>
      </c>
      <c r="C94" s="163">
        <f>C95</f>
        <v>3875</v>
      </c>
    </row>
    <row r="95" s="143" customFormat="1" ht="17.25" customHeight="1" spans="1:3">
      <c r="A95" s="205">
        <v>23204</v>
      </c>
      <c r="B95" s="162" t="s">
        <v>876</v>
      </c>
      <c r="C95" s="163">
        <f>SUM(C96:C110)</f>
        <v>3875</v>
      </c>
    </row>
    <row r="96" s="143" customFormat="1" ht="17.25" customHeight="1" spans="1:3">
      <c r="A96" s="205">
        <v>2320401</v>
      </c>
      <c r="B96" s="164" t="s">
        <v>877</v>
      </c>
      <c r="C96" s="163">
        <v>0</v>
      </c>
    </row>
    <row r="97" s="143" customFormat="1" customHeight="1" spans="1:3">
      <c r="A97" s="205">
        <v>2320405</v>
      </c>
      <c r="B97" s="164" t="s">
        <v>878</v>
      </c>
      <c r="C97" s="163">
        <v>0</v>
      </c>
    </row>
    <row r="98" s="143" customFormat="1" ht="17.25" customHeight="1" spans="1:3">
      <c r="A98" s="205">
        <v>2320411</v>
      </c>
      <c r="B98" s="164" t="s">
        <v>879</v>
      </c>
      <c r="C98" s="163">
        <v>3875</v>
      </c>
    </row>
    <row r="99" s="143" customFormat="1" ht="17.25" customHeight="1" spans="1:3">
      <c r="A99" s="205">
        <v>2320413</v>
      </c>
      <c r="B99" s="164" t="s">
        <v>880</v>
      </c>
      <c r="C99" s="163">
        <v>0</v>
      </c>
    </row>
    <row r="100" s="143" customFormat="1" ht="17.25" customHeight="1" spans="1:3">
      <c r="A100" s="205">
        <v>2320414</v>
      </c>
      <c r="B100" s="164" t="s">
        <v>881</v>
      </c>
      <c r="C100" s="163">
        <v>0</v>
      </c>
    </row>
    <row r="101" s="143" customFormat="1" ht="17.25" customHeight="1" spans="1:3">
      <c r="A101" s="205">
        <v>2320416</v>
      </c>
      <c r="B101" s="164" t="s">
        <v>882</v>
      </c>
      <c r="C101" s="163">
        <v>0</v>
      </c>
    </row>
    <row r="102" s="143" customFormat="1" ht="17.25" customHeight="1" spans="1:3">
      <c r="A102" s="205">
        <v>2320417</v>
      </c>
      <c r="B102" s="164" t="s">
        <v>883</v>
      </c>
      <c r="C102" s="163">
        <v>0</v>
      </c>
    </row>
    <row r="103" s="143" customFormat="1" ht="17.25" customHeight="1" spans="1:3">
      <c r="A103" s="205">
        <v>2320418</v>
      </c>
      <c r="B103" s="164" t="s">
        <v>884</v>
      </c>
      <c r="C103" s="163">
        <v>0</v>
      </c>
    </row>
    <row r="104" s="143" customFormat="1" ht="17.25" customHeight="1" spans="1:3">
      <c r="A104" s="205">
        <v>2320419</v>
      </c>
      <c r="B104" s="164" t="s">
        <v>885</v>
      </c>
      <c r="C104" s="163">
        <v>0</v>
      </c>
    </row>
    <row r="105" s="143" customFormat="1" ht="17.25" customHeight="1" spans="1:3">
      <c r="A105" s="205">
        <v>2320420</v>
      </c>
      <c r="B105" s="164" t="s">
        <v>886</v>
      </c>
      <c r="C105" s="163">
        <v>0</v>
      </c>
    </row>
    <row r="106" s="143" customFormat="1" ht="17.25" customHeight="1" spans="1:3">
      <c r="A106" s="205">
        <v>2320431</v>
      </c>
      <c r="B106" s="164" t="s">
        <v>887</v>
      </c>
      <c r="C106" s="163">
        <v>0</v>
      </c>
    </row>
    <row r="107" s="143" customFormat="1" ht="17.25" customHeight="1" spans="1:3">
      <c r="A107" s="205">
        <v>2320432</v>
      </c>
      <c r="B107" s="164" t="s">
        <v>888</v>
      </c>
      <c r="C107" s="163">
        <v>0</v>
      </c>
    </row>
    <row r="108" s="143" customFormat="1" ht="17.25" customHeight="1" spans="1:3">
      <c r="A108" s="205">
        <v>2320433</v>
      </c>
      <c r="B108" s="164" t="s">
        <v>889</v>
      </c>
      <c r="C108" s="163">
        <v>0</v>
      </c>
    </row>
    <row r="109" s="143" customFormat="1" ht="17.25" customHeight="1" spans="1:3">
      <c r="A109" s="205">
        <v>2320498</v>
      </c>
      <c r="B109" s="164" t="s">
        <v>890</v>
      </c>
      <c r="C109" s="163">
        <v>0</v>
      </c>
    </row>
    <row r="110" s="143" customFormat="1" ht="17.25" customHeight="1" spans="1:3">
      <c r="A110" s="205">
        <v>2320499</v>
      </c>
      <c r="B110" s="164" t="s">
        <v>891</v>
      </c>
      <c r="C110" s="163">
        <v>0</v>
      </c>
    </row>
    <row r="111" s="143" customFormat="1" ht="17.25" customHeight="1" spans="1:3">
      <c r="A111" s="205">
        <v>234</v>
      </c>
      <c r="B111" s="204" t="s">
        <v>892</v>
      </c>
      <c r="C111" s="163">
        <f>SUM(C112,C125)</f>
        <v>57</v>
      </c>
    </row>
    <row r="112" s="143" customFormat="1" ht="17.25" customHeight="1" spans="1:3">
      <c r="A112" s="205">
        <v>23401</v>
      </c>
      <c r="B112" s="204" t="s">
        <v>616</v>
      </c>
      <c r="C112" s="163">
        <f>SUM(C113:C124)</f>
        <v>0</v>
      </c>
    </row>
    <row r="113" s="143" customFormat="1" ht="17.25" customHeight="1" spans="1:3">
      <c r="A113" s="205">
        <v>2340101</v>
      </c>
      <c r="B113" s="205" t="s">
        <v>893</v>
      </c>
      <c r="C113" s="163">
        <v>0</v>
      </c>
    </row>
    <row r="114" s="143" customFormat="1" ht="17.25" customHeight="1" spans="1:3">
      <c r="A114" s="205">
        <v>2340102</v>
      </c>
      <c r="B114" s="205" t="s">
        <v>894</v>
      </c>
      <c r="C114" s="163">
        <v>0</v>
      </c>
    </row>
    <row r="115" s="143" customFormat="1" ht="17.25" customHeight="1" spans="1:3">
      <c r="A115" s="205">
        <v>2340103</v>
      </c>
      <c r="B115" s="205" t="s">
        <v>895</v>
      </c>
      <c r="C115" s="163">
        <v>0</v>
      </c>
    </row>
    <row r="116" s="143" customFormat="1" ht="17.25" customHeight="1" spans="1:3">
      <c r="A116" s="205">
        <v>2340104</v>
      </c>
      <c r="B116" s="205" t="s">
        <v>896</v>
      </c>
      <c r="C116" s="163">
        <v>0</v>
      </c>
    </row>
    <row r="117" s="143" customFormat="1" ht="17.25" customHeight="1" spans="1:3">
      <c r="A117" s="205">
        <v>2340105</v>
      </c>
      <c r="B117" s="205" t="s">
        <v>897</v>
      </c>
      <c r="C117" s="163">
        <v>0</v>
      </c>
    </row>
    <row r="118" s="143" customFormat="1" ht="17.25" customHeight="1" spans="1:3">
      <c r="A118" s="205">
        <v>2340106</v>
      </c>
      <c r="B118" s="205" t="s">
        <v>898</v>
      </c>
      <c r="C118" s="163">
        <v>0</v>
      </c>
    </row>
    <row r="119" s="143" customFormat="1" ht="17.25" customHeight="1" spans="1:3">
      <c r="A119" s="205">
        <v>2340107</v>
      </c>
      <c r="B119" s="205" t="s">
        <v>899</v>
      </c>
      <c r="C119" s="163">
        <v>0</v>
      </c>
    </row>
    <row r="120" s="143" customFormat="1" ht="17.25" customHeight="1" spans="1:3">
      <c r="A120" s="205">
        <v>2340108</v>
      </c>
      <c r="B120" s="205" t="s">
        <v>900</v>
      </c>
      <c r="C120" s="163">
        <v>0</v>
      </c>
    </row>
    <row r="121" s="143" customFormat="1" ht="17.25" customHeight="1" spans="1:3">
      <c r="A121" s="205">
        <v>2340109</v>
      </c>
      <c r="B121" s="205" t="s">
        <v>901</v>
      </c>
      <c r="C121" s="163">
        <v>0</v>
      </c>
    </row>
    <row r="122" s="143" customFormat="1" ht="17.25" customHeight="1" spans="1:3">
      <c r="A122" s="205">
        <v>2340110</v>
      </c>
      <c r="B122" s="205" t="s">
        <v>902</v>
      </c>
      <c r="C122" s="163">
        <v>0</v>
      </c>
    </row>
    <row r="123" s="143" customFormat="1" ht="17.25" customHeight="1" spans="1:3">
      <c r="A123" s="205">
        <v>2340111</v>
      </c>
      <c r="B123" s="205" t="s">
        <v>903</v>
      </c>
      <c r="C123" s="163">
        <v>0</v>
      </c>
    </row>
    <row r="124" s="143" customFormat="1" ht="17.25" customHeight="1" spans="1:3">
      <c r="A124" s="205">
        <v>2340199</v>
      </c>
      <c r="B124" s="205" t="s">
        <v>904</v>
      </c>
      <c r="C124" s="163">
        <v>0</v>
      </c>
    </row>
    <row r="125" s="143" customFormat="1" ht="17.25" customHeight="1" spans="1:3">
      <c r="A125" s="205">
        <v>23402</v>
      </c>
      <c r="B125" s="204" t="s">
        <v>905</v>
      </c>
      <c r="C125" s="163">
        <f>SUM(C126:C131)</f>
        <v>57</v>
      </c>
    </row>
    <row r="126" s="143" customFormat="1" ht="17.25" customHeight="1" spans="1:3">
      <c r="A126" s="205">
        <v>2340201</v>
      </c>
      <c r="B126" s="205" t="s">
        <v>906</v>
      </c>
      <c r="C126" s="163">
        <v>0</v>
      </c>
    </row>
    <row r="127" s="143" customFormat="1" ht="17.25" customHeight="1" spans="1:3">
      <c r="A127" s="205">
        <v>2340202</v>
      </c>
      <c r="B127" s="205" t="s">
        <v>907</v>
      </c>
      <c r="C127" s="163">
        <v>0</v>
      </c>
    </row>
    <row r="128" s="143" customFormat="1" ht="17.25" customHeight="1" spans="1:3">
      <c r="A128" s="205">
        <v>2340203</v>
      </c>
      <c r="B128" s="205" t="s">
        <v>908</v>
      </c>
      <c r="C128" s="163">
        <v>0</v>
      </c>
    </row>
    <row r="129" s="143" customFormat="1" ht="17.25" customHeight="1" spans="1:3">
      <c r="A129" s="205">
        <v>2340204</v>
      </c>
      <c r="B129" s="205" t="s">
        <v>909</v>
      </c>
      <c r="C129" s="163">
        <v>0</v>
      </c>
    </row>
    <row r="130" s="143" customFormat="1" ht="17.25" customHeight="1" spans="1:3">
      <c r="A130" s="205">
        <v>2340205</v>
      </c>
      <c r="B130" s="205" t="s">
        <v>910</v>
      </c>
      <c r="C130" s="163">
        <v>0</v>
      </c>
    </row>
    <row r="131" s="143" customFormat="1" ht="17.25" customHeight="1" spans="1:3">
      <c r="A131" s="205">
        <v>2340299</v>
      </c>
      <c r="B131" s="205" t="s">
        <v>911</v>
      </c>
      <c r="C131" s="163">
        <v>57</v>
      </c>
    </row>
    <row r="132" s="143" customFormat="1" ht="17.25" customHeight="1" spans="1:3">
      <c r="A132" s="206"/>
      <c r="B132" s="206" t="s">
        <v>912</v>
      </c>
      <c r="C132" s="207">
        <v>23</v>
      </c>
    </row>
    <row r="133" s="143" customFormat="1" ht="17.25" customHeight="1" spans="1:3">
      <c r="A133" s="206"/>
      <c r="B133" s="206" t="s">
        <v>913</v>
      </c>
      <c r="C133" s="207">
        <v>1058</v>
      </c>
    </row>
    <row r="134" s="143" customFormat="1" ht="17.25" customHeight="1" spans="1:3">
      <c r="A134" s="206"/>
      <c r="B134" s="206" t="s">
        <v>914</v>
      </c>
      <c r="C134" s="207">
        <v>27698</v>
      </c>
    </row>
    <row r="135" s="143" customFormat="1" ht="17.25" customHeight="1" spans="1:3">
      <c r="A135" s="208" t="s">
        <v>797</v>
      </c>
      <c r="B135" s="209"/>
      <c r="C135" s="207">
        <f>C5+C132+C133+C134</f>
        <v>63397</v>
      </c>
    </row>
    <row r="136" s="143" customFormat="1" ht="17.25" customHeight="1"/>
    <row r="137" s="143" customFormat="1" ht="17.25" customHeight="1"/>
    <row r="138" s="143" customFormat="1" ht="17.25" customHeight="1"/>
    <row r="139" s="143" customFormat="1" ht="17.25" customHeight="1"/>
    <row r="140" s="143" customFormat="1" ht="17.25" customHeight="1"/>
    <row r="141" s="143" customFormat="1" ht="17.25" customHeight="1"/>
    <row r="142" s="143" customFormat="1" ht="17.25" customHeight="1"/>
    <row r="143" s="143" customFormat="1" ht="17.25" customHeight="1"/>
    <row r="144" s="143" customFormat="1" ht="17.25" customHeight="1"/>
    <row r="145" s="143" customFormat="1" ht="17.25" customHeight="1"/>
    <row r="146" s="143" customFormat="1" ht="17.25" customHeight="1"/>
    <row r="147" s="143" customFormat="1" ht="17.25" customHeight="1"/>
    <row r="148" s="143" customFormat="1" ht="17.25" customHeight="1"/>
    <row r="149" s="143" customFormat="1" ht="17.25" customHeight="1"/>
    <row r="150" s="143" customFormat="1" ht="17.25" customHeight="1"/>
    <row r="151" s="143" customFormat="1" ht="17.25" customHeight="1"/>
    <row r="152" s="143" customFormat="1" ht="17.25" customHeight="1"/>
    <row r="153" s="143" customFormat="1" ht="17.25" customHeight="1"/>
    <row r="154" s="143" customFormat="1" ht="17.25" customHeight="1"/>
    <row r="155" s="143" customFormat="1" ht="17.25" customHeight="1"/>
    <row r="156" s="143" customFormat="1" ht="17.25" customHeight="1"/>
    <row r="157" s="143" customFormat="1" ht="17.25" customHeight="1"/>
    <row r="158" s="143" customFormat="1" ht="17.25" customHeight="1"/>
    <row r="159" s="143" customFormat="1" ht="17.25" customHeight="1"/>
    <row r="160" s="143" customFormat="1" ht="17.25" customHeight="1"/>
    <row r="161" s="143" customFormat="1" ht="17.25" customHeight="1"/>
    <row r="162" s="143" customFormat="1" ht="17.25" customHeight="1"/>
    <row r="163" s="143" customFormat="1" ht="17.25" customHeight="1"/>
    <row r="164" s="143" customFormat="1" ht="17.25" customHeight="1"/>
    <row r="165" s="143" customFormat="1" ht="17.25" customHeight="1"/>
    <row r="166" s="143" customFormat="1" ht="17.25" customHeight="1"/>
  </sheetData>
  <mergeCells count="2">
    <mergeCell ref="A2:C2"/>
    <mergeCell ref="A135:B135"/>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L13" sqref="L13"/>
    </sheetView>
  </sheetViews>
  <sheetFormatPr defaultColWidth="9" defaultRowHeight="15.6" outlineLevelCol="3"/>
  <cols>
    <col min="1" max="1" width="33.6" style="194" customWidth="1"/>
    <col min="2" max="2" width="31" style="195" customWidth="1"/>
    <col min="3" max="3" width="33.3" style="195" customWidth="1"/>
    <col min="4" max="4" width="31.9" style="193" customWidth="1"/>
    <col min="5" max="16384" width="9" style="193"/>
  </cols>
  <sheetData>
    <row r="1" s="193" customFormat="1" spans="1:3">
      <c r="A1" s="194" t="s">
        <v>915</v>
      </c>
      <c r="B1" s="195"/>
      <c r="C1" s="195"/>
    </row>
    <row r="2" s="193" customFormat="1" ht="36" customHeight="1" spans="1:4">
      <c r="A2" s="196" t="s">
        <v>916</v>
      </c>
      <c r="B2" s="196"/>
      <c r="C2" s="196"/>
      <c r="D2" s="196"/>
    </row>
    <row r="3" s="193" customFormat="1" ht="18.75" customHeight="1" spans="1:4">
      <c r="A3" s="196"/>
      <c r="B3" s="196"/>
      <c r="C3" s="196"/>
      <c r="D3" s="197" t="s">
        <v>597</v>
      </c>
    </row>
    <row r="4" s="193" customFormat="1" ht="30" customHeight="1" spans="1:4">
      <c r="A4" s="198" t="s">
        <v>778</v>
      </c>
      <c r="B4" s="114" t="s">
        <v>917</v>
      </c>
      <c r="C4" s="114" t="s">
        <v>918</v>
      </c>
      <c r="D4" s="199" t="s">
        <v>87</v>
      </c>
    </row>
    <row r="5" s="193" customFormat="1" ht="30" customHeight="1" spans="1:4">
      <c r="A5" s="200" t="s">
        <v>919</v>
      </c>
      <c r="B5" s="200">
        <f>B6+B12+B13+B14+B15+B16</f>
        <v>57400</v>
      </c>
      <c r="C5" s="200">
        <f>C6+C14+C15+C16</f>
        <v>57400</v>
      </c>
      <c r="D5" s="201">
        <f>D6+D12+D13+D14+D15</f>
        <v>4058</v>
      </c>
    </row>
    <row r="6" s="193" customFormat="1" ht="30" customHeight="1" spans="1:4">
      <c r="A6" s="117" t="s">
        <v>780</v>
      </c>
      <c r="B6" s="114">
        <v>45000</v>
      </c>
      <c r="C6" s="114">
        <v>45000</v>
      </c>
      <c r="D6" s="201">
        <f>SUM(D7:D11)</f>
        <v>3707</v>
      </c>
    </row>
    <row r="7" s="193" customFormat="1" ht="30" customHeight="1" spans="1:4">
      <c r="A7" s="115" t="s">
        <v>781</v>
      </c>
      <c r="B7" s="191">
        <v>20000</v>
      </c>
      <c r="C7" s="191">
        <v>20000</v>
      </c>
      <c r="D7" s="116">
        <v>3630</v>
      </c>
    </row>
    <row r="8" s="193" customFormat="1" ht="30" customHeight="1" spans="1:4">
      <c r="A8" s="115" t="s">
        <v>782</v>
      </c>
      <c r="B8" s="191"/>
      <c r="C8" s="191"/>
      <c r="D8" s="116">
        <v>129</v>
      </c>
    </row>
    <row r="9" s="193" customFormat="1" ht="30" customHeight="1" spans="1:4">
      <c r="A9" s="115" t="s">
        <v>783</v>
      </c>
      <c r="B9" s="191"/>
      <c r="C9" s="191"/>
      <c r="D9" s="201">
        <v>0</v>
      </c>
    </row>
    <row r="10" s="193" customFormat="1" ht="30" customHeight="1" spans="1:4">
      <c r="A10" s="115" t="s">
        <v>784</v>
      </c>
      <c r="B10" s="191"/>
      <c r="C10" s="191"/>
      <c r="D10" s="116">
        <v>-60</v>
      </c>
    </row>
    <row r="11" s="193" customFormat="1" ht="30" customHeight="1" spans="1:4">
      <c r="A11" s="115" t="s">
        <v>785</v>
      </c>
      <c r="B11" s="191">
        <v>25000</v>
      </c>
      <c r="C11" s="191">
        <v>25000</v>
      </c>
      <c r="D11" s="116">
        <v>8</v>
      </c>
    </row>
    <row r="12" s="193" customFormat="1" ht="30" customHeight="1" spans="1:4">
      <c r="A12" s="117" t="s">
        <v>786</v>
      </c>
      <c r="B12" s="114"/>
      <c r="C12" s="114"/>
      <c r="D12" s="201">
        <v>0</v>
      </c>
    </row>
    <row r="13" s="193" customFormat="1" ht="30" customHeight="1" spans="1:4">
      <c r="A13" s="117" t="s">
        <v>787</v>
      </c>
      <c r="B13" s="114"/>
      <c r="C13" s="114"/>
      <c r="D13" s="201">
        <v>0</v>
      </c>
    </row>
    <row r="14" s="193" customFormat="1" ht="30" customHeight="1" spans="1:4">
      <c r="A14" s="117" t="s">
        <v>788</v>
      </c>
      <c r="B14" s="114">
        <v>680</v>
      </c>
      <c r="C14" s="114">
        <v>680</v>
      </c>
      <c r="D14" s="116">
        <v>121</v>
      </c>
    </row>
    <row r="15" s="193" customFormat="1" ht="30" customHeight="1" spans="1:4">
      <c r="A15" s="117" t="s">
        <v>789</v>
      </c>
      <c r="B15" s="114">
        <v>220</v>
      </c>
      <c r="C15" s="114">
        <v>220</v>
      </c>
      <c r="D15" s="116">
        <v>230</v>
      </c>
    </row>
    <row r="16" ht="30" customHeight="1" spans="1:4">
      <c r="A16" s="202" t="s">
        <v>920</v>
      </c>
      <c r="B16" s="203">
        <v>11500</v>
      </c>
      <c r="C16" s="203">
        <v>11500</v>
      </c>
      <c r="D16" s="201"/>
    </row>
  </sheetData>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65"/>
  <sheetViews>
    <sheetView workbookViewId="0">
      <selection activeCell="H4" sqref="H4"/>
    </sheetView>
  </sheetViews>
  <sheetFormatPr defaultColWidth="12.1833333333333" defaultRowHeight="15.55" customHeight="1"/>
  <cols>
    <col min="1" max="1" width="9.7" style="182" customWidth="1"/>
    <col min="2" max="2" width="55.3" style="143" customWidth="1"/>
    <col min="3" max="3" width="15.9" style="183" customWidth="1"/>
    <col min="4" max="4" width="16.9" style="183" customWidth="1"/>
    <col min="5" max="5" width="16.4" style="143" customWidth="1"/>
    <col min="6" max="258" width="12.1833333333333" style="143" customWidth="1"/>
    <col min="259" max="16384" width="12.1833333333333" style="143"/>
  </cols>
  <sheetData>
    <row r="1" s="142" customFormat="1" customHeight="1" spans="1:258">
      <c r="A1" s="184" t="s">
        <v>921</v>
      </c>
      <c r="B1" s="184"/>
      <c r="C1" s="183"/>
      <c r="D1" s="18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c r="IW1" s="143"/>
      <c r="IX1" s="143"/>
    </row>
    <row r="2" s="143" customFormat="1" ht="44.25" customHeight="1" spans="1:5">
      <c r="A2" s="182"/>
      <c r="B2" s="145" t="s">
        <v>922</v>
      </c>
      <c r="C2" s="185"/>
      <c r="D2" s="185"/>
      <c r="E2" s="174"/>
    </row>
    <row r="3" s="143" customFormat="1" ht="17" customHeight="1" spans="1:5">
      <c r="A3" s="182"/>
      <c r="B3" s="186"/>
      <c r="C3" s="187"/>
      <c r="D3" s="187"/>
      <c r="E3" s="186" t="s">
        <v>597</v>
      </c>
    </row>
    <row r="4" s="143" customFormat="1" ht="17" customHeight="1" spans="1:5">
      <c r="A4" s="188" t="s">
        <v>85</v>
      </c>
      <c r="B4" s="114" t="s">
        <v>86</v>
      </c>
      <c r="C4" s="114" t="s">
        <v>917</v>
      </c>
      <c r="D4" s="114" t="s">
        <v>923</v>
      </c>
      <c r="E4" s="114" t="s">
        <v>4</v>
      </c>
    </row>
    <row r="5" s="143" customFormat="1" ht="17" customHeight="1" spans="1:5">
      <c r="A5" s="189"/>
      <c r="B5" s="114" t="s">
        <v>800</v>
      </c>
      <c r="C5" s="190">
        <f>C18+C40+C46</f>
        <v>10900</v>
      </c>
      <c r="D5" s="191">
        <f>D18+D40+D46+D50</f>
        <v>38000</v>
      </c>
      <c r="E5" s="192">
        <f>SUM(E6,E18,E50,E68,E85)</f>
        <v>34618</v>
      </c>
    </row>
    <row r="6" s="143" customFormat="1" ht="17" customHeight="1" spans="1:5">
      <c r="A6" s="117">
        <v>208</v>
      </c>
      <c r="B6" s="118" t="s">
        <v>257</v>
      </c>
      <c r="C6" s="190"/>
      <c r="D6" s="191"/>
      <c r="E6" s="192">
        <f>SUM(E7,E11,E15)</f>
        <v>2166</v>
      </c>
    </row>
    <row r="7" s="143" customFormat="1" ht="17" customHeight="1" spans="1:5">
      <c r="A7" s="117">
        <v>20822</v>
      </c>
      <c r="B7" s="118" t="s">
        <v>801</v>
      </c>
      <c r="C7" s="190"/>
      <c r="D7" s="191"/>
      <c r="E7" s="192">
        <f>SUM(E8:E10)</f>
        <v>2166</v>
      </c>
    </row>
    <row r="8" s="143" customFormat="1" ht="17" customHeight="1" spans="1:5">
      <c r="A8" s="189">
        <v>2082201</v>
      </c>
      <c r="B8" s="119" t="s">
        <v>802</v>
      </c>
      <c r="C8" s="190"/>
      <c r="D8" s="191"/>
      <c r="E8" s="192">
        <v>1204</v>
      </c>
    </row>
    <row r="9" s="143" customFormat="1" ht="17" customHeight="1" spans="1:5">
      <c r="A9" s="189">
        <v>2082202</v>
      </c>
      <c r="B9" s="119" t="s">
        <v>803</v>
      </c>
      <c r="C9" s="190"/>
      <c r="D9" s="191"/>
      <c r="E9" s="192">
        <v>962</v>
      </c>
    </row>
    <row r="10" s="143" customFormat="1" ht="17" customHeight="1" spans="1:5">
      <c r="A10" s="189">
        <v>2082299</v>
      </c>
      <c r="B10" s="119" t="s">
        <v>804</v>
      </c>
      <c r="C10" s="190"/>
      <c r="D10" s="191"/>
      <c r="E10" s="192">
        <v>0</v>
      </c>
    </row>
    <row r="11" s="143" customFormat="1" ht="17" customHeight="1" spans="1:5">
      <c r="A11" s="117">
        <v>20823</v>
      </c>
      <c r="B11" s="118" t="s">
        <v>805</v>
      </c>
      <c r="C11" s="190"/>
      <c r="D11" s="191"/>
      <c r="E11" s="192">
        <f>SUM(E12:E14)</f>
        <v>0</v>
      </c>
    </row>
    <row r="12" s="143" customFormat="1" ht="17.25" customHeight="1" spans="1:5">
      <c r="A12" s="115">
        <v>2082301</v>
      </c>
      <c r="B12" s="119" t="s">
        <v>802</v>
      </c>
      <c r="C12" s="190"/>
      <c r="D12" s="191"/>
      <c r="E12" s="192">
        <v>0</v>
      </c>
    </row>
    <row r="13" s="143" customFormat="1" ht="17.25" customHeight="1" spans="1:5">
      <c r="A13" s="115">
        <v>2082302</v>
      </c>
      <c r="B13" s="119" t="s">
        <v>803</v>
      </c>
      <c r="C13" s="190"/>
      <c r="D13" s="191"/>
      <c r="E13" s="192">
        <v>0</v>
      </c>
    </row>
    <row r="14" s="143" customFormat="1" ht="17.25" customHeight="1" spans="1:5">
      <c r="A14" s="115">
        <v>2082399</v>
      </c>
      <c r="B14" s="119" t="s">
        <v>806</v>
      </c>
      <c r="C14" s="190"/>
      <c r="D14" s="191"/>
      <c r="E14" s="192">
        <v>0</v>
      </c>
    </row>
    <row r="15" s="143" customFormat="1" ht="17.25" customHeight="1" spans="1:5">
      <c r="A15" s="117">
        <v>20829</v>
      </c>
      <c r="B15" s="118" t="s">
        <v>807</v>
      </c>
      <c r="C15" s="190"/>
      <c r="D15" s="191"/>
      <c r="E15" s="192">
        <f>SUM(E16:E17)</f>
        <v>0</v>
      </c>
    </row>
    <row r="16" s="143" customFormat="1" ht="17.25" customHeight="1" spans="1:5">
      <c r="A16" s="115">
        <v>2082901</v>
      </c>
      <c r="B16" s="119" t="s">
        <v>803</v>
      </c>
      <c r="C16" s="190"/>
      <c r="D16" s="191"/>
      <c r="E16" s="192">
        <v>0</v>
      </c>
    </row>
    <row r="17" s="143" customFormat="1" ht="17.25" customHeight="1" spans="1:5">
      <c r="A17" s="115">
        <v>2082999</v>
      </c>
      <c r="B17" s="119" t="s">
        <v>808</v>
      </c>
      <c r="C17" s="190"/>
      <c r="D17" s="191"/>
      <c r="E17" s="192">
        <v>0</v>
      </c>
    </row>
    <row r="18" s="143" customFormat="1" ht="17.25" customHeight="1" spans="1:5">
      <c r="A18" s="117">
        <v>212</v>
      </c>
      <c r="B18" s="118" t="s">
        <v>405</v>
      </c>
      <c r="C18" s="190">
        <f>C19</f>
        <v>10000</v>
      </c>
      <c r="D18" s="191">
        <f>D34</f>
        <v>10000</v>
      </c>
      <c r="E18" s="192">
        <f>SUM(E19,E35,E39:E40,E46)</f>
        <v>856</v>
      </c>
    </row>
    <row r="19" s="143" customFormat="1" customHeight="1" spans="1:5">
      <c r="A19" s="117">
        <v>21208</v>
      </c>
      <c r="B19" s="118" t="s">
        <v>809</v>
      </c>
      <c r="C19" s="190">
        <f>C34</f>
        <v>10000</v>
      </c>
      <c r="D19" s="190">
        <f>D34</f>
        <v>10000</v>
      </c>
      <c r="E19" s="192">
        <f>SUM(E20:E34)</f>
        <v>616</v>
      </c>
    </row>
    <row r="20" s="143" customFormat="1" ht="17.25" customHeight="1" spans="1:5">
      <c r="A20" s="115">
        <v>2120801</v>
      </c>
      <c r="B20" s="119" t="s">
        <v>810</v>
      </c>
      <c r="C20" s="190"/>
      <c r="D20" s="191"/>
      <c r="E20" s="192">
        <v>60</v>
      </c>
    </row>
    <row r="21" s="143" customFormat="1" ht="17.25" customHeight="1" spans="1:5">
      <c r="A21" s="115">
        <v>2120802</v>
      </c>
      <c r="B21" s="119" t="s">
        <v>811</v>
      </c>
      <c r="C21" s="190"/>
      <c r="D21" s="191"/>
      <c r="E21" s="192">
        <v>0</v>
      </c>
    </row>
    <row r="22" s="143" customFormat="1" ht="17.25" customHeight="1" spans="1:5">
      <c r="A22" s="115">
        <v>2120803</v>
      </c>
      <c r="B22" s="119" t="s">
        <v>812</v>
      </c>
      <c r="C22" s="190"/>
      <c r="D22" s="191"/>
      <c r="E22" s="192">
        <v>100</v>
      </c>
    </row>
    <row r="23" s="143" customFormat="1" ht="17.25" customHeight="1" spans="1:5">
      <c r="A23" s="115">
        <v>2120804</v>
      </c>
      <c r="B23" s="119" t="s">
        <v>813</v>
      </c>
      <c r="C23" s="190"/>
      <c r="D23" s="191"/>
      <c r="E23" s="192">
        <v>0</v>
      </c>
    </row>
    <row r="24" s="143" customFormat="1" ht="17.25" customHeight="1" spans="1:5">
      <c r="A24" s="115">
        <v>2120805</v>
      </c>
      <c r="B24" s="119" t="s">
        <v>814</v>
      </c>
      <c r="C24" s="190"/>
      <c r="D24" s="191"/>
      <c r="E24" s="192">
        <v>0</v>
      </c>
    </row>
    <row r="25" s="143" customFormat="1" ht="17.25" customHeight="1" spans="1:5">
      <c r="A25" s="115">
        <v>2120806</v>
      </c>
      <c r="B25" s="119" t="s">
        <v>815</v>
      </c>
      <c r="C25" s="190"/>
      <c r="D25" s="191"/>
      <c r="E25" s="192">
        <v>0</v>
      </c>
    </row>
    <row r="26" s="143" customFormat="1" ht="17.25" customHeight="1" spans="1:5">
      <c r="A26" s="115">
        <v>2120807</v>
      </c>
      <c r="B26" s="119" t="s">
        <v>816</v>
      </c>
      <c r="C26" s="190"/>
      <c r="D26" s="191"/>
      <c r="E26" s="192">
        <v>0</v>
      </c>
    </row>
    <row r="27" s="143" customFormat="1" ht="17.25" customHeight="1" spans="1:5">
      <c r="A27" s="115">
        <v>2120809</v>
      </c>
      <c r="B27" s="119" t="s">
        <v>817</v>
      </c>
      <c r="C27" s="190"/>
      <c r="D27" s="191"/>
      <c r="E27" s="192">
        <v>0</v>
      </c>
    </row>
    <row r="28" s="143" customFormat="1" ht="17.25" customHeight="1" spans="1:5">
      <c r="A28" s="115">
        <v>2120810</v>
      </c>
      <c r="B28" s="119" t="s">
        <v>818</v>
      </c>
      <c r="C28" s="190"/>
      <c r="D28" s="191"/>
      <c r="E28" s="192">
        <v>0</v>
      </c>
    </row>
    <row r="29" s="143" customFormat="1" ht="17.25" customHeight="1" spans="1:5">
      <c r="A29" s="115">
        <v>2120811</v>
      </c>
      <c r="B29" s="119" t="s">
        <v>819</v>
      </c>
      <c r="C29" s="190"/>
      <c r="D29" s="191"/>
      <c r="E29" s="192">
        <v>0</v>
      </c>
    </row>
    <row r="30" s="143" customFormat="1" ht="17.25" customHeight="1" spans="1:5">
      <c r="A30" s="115">
        <v>2120813</v>
      </c>
      <c r="B30" s="119" t="s">
        <v>546</v>
      </c>
      <c r="C30" s="190"/>
      <c r="D30" s="191"/>
      <c r="E30" s="192">
        <v>0</v>
      </c>
    </row>
    <row r="31" s="143" customFormat="1" ht="17.25" customHeight="1" spans="1:5">
      <c r="A31" s="115">
        <v>2120814</v>
      </c>
      <c r="B31" s="119" t="s">
        <v>820</v>
      </c>
      <c r="C31" s="190"/>
      <c r="D31" s="191"/>
      <c r="E31" s="192">
        <v>0</v>
      </c>
    </row>
    <row r="32" s="143" customFormat="1" ht="17.25" customHeight="1" spans="1:5">
      <c r="A32" s="115">
        <v>2120815</v>
      </c>
      <c r="B32" s="119" t="s">
        <v>821</v>
      </c>
      <c r="C32" s="190"/>
      <c r="D32" s="191"/>
      <c r="E32" s="192">
        <v>0</v>
      </c>
    </row>
    <row r="33" s="143" customFormat="1" ht="17.25" customHeight="1" spans="1:5">
      <c r="A33" s="115">
        <v>2120816</v>
      </c>
      <c r="B33" s="119" t="s">
        <v>822</v>
      </c>
      <c r="C33" s="190"/>
      <c r="D33" s="191"/>
      <c r="E33" s="192">
        <v>0</v>
      </c>
    </row>
    <row r="34" s="143" customFormat="1" ht="17.25" customHeight="1" spans="1:5">
      <c r="A34" s="115">
        <v>2120899</v>
      </c>
      <c r="B34" s="119" t="s">
        <v>823</v>
      </c>
      <c r="C34" s="190">
        <v>10000</v>
      </c>
      <c r="D34" s="191">
        <v>10000</v>
      </c>
      <c r="E34" s="192">
        <v>456</v>
      </c>
    </row>
    <row r="35" s="143" customFormat="1" ht="17.25" customHeight="1" spans="1:5">
      <c r="A35" s="117">
        <v>21210</v>
      </c>
      <c r="B35" s="118" t="s">
        <v>824</v>
      </c>
      <c r="C35" s="190"/>
      <c r="D35" s="191"/>
      <c r="E35" s="192">
        <f>SUM(E36:E38)</f>
        <v>0</v>
      </c>
    </row>
    <row r="36" s="143" customFormat="1" ht="17.25" customHeight="1" spans="1:5">
      <c r="A36" s="115">
        <v>2121001</v>
      </c>
      <c r="B36" s="119" t="s">
        <v>810</v>
      </c>
      <c r="C36" s="190"/>
      <c r="D36" s="191"/>
      <c r="E36" s="192">
        <v>0</v>
      </c>
    </row>
    <row r="37" s="143" customFormat="1" ht="17.25" customHeight="1" spans="1:5">
      <c r="A37" s="115">
        <v>2121002</v>
      </c>
      <c r="B37" s="119" t="s">
        <v>811</v>
      </c>
      <c r="C37" s="190"/>
      <c r="D37" s="191"/>
      <c r="E37" s="192">
        <v>0</v>
      </c>
    </row>
    <row r="38" s="143" customFormat="1" ht="17.25" customHeight="1" spans="1:5">
      <c r="A38" s="115">
        <v>2121099</v>
      </c>
      <c r="B38" s="119" t="s">
        <v>825</v>
      </c>
      <c r="C38" s="190"/>
      <c r="D38" s="191"/>
      <c r="E38" s="192">
        <v>0</v>
      </c>
    </row>
    <row r="39" s="143" customFormat="1" ht="17.25" customHeight="1" spans="1:5">
      <c r="A39" s="117">
        <v>21211</v>
      </c>
      <c r="B39" s="118" t="s">
        <v>826</v>
      </c>
      <c r="C39" s="190"/>
      <c r="D39" s="190"/>
      <c r="E39" s="192">
        <v>0</v>
      </c>
    </row>
    <row r="40" s="143" customFormat="1" ht="17.25" customHeight="1" spans="1:5">
      <c r="A40" s="117">
        <v>21213</v>
      </c>
      <c r="B40" s="118" t="s">
        <v>827</v>
      </c>
      <c r="C40" s="190">
        <f>C45</f>
        <v>680</v>
      </c>
      <c r="D40" s="190">
        <f>D45</f>
        <v>680</v>
      </c>
      <c r="E40" s="192">
        <f>SUM(E41:E45)</f>
        <v>227</v>
      </c>
    </row>
    <row r="41" s="143" customFormat="1" ht="17.25" customHeight="1" spans="1:5">
      <c r="A41" s="115">
        <v>2121301</v>
      </c>
      <c r="B41" s="119" t="s">
        <v>828</v>
      </c>
      <c r="C41" s="190"/>
      <c r="D41" s="191"/>
      <c r="E41" s="192">
        <v>0</v>
      </c>
    </row>
    <row r="42" s="143" customFormat="1" ht="17.25" customHeight="1" spans="1:5">
      <c r="A42" s="115">
        <v>2121302</v>
      </c>
      <c r="B42" s="119" t="s">
        <v>829</v>
      </c>
      <c r="C42" s="190"/>
      <c r="D42" s="191"/>
      <c r="E42" s="192">
        <v>0</v>
      </c>
    </row>
    <row r="43" s="143" customFormat="1" ht="17.25" customHeight="1" spans="1:5">
      <c r="A43" s="115">
        <v>2121303</v>
      </c>
      <c r="B43" s="119" t="s">
        <v>830</v>
      </c>
      <c r="C43" s="190"/>
      <c r="D43" s="191"/>
      <c r="E43" s="192">
        <v>0</v>
      </c>
    </row>
    <row r="44" s="143" customFormat="1" ht="17.25" customHeight="1" spans="1:5">
      <c r="A44" s="115">
        <v>2121304</v>
      </c>
      <c r="B44" s="119" t="s">
        <v>831</v>
      </c>
      <c r="C44" s="190"/>
      <c r="D44" s="191"/>
      <c r="E44" s="192">
        <v>0</v>
      </c>
    </row>
    <row r="45" s="143" customFormat="1" ht="17.25" customHeight="1" spans="1:5">
      <c r="A45" s="115">
        <v>2121399</v>
      </c>
      <c r="B45" s="119" t="s">
        <v>832</v>
      </c>
      <c r="C45" s="190">
        <v>680</v>
      </c>
      <c r="D45" s="191">
        <v>680</v>
      </c>
      <c r="E45" s="192">
        <v>227</v>
      </c>
    </row>
    <row r="46" s="143" customFormat="1" ht="17.25" customHeight="1" spans="1:5">
      <c r="A46" s="117">
        <v>21214</v>
      </c>
      <c r="B46" s="118" t="s">
        <v>833</v>
      </c>
      <c r="C46" s="190">
        <f>C47</f>
        <v>220</v>
      </c>
      <c r="D46" s="191">
        <v>220</v>
      </c>
      <c r="E46" s="192">
        <f>SUM(E47:E49)</f>
        <v>13</v>
      </c>
    </row>
    <row r="47" s="143" customFormat="1" ht="17.25" customHeight="1" spans="1:5">
      <c r="A47" s="115">
        <v>2121401</v>
      </c>
      <c r="B47" s="119" t="s">
        <v>834</v>
      </c>
      <c r="C47" s="191">
        <v>220</v>
      </c>
      <c r="D47" s="191">
        <v>220</v>
      </c>
      <c r="E47" s="192">
        <v>13</v>
      </c>
    </row>
    <row r="48" s="143" customFormat="1" ht="17.25" customHeight="1" spans="1:5">
      <c r="A48" s="115">
        <v>2121402</v>
      </c>
      <c r="B48" s="119" t="s">
        <v>835</v>
      </c>
      <c r="C48" s="190"/>
      <c r="D48" s="191"/>
      <c r="E48" s="192">
        <v>0</v>
      </c>
    </row>
    <row r="49" s="143" customFormat="1" ht="17.25" customHeight="1" spans="1:5">
      <c r="A49" s="115">
        <v>2121499</v>
      </c>
      <c r="B49" s="119" t="s">
        <v>836</v>
      </c>
      <c r="C49" s="190"/>
      <c r="D49" s="191"/>
      <c r="E49" s="192">
        <v>0</v>
      </c>
    </row>
    <row r="50" s="143" customFormat="1" ht="17.25" customHeight="1" spans="1:5">
      <c r="A50" s="117">
        <v>229</v>
      </c>
      <c r="B50" s="118" t="s">
        <v>654</v>
      </c>
      <c r="C50" s="190"/>
      <c r="D50" s="190">
        <f>D51</f>
        <v>27100</v>
      </c>
      <c r="E50" s="192">
        <f>SUM(E51,E55:E56)</f>
        <v>27664</v>
      </c>
    </row>
    <row r="51" s="143" customFormat="1" ht="17.25" customHeight="1" spans="1:5">
      <c r="A51" s="117">
        <v>22904</v>
      </c>
      <c r="B51" s="118" t="s">
        <v>859</v>
      </c>
      <c r="C51" s="190"/>
      <c r="D51" s="190">
        <f>D53</f>
        <v>27100</v>
      </c>
      <c r="E51" s="192">
        <f>SUM(E52:E54)</f>
        <v>27166</v>
      </c>
    </row>
    <row r="52" s="143" customFormat="1" ht="17.25" customHeight="1" spans="1:5">
      <c r="A52" s="115">
        <v>2290401</v>
      </c>
      <c r="B52" s="119" t="s">
        <v>860</v>
      </c>
      <c r="C52" s="190"/>
      <c r="D52" s="190"/>
      <c r="E52" s="192">
        <v>0</v>
      </c>
    </row>
    <row r="53" s="143" customFormat="1" ht="17.25" customHeight="1" spans="1:5">
      <c r="A53" s="115">
        <v>2290402</v>
      </c>
      <c r="B53" s="119" t="s">
        <v>861</v>
      </c>
      <c r="C53" s="190"/>
      <c r="D53" s="190">
        <v>27100</v>
      </c>
      <c r="E53" s="192">
        <v>27166</v>
      </c>
    </row>
    <row r="54" s="143" customFormat="1" ht="17.25" customHeight="1" spans="1:5">
      <c r="A54" s="115">
        <v>2290403</v>
      </c>
      <c r="B54" s="119" t="s">
        <v>862</v>
      </c>
      <c r="C54" s="190"/>
      <c r="D54" s="190"/>
      <c r="E54" s="192">
        <v>0</v>
      </c>
    </row>
    <row r="55" s="143" customFormat="1" ht="17.25" customHeight="1" spans="1:5">
      <c r="A55" s="188">
        <v>22909</v>
      </c>
      <c r="B55" s="118" t="s">
        <v>863</v>
      </c>
      <c r="C55" s="190"/>
      <c r="D55" s="190"/>
      <c r="E55" s="192">
        <v>0</v>
      </c>
    </row>
    <row r="56" s="143" customFormat="1" ht="17.25" customHeight="1" spans="1:5">
      <c r="A56" s="117">
        <v>22960</v>
      </c>
      <c r="B56" s="118" t="s">
        <v>864</v>
      </c>
      <c r="C56" s="190"/>
      <c r="D56" s="190"/>
      <c r="E56" s="192">
        <f>SUM(E57:E67)</f>
        <v>498</v>
      </c>
    </row>
    <row r="57" s="143" customFormat="1" ht="17.25" customHeight="1" spans="1:5">
      <c r="A57" s="115">
        <v>2296001</v>
      </c>
      <c r="B57" s="119" t="s">
        <v>865</v>
      </c>
      <c r="C57" s="190"/>
      <c r="D57" s="190"/>
      <c r="E57" s="192">
        <v>0</v>
      </c>
    </row>
    <row r="58" s="143" customFormat="1" ht="17.25" customHeight="1" spans="1:5">
      <c r="A58" s="115">
        <v>2296002</v>
      </c>
      <c r="B58" s="119" t="s">
        <v>866</v>
      </c>
      <c r="C58" s="190"/>
      <c r="D58" s="190"/>
      <c r="E58" s="192">
        <v>412</v>
      </c>
    </row>
    <row r="59" s="143" customFormat="1" ht="17.25" customHeight="1" spans="1:5">
      <c r="A59" s="115">
        <v>2296003</v>
      </c>
      <c r="B59" s="119" t="s">
        <v>867</v>
      </c>
      <c r="C59" s="190"/>
      <c r="D59" s="190"/>
      <c r="E59" s="192">
        <v>49</v>
      </c>
    </row>
    <row r="60" s="143" customFormat="1" ht="17.25" customHeight="1" spans="1:5">
      <c r="A60" s="115">
        <v>2296004</v>
      </c>
      <c r="B60" s="119" t="s">
        <v>868</v>
      </c>
      <c r="C60" s="190"/>
      <c r="D60" s="190"/>
      <c r="E60" s="192">
        <v>0</v>
      </c>
    </row>
    <row r="61" s="143" customFormat="1" ht="17.25" customHeight="1" spans="1:5">
      <c r="A61" s="115">
        <v>2296005</v>
      </c>
      <c r="B61" s="119" t="s">
        <v>869</v>
      </c>
      <c r="C61" s="190"/>
      <c r="D61" s="190"/>
      <c r="E61" s="192">
        <v>0</v>
      </c>
    </row>
    <row r="62" s="143" customFormat="1" ht="17.25" customHeight="1" spans="1:5">
      <c r="A62" s="115">
        <v>2296006</v>
      </c>
      <c r="B62" s="119" t="s">
        <v>870</v>
      </c>
      <c r="C62" s="190"/>
      <c r="D62" s="190"/>
      <c r="E62" s="192">
        <v>34</v>
      </c>
    </row>
    <row r="63" s="143" customFormat="1" ht="17.25" customHeight="1" spans="1:5">
      <c r="A63" s="115">
        <v>2296010</v>
      </c>
      <c r="B63" s="119" t="s">
        <v>871</v>
      </c>
      <c r="C63" s="190"/>
      <c r="D63" s="190"/>
      <c r="E63" s="192">
        <v>0</v>
      </c>
    </row>
    <row r="64" s="143" customFormat="1" ht="17.25" customHeight="1" spans="1:5">
      <c r="A64" s="115">
        <v>2296011</v>
      </c>
      <c r="B64" s="119" t="s">
        <v>872</v>
      </c>
      <c r="C64" s="190"/>
      <c r="D64" s="190"/>
      <c r="E64" s="192">
        <v>0</v>
      </c>
    </row>
    <row r="65" s="143" customFormat="1" ht="17.25" customHeight="1" spans="1:5">
      <c r="A65" s="115">
        <v>2296012</v>
      </c>
      <c r="B65" s="119" t="s">
        <v>873</v>
      </c>
      <c r="C65" s="190"/>
      <c r="D65" s="190"/>
      <c r="E65" s="192">
        <v>0</v>
      </c>
    </row>
    <row r="66" s="143" customFormat="1" ht="17.25" customHeight="1" spans="1:5">
      <c r="A66" s="115">
        <v>2296013</v>
      </c>
      <c r="B66" s="119" t="s">
        <v>874</v>
      </c>
      <c r="C66" s="190"/>
      <c r="D66" s="190"/>
      <c r="E66" s="192">
        <v>0</v>
      </c>
    </row>
    <row r="67" s="143" customFormat="1" ht="17.25" customHeight="1" spans="1:5">
      <c r="A67" s="115">
        <v>2296099</v>
      </c>
      <c r="B67" s="119" t="s">
        <v>875</v>
      </c>
      <c r="C67" s="190"/>
      <c r="D67" s="190"/>
      <c r="E67" s="192">
        <v>3</v>
      </c>
    </row>
    <row r="68" s="143" customFormat="1" ht="17.25" customHeight="1" spans="1:5">
      <c r="A68" s="117">
        <v>232</v>
      </c>
      <c r="B68" s="118" t="s">
        <v>584</v>
      </c>
      <c r="C68" s="190"/>
      <c r="D68" s="190"/>
      <c r="E68" s="192">
        <f>E69</f>
        <v>3875</v>
      </c>
    </row>
    <row r="69" s="143" customFormat="1" ht="17.25" customHeight="1" spans="1:5">
      <c r="A69" s="117">
        <v>23204</v>
      </c>
      <c r="B69" s="118" t="s">
        <v>876</v>
      </c>
      <c r="C69" s="190"/>
      <c r="D69" s="190"/>
      <c r="E69" s="192">
        <f>SUM(E70:E84)</f>
        <v>3875</v>
      </c>
    </row>
    <row r="70" s="143" customFormat="1" ht="17.25" customHeight="1" spans="1:5">
      <c r="A70" s="115">
        <v>2320401</v>
      </c>
      <c r="B70" s="119" t="s">
        <v>877</v>
      </c>
      <c r="C70" s="190"/>
      <c r="D70" s="190"/>
      <c r="E70" s="192">
        <v>0</v>
      </c>
    </row>
    <row r="71" s="143" customFormat="1" ht="17.25" customHeight="1" spans="1:5">
      <c r="A71" s="115">
        <v>2320405</v>
      </c>
      <c r="B71" s="119" t="s">
        <v>878</v>
      </c>
      <c r="C71" s="190"/>
      <c r="D71" s="190"/>
      <c r="E71" s="192">
        <v>0</v>
      </c>
    </row>
    <row r="72" s="143" customFormat="1" ht="17.25" customHeight="1" spans="1:5">
      <c r="A72" s="115">
        <v>2320411</v>
      </c>
      <c r="B72" s="119" t="s">
        <v>879</v>
      </c>
      <c r="C72" s="190"/>
      <c r="D72" s="190"/>
      <c r="E72" s="192">
        <v>3875</v>
      </c>
    </row>
    <row r="73" s="143" customFormat="1" ht="17.25" customHeight="1" spans="1:5">
      <c r="A73" s="115">
        <v>2320413</v>
      </c>
      <c r="B73" s="119" t="s">
        <v>880</v>
      </c>
      <c r="C73" s="190"/>
      <c r="D73" s="190"/>
      <c r="E73" s="192">
        <v>0</v>
      </c>
    </row>
    <row r="74" s="143" customFormat="1" ht="17.25" customHeight="1" spans="1:5">
      <c r="A74" s="115">
        <v>2320414</v>
      </c>
      <c r="B74" s="119" t="s">
        <v>881</v>
      </c>
      <c r="C74" s="190"/>
      <c r="D74" s="190"/>
      <c r="E74" s="192">
        <v>0</v>
      </c>
    </row>
    <row r="75" s="143" customFormat="1" ht="17.25" customHeight="1" spans="1:5">
      <c r="A75" s="115">
        <v>2320416</v>
      </c>
      <c r="B75" s="119" t="s">
        <v>882</v>
      </c>
      <c r="C75" s="190"/>
      <c r="D75" s="190"/>
      <c r="E75" s="192">
        <v>0</v>
      </c>
    </row>
    <row r="76" s="143" customFormat="1" ht="17.25" customHeight="1" spans="1:5">
      <c r="A76" s="115">
        <v>2320417</v>
      </c>
      <c r="B76" s="119" t="s">
        <v>883</v>
      </c>
      <c r="C76" s="190"/>
      <c r="D76" s="190"/>
      <c r="E76" s="192">
        <v>0</v>
      </c>
    </row>
    <row r="77" s="143" customFormat="1" ht="17.25" customHeight="1" spans="1:5">
      <c r="A77" s="115">
        <v>2320418</v>
      </c>
      <c r="B77" s="119" t="s">
        <v>884</v>
      </c>
      <c r="C77" s="190"/>
      <c r="D77" s="190"/>
      <c r="E77" s="192">
        <v>0</v>
      </c>
    </row>
    <row r="78" s="143" customFormat="1" ht="17.25" customHeight="1" spans="1:5">
      <c r="A78" s="115">
        <v>2320419</v>
      </c>
      <c r="B78" s="119" t="s">
        <v>885</v>
      </c>
      <c r="C78" s="190"/>
      <c r="D78" s="190"/>
      <c r="E78" s="192">
        <v>0</v>
      </c>
    </row>
    <row r="79" s="143" customFormat="1" ht="17.25" customHeight="1" spans="1:5">
      <c r="A79" s="115">
        <v>2320420</v>
      </c>
      <c r="B79" s="119" t="s">
        <v>886</v>
      </c>
      <c r="C79" s="190"/>
      <c r="D79" s="190"/>
      <c r="E79" s="192">
        <v>0</v>
      </c>
    </row>
    <row r="80" s="143" customFormat="1" ht="17.25" customHeight="1" spans="1:5">
      <c r="A80" s="115">
        <v>2320431</v>
      </c>
      <c r="B80" s="119" t="s">
        <v>887</v>
      </c>
      <c r="C80" s="190"/>
      <c r="D80" s="190"/>
      <c r="E80" s="192">
        <v>0</v>
      </c>
    </row>
    <row r="81" s="143" customFormat="1" ht="17.25" customHeight="1" spans="1:5">
      <c r="A81" s="115">
        <v>2320432</v>
      </c>
      <c r="B81" s="119" t="s">
        <v>888</v>
      </c>
      <c r="C81" s="190"/>
      <c r="D81" s="190"/>
      <c r="E81" s="192">
        <v>0</v>
      </c>
    </row>
    <row r="82" s="143" customFormat="1" ht="17.25" customHeight="1" spans="1:5">
      <c r="A82" s="115">
        <v>2320433</v>
      </c>
      <c r="B82" s="119" t="s">
        <v>889</v>
      </c>
      <c r="C82" s="190"/>
      <c r="D82" s="190"/>
      <c r="E82" s="192">
        <v>0</v>
      </c>
    </row>
    <row r="83" s="143" customFormat="1" ht="17.25" customHeight="1" spans="1:5">
      <c r="A83" s="115">
        <v>2320498</v>
      </c>
      <c r="B83" s="119" t="s">
        <v>890</v>
      </c>
      <c r="C83" s="190"/>
      <c r="D83" s="190"/>
      <c r="E83" s="192">
        <v>0</v>
      </c>
    </row>
    <row r="84" s="143" customFormat="1" ht="17.25" customHeight="1" spans="1:5">
      <c r="A84" s="115">
        <v>2320499</v>
      </c>
      <c r="B84" s="119" t="s">
        <v>891</v>
      </c>
      <c r="C84" s="190"/>
      <c r="D84" s="190"/>
      <c r="E84" s="192">
        <v>0</v>
      </c>
    </row>
    <row r="85" s="143" customFormat="1" ht="17.25" customHeight="1" spans="1:5">
      <c r="A85" s="117">
        <v>234</v>
      </c>
      <c r="B85" s="117" t="s">
        <v>892</v>
      </c>
      <c r="C85" s="190"/>
      <c r="D85" s="190"/>
      <c r="E85" s="192">
        <f>SUM(E86,E99)</f>
        <v>57</v>
      </c>
    </row>
    <row r="86" s="143" customFormat="1" ht="17.25" customHeight="1" spans="1:5">
      <c r="A86" s="117">
        <v>23401</v>
      </c>
      <c r="B86" s="117" t="s">
        <v>616</v>
      </c>
      <c r="C86" s="190"/>
      <c r="D86" s="190"/>
      <c r="E86" s="192">
        <f>SUM(E87:E98)</f>
        <v>0</v>
      </c>
    </row>
    <row r="87" s="143" customFormat="1" ht="17.25" customHeight="1" spans="1:5">
      <c r="A87" s="115">
        <v>2340101</v>
      </c>
      <c r="B87" s="115" t="s">
        <v>893</v>
      </c>
      <c r="C87" s="190"/>
      <c r="D87" s="190"/>
      <c r="E87" s="192">
        <v>0</v>
      </c>
    </row>
    <row r="88" s="143" customFormat="1" ht="17.25" customHeight="1" spans="1:5">
      <c r="A88" s="115">
        <v>2340102</v>
      </c>
      <c r="B88" s="115" t="s">
        <v>894</v>
      </c>
      <c r="C88" s="190"/>
      <c r="D88" s="190"/>
      <c r="E88" s="192">
        <v>0</v>
      </c>
    </row>
    <row r="89" s="143" customFormat="1" ht="17.25" customHeight="1" spans="1:5">
      <c r="A89" s="115">
        <v>2340103</v>
      </c>
      <c r="B89" s="115" t="s">
        <v>895</v>
      </c>
      <c r="C89" s="190"/>
      <c r="D89" s="190"/>
      <c r="E89" s="192">
        <v>0</v>
      </c>
    </row>
    <row r="90" s="143" customFormat="1" ht="17.25" customHeight="1" spans="1:5">
      <c r="A90" s="115">
        <v>2340104</v>
      </c>
      <c r="B90" s="115" t="s">
        <v>896</v>
      </c>
      <c r="C90" s="190"/>
      <c r="D90" s="190"/>
      <c r="E90" s="192">
        <v>0</v>
      </c>
    </row>
    <row r="91" s="143" customFormat="1" ht="17.25" customHeight="1" spans="1:5">
      <c r="A91" s="115">
        <v>2340105</v>
      </c>
      <c r="B91" s="115" t="s">
        <v>897</v>
      </c>
      <c r="C91" s="190"/>
      <c r="D91" s="190"/>
      <c r="E91" s="192">
        <v>0</v>
      </c>
    </row>
    <row r="92" s="143" customFormat="1" ht="17.25" customHeight="1" spans="1:5">
      <c r="A92" s="115">
        <v>2340106</v>
      </c>
      <c r="B92" s="115" t="s">
        <v>898</v>
      </c>
      <c r="C92" s="190"/>
      <c r="D92" s="190"/>
      <c r="E92" s="192">
        <v>0</v>
      </c>
    </row>
    <row r="93" s="143" customFormat="1" ht="17.25" customHeight="1" spans="1:5">
      <c r="A93" s="115">
        <v>2340107</v>
      </c>
      <c r="B93" s="115" t="s">
        <v>899</v>
      </c>
      <c r="C93" s="190"/>
      <c r="D93" s="190"/>
      <c r="E93" s="192">
        <v>0</v>
      </c>
    </row>
    <row r="94" s="143" customFormat="1" ht="17.25" customHeight="1" spans="1:5">
      <c r="A94" s="115">
        <v>2340108</v>
      </c>
      <c r="B94" s="115" t="s">
        <v>900</v>
      </c>
      <c r="C94" s="190"/>
      <c r="D94" s="190"/>
      <c r="E94" s="192">
        <v>0</v>
      </c>
    </row>
    <row r="95" s="143" customFormat="1" ht="17.25" customHeight="1" spans="1:5">
      <c r="A95" s="115">
        <v>2340109</v>
      </c>
      <c r="B95" s="115" t="s">
        <v>901</v>
      </c>
      <c r="C95" s="190"/>
      <c r="D95" s="190"/>
      <c r="E95" s="192">
        <v>0</v>
      </c>
    </row>
    <row r="96" s="143" customFormat="1" customHeight="1" spans="1:5">
      <c r="A96" s="115">
        <v>2340110</v>
      </c>
      <c r="B96" s="115" t="s">
        <v>902</v>
      </c>
      <c r="C96" s="190"/>
      <c r="D96" s="190"/>
      <c r="E96" s="192">
        <v>0</v>
      </c>
    </row>
    <row r="97" s="143" customFormat="1" ht="17.25" customHeight="1" spans="1:5">
      <c r="A97" s="115">
        <v>2340111</v>
      </c>
      <c r="B97" s="115" t="s">
        <v>903</v>
      </c>
      <c r="C97" s="190"/>
      <c r="D97" s="190"/>
      <c r="E97" s="192">
        <v>0</v>
      </c>
    </row>
    <row r="98" s="143" customFormat="1" ht="17.25" customHeight="1" spans="1:5">
      <c r="A98" s="115">
        <v>2340199</v>
      </c>
      <c r="B98" s="115" t="s">
        <v>904</v>
      </c>
      <c r="C98" s="190"/>
      <c r="D98" s="190"/>
      <c r="E98" s="192">
        <v>0</v>
      </c>
    </row>
    <row r="99" s="143" customFormat="1" ht="17.25" customHeight="1" spans="1:5">
      <c r="A99" s="117">
        <v>23402</v>
      </c>
      <c r="B99" s="117" t="s">
        <v>905</v>
      </c>
      <c r="C99" s="190"/>
      <c r="D99" s="190"/>
      <c r="E99" s="192">
        <f>SUM(E100:E105)</f>
        <v>57</v>
      </c>
    </row>
    <row r="100" s="143" customFormat="1" ht="17.25" customHeight="1" spans="1:5">
      <c r="A100" s="115">
        <v>2340201</v>
      </c>
      <c r="B100" s="115" t="s">
        <v>906</v>
      </c>
      <c r="C100" s="190"/>
      <c r="D100" s="190"/>
      <c r="E100" s="192">
        <v>0</v>
      </c>
    </row>
    <row r="101" s="143" customFormat="1" ht="17.25" customHeight="1" spans="1:5">
      <c r="A101" s="115">
        <v>2340202</v>
      </c>
      <c r="B101" s="115" t="s">
        <v>907</v>
      </c>
      <c r="C101" s="190"/>
      <c r="D101" s="190"/>
      <c r="E101" s="192">
        <v>0</v>
      </c>
    </row>
    <row r="102" s="143" customFormat="1" ht="17.25" customHeight="1" spans="1:5">
      <c r="A102" s="115">
        <v>2340203</v>
      </c>
      <c r="B102" s="115" t="s">
        <v>908</v>
      </c>
      <c r="C102" s="190"/>
      <c r="D102" s="190"/>
      <c r="E102" s="192">
        <v>0</v>
      </c>
    </row>
    <row r="103" s="143" customFormat="1" ht="17.25" customHeight="1" spans="1:5">
      <c r="A103" s="115">
        <v>2340204</v>
      </c>
      <c r="B103" s="115" t="s">
        <v>909</v>
      </c>
      <c r="C103" s="190"/>
      <c r="D103" s="190"/>
      <c r="E103" s="192">
        <v>0</v>
      </c>
    </row>
    <row r="104" s="143" customFormat="1" ht="17.25" customHeight="1" spans="1:5">
      <c r="A104" s="115">
        <v>2340205</v>
      </c>
      <c r="B104" s="115" t="s">
        <v>910</v>
      </c>
      <c r="C104" s="190"/>
      <c r="D104" s="190"/>
      <c r="E104" s="192">
        <v>0</v>
      </c>
    </row>
    <row r="105" s="143" customFormat="1" ht="17.25" customHeight="1" spans="1:5">
      <c r="A105" s="115">
        <v>2340299</v>
      </c>
      <c r="B105" s="115" t="s">
        <v>911</v>
      </c>
      <c r="C105" s="190"/>
      <c r="D105" s="190"/>
      <c r="E105" s="192">
        <v>57</v>
      </c>
    </row>
    <row r="106" s="143" customFormat="1" ht="17.25" customHeight="1" spans="1:4">
      <c r="A106" s="182"/>
      <c r="C106" s="183"/>
      <c r="D106" s="183"/>
    </row>
    <row r="107" s="143" customFormat="1" ht="17.25" customHeight="1" spans="1:4">
      <c r="A107" s="182"/>
      <c r="C107" s="183"/>
      <c r="D107" s="183"/>
    </row>
    <row r="108" s="143" customFormat="1" ht="17.25" customHeight="1" spans="1:4">
      <c r="A108" s="182"/>
      <c r="C108" s="183"/>
      <c r="D108" s="183"/>
    </row>
    <row r="109" s="143" customFormat="1" ht="17.25" customHeight="1" spans="1:4">
      <c r="A109" s="182"/>
      <c r="C109" s="183"/>
      <c r="D109" s="183"/>
    </row>
    <row r="110" s="143" customFormat="1" ht="17.25" customHeight="1" spans="1:4">
      <c r="A110" s="182"/>
      <c r="C110" s="183"/>
      <c r="D110" s="183"/>
    </row>
    <row r="111" s="143" customFormat="1" ht="17.25" customHeight="1" spans="1:4">
      <c r="A111" s="182"/>
      <c r="C111" s="183"/>
      <c r="D111" s="183"/>
    </row>
    <row r="112" s="143" customFormat="1" ht="17.25" customHeight="1" spans="1:4">
      <c r="A112" s="182"/>
      <c r="C112" s="183"/>
      <c r="D112" s="183"/>
    </row>
    <row r="113" s="143" customFormat="1" ht="17.25" customHeight="1" spans="1:4">
      <c r="A113" s="182"/>
      <c r="C113" s="183"/>
      <c r="D113" s="183"/>
    </row>
    <row r="114" s="143" customFormat="1" ht="17.25" customHeight="1" spans="1:4">
      <c r="A114" s="182"/>
      <c r="C114" s="183"/>
      <c r="D114" s="183"/>
    </row>
    <row r="115" s="143" customFormat="1" ht="17.25" customHeight="1" spans="1:4">
      <c r="A115" s="182"/>
      <c r="C115" s="183"/>
      <c r="D115" s="183"/>
    </row>
    <row r="116" s="143" customFormat="1" ht="17.25" customHeight="1" spans="1:4">
      <c r="A116" s="182"/>
      <c r="C116" s="183"/>
      <c r="D116" s="183"/>
    </row>
    <row r="117" s="143" customFormat="1" ht="17.25" customHeight="1" spans="1:4">
      <c r="A117" s="182"/>
      <c r="C117" s="183"/>
      <c r="D117" s="183"/>
    </row>
    <row r="118" s="143" customFormat="1" ht="17.25" customHeight="1" spans="1:4">
      <c r="A118" s="182"/>
      <c r="C118" s="183"/>
      <c r="D118" s="183"/>
    </row>
    <row r="119" s="143" customFormat="1" ht="17.25" customHeight="1" spans="1:4">
      <c r="A119" s="182"/>
      <c r="C119" s="183"/>
      <c r="D119" s="183"/>
    </row>
    <row r="120" s="143" customFormat="1" ht="17.25" customHeight="1" spans="1:4">
      <c r="A120" s="182"/>
      <c r="C120" s="183"/>
      <c r="D120" s="183"/>
    </row>
    <row r="121" s="143" customFormat="1" ht="17.25" customHeight="1" spans="1:4">
      <c r="A121" s="182"/>
      <c r="C121" s="183"/>
      <c r="D121" s="183"/>
    </row>
    <row r="122" s="143" customFormat="1" ht="17.25" customHeight="1" spans="1:4">
      <c r="A122" s="182"/>
      <c r="C122" s="183"/>
      <c r="D122" s="183"/>
    </row>
    <row r="123" s="143" customFormat="1" ht="17.25" customHeight="1" spans="1:4">
      <c r="A123" s="182"/>
      <c r="C123" s="183"/>
      <c r="D123" s="183"/>
    </row>
    <row r="124" s="143" customFormat="1" ht="17.25" customHeight="1" spans="1:4">
      <c r="A124" s="182"/>
      <c r="C124" s="183"/>
      <c r="D124" s="183"/>
    </row>
    <row r="125" s="143" customFormat="1" ht="17.25" customHeight="1" spans="1:4">
      <c r="A125" s="182"/>
      <c r="C125" s="183"/>
      <c r="D125" s="183"/>
    </row>
    <row r="126" s="143" customFormat="1" ht="17.25" customHeight="1" spans="1:4">
      <c r="A126" s="182"/>
      <c r="C126" s="183"/>
      <c r="D126" s="183"/>
    </row>
    <row r="127" s="143" customFormat="1" ht="17.25" customHeight="1" spans="1:4">
      <c r="A127" s="182"/>
      <c r="C127" s="183"/>
      <c r="D127" s="183"/>
    </row>
    <row r="128" s="143" customFormat="1" ht="17.25" customHeight="1" spans="1:4">
      <c r="A128" s="182"/>
      <c r="C128" s="183"/>
      <c r="D128" s="183"/>
    </row>
    <row r="129" s="143" customFormat="1" ht="17.25" customHeight="1" spans="1:4">
      <c r="A129" s="182"/>
      <c r="C129" s="183"/>
      <c r="D129" s="183"/>
    </row>
    <row r="130" s="143" customFormat="1" ht="17.25" customHeight="1" spans="1:4">
      <c r="A130" s="182"/>
      <c r="C130" s="183"/>
      <c r="D130" s="183"/>
    </row>
    <row r="131" s="143" customFormat="1" ht="17.25" customHeight="1" spans="1:4">
      <c r="A131" s="182"/>
      <c r="C131" s="183"/>
      <c r="D131" s="183"/>
    </row>
    <row r="132" s="143" customFormat="1" ht="17.25" customHeight="1" spans="1:4">
      <c r="A132" s="182"/>
      <c r="C132" s="183"/>
      <c r="D132" s="183"/>
    </row>
    <row r="133" s="143" customFormat="1" ht="17.25" customHeight="1" spans="1:4">
      <c r="A133" s="182"/>
      <c r="C133" s="183"/>
      <c r="D133" s="183"/>
    </row>
    <row r="134" s="143" customFormat="1" ht="17.25" customHeight="1" spans="1:4">
      <c r="A134" s="182"/>
      <c r="C134" s="183"/>
      <c r="D134" s="183"/>
    </row>
    <row r="135" s="143" customFormat="1" ht="17.25" customHeight="1" spans="1:4">
      <c r="A135" s="182"/>
      <c r="C135" s="183"/>
      <c r="D135" s="183"/>
    </row>
    <row r="136" s="143" customFormat="1" ht="17.25" customHeight="1" spans="1:4">
      <c r="A136" s="182"/>
      <c r="C136" s="183"/>
      <c r="D136" s="183"/>
    </row>
    <row r="137" s="143" customFormat="1" ht="17.25" customHeight="1" spans="1:4">
      <c r="A137" s="182"/>
      <c r="C137" s="183"/>
      <c r="D137" s="183"/>
    </row>
    <row r="138" s="143" customFormat="1" ht="17.25" customHeight="1" spans="1:4">
      <c r="A138" s="182"/>
      <c r="C138" s="183"/>
      <c r="D138" s="183"/>
    </row>
    <row r="139" s="143" customFormat="1" ht="17.25" customHeight="1" spans="1:4">
      <c r="A139" s="182"/>
      <c r="C139" s="183"/>
      <c r="D139" s="183"/>
    </row>
    <row r="140" s="143" customFormat="1" ht="17.25" customHeight="1" spans="1:4">
      <c r="A140" s="182"/>
      <c r="C140" s="183"/>
      <c r="D140" s="183"/>
    </row>
    <row r="141" s="143" customFormat="1" ht="17.25" customHeight="1" spans="1:4">
      <c r="A141" s="182"/>
      <c r="C141" s="183"/>
      <c r="D141" s="183"/>
    </row>
    <row r="142" s="143" customFormat="1" ht="17.25" customHeight="1" spans="1:4">
      <c r="A142" s="182"/>
      <c r="C142" s="183"/>
      <c r="D142" s="183"/>
    </row>
    <row r="143" s="143" customFormat="1" ht="17.25" customHeight="1" spans="1:4">
      <c r="A143" s="182"/>
      <c r="C143" s="183"/>
      <c r="D143" s="183"/>
    </row>
    <row r="144" s="143" customFormat="1" ht="17.25" customHeight="1" spans="1:4">
      <c r="A144" s="182"/>
      <c r="C144" s="183"/>
      <c r="D144" s="183"/>
    </row>
    <row r="145" s="143" customFormat="1" ht="17.25" customHeight="1" spans="1:4">
      <c r="A145" s="182"/>
      <c r="C145" s="183"/>
      <c r="D145" s="183"/>
    </row>
    <row r="146" s="143" customFormat="1" ht="17.25" customHeight="1" spans="1:4">
      <c r="A146" s="182"/>
      <c r="C146" s="183"/>
      <c r="D146" s="183"/>
    </row>
    <row r="147" s="143" customFormat="1" ht="17.25" customHeight="1" spans="1:4">
      <c r="A147" s="182"/>
      <c r="C147" s="183"/>
      <c r="D147" s="183"/>
    </row>
    <row r="148" s="143" customFormat="1" ht="17.25" customHeight="1" spans="1:4">
      <c r="A148" s="182"/>
      <c r="C148" s="183"/>
      <c r="D148" s="183"/>
    </row>
    <row r="149" s="143" customFormat="1" ht="17.25" customHeight="1" spans="1:4">
      <c r="A149" s="182"/>
      <c r="C149" s="183"/>
      <c r="D149" s="183"/>
    </row>
    <row r="150" s="143" customFormat="1" ht="17.25" customHeight="1" spans="1:4">
      <c r="A150" s="182"/>
      <c r="C150" s="183"/>
      <c r="D150" s="183"/>
    </row>
    <row r="151" s="143" customFormat="1" ht="17.25" customHeight="1" spans="1:4">
      <c r="A151" s="182"/>
      <c r="C151" s="183"/>
      <c r="D151" s="183"/>
    </row>
    <row r="152" s="143" customFormat="1" ht="17.25" customHeight="1" spans="1:4">
      <c r="A152" s="182"/>
      <c r="C152" s="183"/>
      <c r="D152" s="183"/>
    </row>
    <row r="153" s="143" customFormat="1" ht="17.25" customHeight="1" spans="1:4">
      <c r="A153" s="182"/>
      <c r="C153" s="183"/>
      <c r="D153" s="183"/>
    </row>
    <row r="154" s="143" customFormat="1" ht="17.25" customHeight="1" spans="1:4">
      <c r="A154" s="182"/>
      <c r="C154" s="183"/>
      <c r="D154" s="183"/>
    </row>
    <row r="155" s="143" customFormat="1" ht="17.25" customHeight="1" spans="1:4">
      <c r="A155" s="182"/>
      <c r="C155" s="183"/>
      <c r="D155" s="183"/>
    </row>
    <row r="156" s="143" customFormat="1" ht="17.25" customHeight="1" spans="1:4">
      <c r="A156" s="182"/>
      <c r="C156" s="183"/>
      <c r="D156" s="183"/>
    </row>
    <row r="157" s="143" customFormat="1" ht="17.25" customHeight="1" spans="1:4">
      <c r="A157" s="182"/>
      <c r="C157" s="183"/>
      <c r="D157" s="183"/>
    </row>
    <row r="158" s="143" customFormat="1" ht="17.25" customHeight="1" spans="1:4">
      <c r="A158" s="182"/>
      <c r="C158" s="183"/>
      <c r="D158" s="183"/>
    </row>
    <row r="159" s="143" customFormat="1" ht="17.25" customHeight="1" spans="1:4">
      <c r="A159" s="182"/>
      <c r="C159" s="183"/>
      <c r="D159" s="183"/>
    </row>
    <row r="160" s="143" customFormat="1" ht="17.25" customHeight="1" spans="1:4">
      <c r="A160" s="182"/>
      <c r="C160" s="183"/>
      <c r="D160" s="183"/>
    </row>
    <row r="161" s="143" customFormat="1" ht="17.25" customHeight="1" spans="1:4">
      <c r="A161" s="182"/>
      <c r="C161" s="183"/>
      <c r="D161" s="183"/>
    </row>
    <row r="162" s="143" customFormat="1" ht="17.25" customHeight="1" spans="1:4">
      <c r="A162" s="182"/>
      <c r="C162" s="183"/>
      <c r="D162" s="183"/>
    </row>
    <row r="163" s="143" customFormat="1" ht="17.25" customHeight="1" spans="1:4">
      <c r="A163" s="182"/>
      <c r="C163" s="183"/>
      <c r="D163" s="183"/>
    </row>
    <row r="164" s="143" customFormat="1" ht="17.25" customHeight="1" spans="1:4">
      <c r="A164" s="182"/>
      <c r="C164" s="183"/>
      <c r="D164" s="183"/>
    </row>
    <row r="165" s="143" customFormat="1" ht="17.25" customHeight="1" spans="1:4">
      <c r="A165" s="182"/>
      <c r="C165" s="183"/>
      <c r="D165" s="183"/>
    </row>
  </sheetData>
  <mergeCells count="2">
    <mergeCell ref="A1:B1"/>
    <mergeCell ref="B2:E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C17" sqref="C17"/>
    </sheetView>
  </sheetViews>
  <sheetFormatPr defaultColWidth="12.1833333333333" defaultRowHeight="15.55" customHeight="1"/>
  <cols>
    <col min="1" max="2" width="46.7" style="143" customWidth="1"/>
    <col min="3" max="3" width="35" style="143" customWidth="1"/>
    <col min="4" max="4" width="18.9416666666667" style="143" customWidth="1"/>
    <col min="5" max="256" width="12.1833333333333" style="143" customWidth="1"/>
    <col min="257" max="16384" width="12.1833333333333" style="143"/>
  </cols>
  <sheetData>
    <row r="1" s="142" customFormat="1" customHeight="1" spans="1:256">
      <c r="A1" s="143" t="s">
        <v>924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row>
    <row r="2" s="143" customFormat="1" ht="34" customHeight="1" spans="1:4">
      <c r="A2" s="173" t="s">
        <v>925</v>
      </c>
      <c r="B2" s="173"/>
      <c r="C2" s="174"/>
      <c r="D2" s="174"/>
    </row>
    <row r="3" s="143" customFormat="1" ht="17" customHeight="1" spans="2:4">
      <c r="B3" s="146" t="s">
        <v>2</v>
      </c>
      <c r="C3" s="175"/>
      <c r="D3" s="175"/>
    </row>
    <row r="4" s="143" customFormat="1" ht="30" customHeight="1" spans="1:2">
      <c r="A4" s="180" t="s">
        <v>731</v>
      </c>
      <c r="B4" s="180" t="s">
        <v>4</v>
      </c>
    </row>
    <row r="5" s="143" customFormat="1" ht="30" customHeight="1" spans="1:2">
      <c r="A5" s="180" t="s">
        <v>797</v>
      </c>
      <c r="B5" s="180">
        <v>0</v>
      </c>
    </row>
    <row r="6" s="143" customFormat="1" ht="30" customHeight="1" spans="1:2">
      <c r="A6" s="115" t="s">
        <v>926</v>
      </c>
      <c r="B6" s="181">
        <v>0</v>
      </c>
    </row>
    <row r="7" s="143" customFormat="1" ht="30" customHeight="1" spans="1:2">
      <c r="A7" s="115" t="s">
        <v>927</v>
      </c>
      <c r="B7" s="181">
        <v>0</v>
      </c>
    </row>
    <row r="8" s="143" customFormat="1" ht="30" customHeight="1" spans="1:2">
      <c r="A8" s="115" t="s">
        <v>928</v>
      </c>
      <c r="B8" s="181">
        <v>0</v>
      </c>
    </row>
    <row r="9" s="143" customFormat="1" ht="30" customHeight="1" spans="1:2">
      <c r="A9" s="115" t="s">
        <v>929</v>
      </c>
      <c r="B9" s="181">
        <v>0</v>
      </c>
    </row>
    <row r="10" s="143" customFormat="1" ht="30" customHeight="1" spans="1:2">
      <c r="A10" s="115" t="s">
        <v>930</v>
      </c>
      <c r="B10" s="181">
        <v>0</v>
      </c>
    </row>
    <row r="11" s="143" customFormat="1" ht="30" customHeight="1" spans="1:2">
      <c r="A11" s="115" t="s">
        <v>931</v>
      </c>
      <c r="B11" s="181">
        <v>0</v>
      </c>
    </row>
    <row r="12" s="143" customFormat="1" ht="30" customHeight="1" spans="1:2">
      <c r="A12" s="115" t="s">
        <v>932</v>
      </c>
      <c r="B12" s="181">
        <v>0</v>
      </c>
    </row>
    <row r="13" s="143" customFormat="1" ht="30" customHeight="1" spans="1:2">
      <c r="A13" s="115" t="s">
        <v>933</v>
      </c>
      <c r="B13" s="181">
        <v>0</v>
      </c>
    </row>
    <row r="14" s="143" customFormat="1" ht="30" customHeight="1" spans="1:2">
      <c r="A14" s="115" t="s">
        <v>659</v>
      </c>
      <c r="B14" s="181">
        <v>0</v>
      </c>
    </row>
    <row r="15" s="143" customFormat="1" ht="17.25" customHeight="1"/>
    <row r="16" s="143" customFormat="1" ht="17.25" customHeight="1" spans="1:1">
      <c r="A16" s="143" t="s">
        <v>934</v>
      </c>
    </row>
    <row r="17" s="143" customFormat="1" ht="17.25" customHeight="1"/>
    <row r="18" s="143" customFormat="1" ht="17.25" customHeight="1"/>
    <row r="19" s="143" customFormat="1" ht="17.25" customHeight="1"/>
    <row r="20" s="143" customFormat="1" ht="17.25" customHeight="1"/>
    <row r="21" s="143" customFormat="1" ht="17.25" customHeight="1"/>
    <row r="22" s="143" customFormat="1" ht="17.25" customHeight="1"/>
    <row r="23" s="143" customFormat="1" ht="17.25" customHeight="1"/>
    <row r="24" s="143" customFormat="1" ht="17.25" customHeight="1"/>
    <row r="25" s="143" customFormat="1" ht="17.25" customHeight="1"/>
    <row r="26" s="143" customFormat="1" ht="17.25" customHeight="1"/>
    <row r="27" s="143" customFormat="1" ht="17.25" customHeight="1"/>
    <row r="28" s="143" customFormat="1" ht="17.25" customHeight="1"/>
    <row r="29" s="143" customFormat="1" ht="17.25" customHeight="1"/>
    <row r="30" s="143" customFormat="1" ht="17.25" customHeight="1"/>
    <row r="31" s="143" customFormat="1" ht="17.25" customHeight="1"/>
    <row r="32" s="143" customFormat="1" ht="17" customHeight="1"/>
  </sheetData>
  <mergeCells count="1">
    <mergeCell ref="A2:B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11" sqref="D11"/>
    </sheetView>
  </sheetViews>
  <sheetFormatPr defaultColWidth="12.1833333333333" defaultRowHeight="15.55" customHeight="1" outlineLevelCol="3"/>
  <cols>
    <col min="1" max="1" width="41.5" style="143" customWidth="1"/>
    <col min="2" max="2" width="38.1" style="143" customWidth="1"/>
    <col min="3" max="3" width="35" style="143" customWidth="1"/>
    <col min="4" max="4" width="18.9416666666667" style="143" customWidth="1"/>
    <col min="5" max="256" width="12.1833333333333" style="143" customWidth="1"/>
    <col min="257" max="16384" width="12.1833333333333" style="143"/>
  </cols>
  <sheetData>
    <row r="1" customHeight="1" spans="1:1">
      <c r="A1" s="143" t="s">
        <v>935</v>
      </c>
    </row>
    <row r="2" s="143" customFormat="1" ht="34" customHeight="1" spans="1:4">
      <c r="A2" s="173" t="s">
        <v>936</v>
      </c>
      <c r="B2" s="173"/>
      <c r="C2" s="173"/>
      <c r="D2" s="174"/>
    </row>
    <row r="3" s="143" customFormat="1" ht="17" customHeight="1" spans="1:4">
      <c r="A3" s="175"/>
      <c r="C3" s="146" t="s">
        <v>2</v>
      </c>
      <c r="D3" s="175"/>
    </row>
    <row r="4" s="143" customFormat="1" ht="26" customHeight="1" spans="1:3">
      <c r="A4" s="176" t="s">
        <v>758</v>
      </c>
      <c r="B4" s="176" t="s">
        <v>937</v>
      </c>
      <c r="C4" s="176" t="s">
        <v>938</v>
      </c>
    </row>
    <row r="5" s="143" customFormat="1" ht="26" customHeight="1" spans="1:3">
      <c r="A5" s="177" t="s">
        <v>763</v>
      </c>
      <c r="B5" s="178">
        <v>0</v>
      </c>
      <c r="C5" s="178">
        <v>0</v>
      </c>
    </row>
    <row r="6" s="143" customFormat="1" ht="26" customHeight="1" spans="1:3">
      <c r="A6" s="164"/>
      <c r="B6" s="163"/>
      <c r="C6" s="179"/>
    </row>
    <row r="7" s="143" customFormat="1" ht="17.25" customHeight="1" spans="1:3">
      <c r="A7" s="164"/>
      <c r="B7" s="163"/>
      <c r="C7" s="179"/>
    </row>
    <row r="8" s="143" customFormat="1" ht="17.25" customHeight="1" spans="1:3">
      <c r="A8" s="176" t="s">
        <v>797</v>
      </c>
      <c r="B8" s="178">
        <f>B5</f>
        <v>0</v>
      </c>
      <c r="C8" s="178">
        <f>C5</f>
        <v>0</v>
      </c>
    </row>
    <row r="9" s="143" customFormat="1" ht="17.25" customHeight="1"/>
    <row r="10" s="143" customFormat="1" ht="17.25" customHeight="1" spans="1:1">
      <c r="A10" s="143" t="s">
        <v>934</v>
      </c>
    </row>
    <row r="11" s="143" customFormat="1" ht="17.25" customHeight="1"/>
    <row r="12" s="143" customFormat="1" ht="17.25" customHeight="1"/>
    <row r="13" s="143" customFormat="1" ht="17.25" customHeight="1"/>
    <row r="14" s="143" customFormat="1" ht="17.25" customHeight="1"/>
    <row r="15" s="143" customFormat="1" ht="17.25" customHeight="1"/>
    <row r="16" s="143" customFormat="1" ht="17.25" customHeight="1"/>
    <row r="17" s="143" customFormat="1" ht="17.25" customHeight="1"/>
    <row r="18" s="143" customFormat="1" ht="17.25" customHeight="1"/>
    <row r="19" s="143" customFormat="1" ht="17.25" customHeight="1"/>
    <row r="20" s="143" customFormat="1" ht="17.25" customHeight="1"/>
    <row r="21" s="143" customFormat="1" ht="17.25" customHeight="1"/>
    <row r="22" s="143" customFormat="1" ht="17.25" customHeight="1"/>
    <row r="23" s="143" customFormat="1" ht="17.25" customHeight="1"/>
    <row r="24" s="143" customFormat="1" ht="17.25" customHeight="1"/>
    <row r="25" s="143" customFormat="1" ht="17.25" customHeight="1"/>
    <row r="26" s="143" customFormat="1" ht="17.25" customHeight="1"/>
    <row r="27" s="143" customFormat="1" ht="17.25" customHeight="1"/>
    <row r="28" s="143" customFormat="1" ht="17.25" customHeight="1"/>
    <row r="29" s="143" customFormat="1" ht="17.25" customHeight="1"/>
    <row r="30" s="143" customFormat="1" ht="17.25" customHeight="1"/>
    <row r="31" s="143" customFormat="1" ht="17.25" customHeight="1"/>
    <row r="32" s="143" customFormat="1" ht="17" customHeight="1"/>
  </sheetData>
  <mergeCells count="1">
    <mergeCell ref="A2:C2"/>
  </mergeCells>
  <conditionalFormatting sqref="A6:B7">
    <cfRule type="cellIs" dxfId="0" priority="2" stopIfTrue="1" operator="equal">
      <formula>0</formula>
    </cfRule>
    <cfRule type="cellIs" dxfId="1" priority="1" stopIfTrue="1" operator="equal">
      <formula>0</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A1" sqref="$A1:$XFD1048576"/>
    </sheetView>
  </sheetViews>
  <sheetFormatPr defaultColWidth="9" defaultRowHeight="15.6"/>
  <cols>
    <col min="1" max="1" width="22.5" style="280" customWidth="1"/>
    <col min="2" max="3" width="15.125" style="282" customWidth="1"/>
    <col min="4" max="4" width="19.625" style="283" customWidth="1"/>
    <col min="5" max="5" width="14.625" style="284" customWidth="1"/>
    <col min="6" max="16384" width="9" style="280"/>
  </cols>
  <sheetData>
    <row r="1" spans="1:1">
      <c r="A1" s="280" t="s">
        <v>15</v>
      </c>
    </row>
    <row r="2" ht="37.5" customHeight="1" spans="1:5">
      <c r="A2" s="285" t="s">
        <v>16</v>
      </c>
      <c r="B2" s="286"/>
      <c r="C2" s="286"/>
      <c r="D2" s="287"/>
      <c r="E2" s="288"/>
    </row>
    <row r="3" ht="47.25" customHeight="1" spans="5:5">
      <c r="E3" s="289" t="s">
        <v>2</v>
      </c>
    </row>
    <row r="4" ht="18.75" customHeight="1" spans="1:5">
      <c r="A4" s="290" t="s">
        <v>17</v>
      </c>
      <c r="B4" s="291" t="s">
        <v>18</v>
      </c>
      <c r="C4" s="291" t="s">
        <v>19</v>
      </c>
      <c r="D4" s="292" t="s">
        <v>20</v>
      </c>
      <c r="E4" s="293" t="s">
        <v>21</v>
      </c>
    </row>
    <row r="5" ht="18.75" customHeight="1" spans="1:5">
      <c r="A5" s="290"/>
      <c r="B5" s="294"/>
      <c r="C5" s="294"/>
      <c r="D5" s="295"/>
      <c r="E5" s="293"/>
    </row>
    <row r="6" s="281" customFormat="1" ht="18.75" customHeight="1" spans="1:5">
      <c r="A6" s="296" t="s">
        <v>22</v>
      </c>
      <c r="B6" s="297">
        <f>B7+B8+B9+B12+B13+B14+B15+B16+B17+B18+B19+B22+B23+B24+B25+B26</f>
        <v>18594</v>
      </c>
      <c r="C6" s="297">
        <f>SUM(C7:C26)</f>
        <v>18917</v>
      </c>
      <c r="D6" s="298">
        <f>C6/B6*100</f>
        <v>101.737119500914</v>
      </c>
      <c r="E6" s="298">
        <v>112.968067226891</v>
      </c>
    </row>
    <row r="7" ht="18.75" customHeight="1" spans="1:5">
      <c r="A7" s="299" t="s">
        <v>23</v>
      </c>
      <c r="B7" s="297">
        <v>5122</v>
      </c>
      <c r="C7" s="297">
        <v>3636</v>
      </c>
      <c r="D7" s="298">
        <f t="shared" ref="D7:D35" si="0">C7/B7*100</f>
        <v>70.9878953533776</v>
      </c>
      <c r="E7" s="298">
        <v>-21.2</v>
      </c>
    </row>
    <row r="8" ht="18.75" customHeight="1" spans="1:5">
      <c r="A8" s="299" t="s">
        <v>24</v>
      </c>
      <c r="B8" s="297">
        <v>0</v>
      </c>
      <c r="C8" s="297"/>
      <c r="D8" s="298"/>
      <c r="E8" s="298"/>
    </row>
    <row r="9" ht="18.75" customHeight="1" spans="1:5">
      <c r="A9" s="290" t="s">
        <v>25</v>
      </c>
      <c r="B9" s="300">
        <v>404</v>
      </c>
      <c r="C9" s="300">
        <v>353</v>
      </c>
      <c r="D9" s="298">
        <f t="shared" si="0"/>
        <v>87.3762376237624</v>
      </c>
      <c r="E9" s="298">
        <v>-3.02</v>
      </c>
    </row>
    <row r="10" ht="18.75" hidden="1" customHeight="1" spans="1:5">
      <c r="A10" s="290" t="s">
        <v>26</v>
      </c>
      <c r="B10" s="301"/>
      <c r="C10" s="301"/>
      <c r="D10" s="298" t="e">
        <f t="shared" si="0"/>
        <v>#DIV/0!</v>
      </c>
      <c r="E10" s="298" t="e">
        <v>#DIV/0!</v>
      </c>
    </row>
    <row r="11" ht="18.75" hidden="1" customHeight="1" spans="1:5">
      <c r="A11" s="290" t="s">
        <v>27</v>
      </c>
      <c r="B11" s="297">
        <v>567</v>
      </c>
      <c r="C11" s="297"/>
      <c r="D11" s="298">
        <f t="shared" si="0"/>
        <v>0</v>
      </c>
      <c r="E11" s="298" t="e">
        <v>#DIV/0!</v>
      </c>
    </row>
    <row r="12" ht="18.75" customHeight="1" spans="1:5">
      <c r="A12" s="290" t="s">
        <v>28</v>
      </c>
      <c r="B12" s="297">
        <v>706</v>
      </c>
      <c r="C12" s="297">
        <v>450</v>
      </c>
      <c r="D12" s="298">
        <f t="shared" si="0"/>
        <v>63.7393767705383</v>
      </c>
      <c r="E12" s="298">
        <v>-29.25</v>
      </c>
    </row>
    <row r="13" ht="18.75" customHeight="1" spans="1:5">
      <c r="A13" s="290" t="s">
        <v>29</v>
      </c>
      <c r="B13" s="297">
        <v>259</v>
      </c>
      <c r="C13" s="297">
        <v>1006</v>
      </c>
      <c r="D13" s="298">
        <f t="shared" si="0"/>
        <v>388.416988416988</v>
      </c>
      <c r="E13" s="298">
        <v>317.43</v>
      </c>
    </row>
    <row r="14" ht="18.75" customHeight="1" spans="1:5">
      <c r="A14" s="290" t="s">
        <v>30</v>
      </c>
      <c r="B14" s="297">
        <v>2138</v>
      </c>
      <c r="C14" s="297">
        <v>1119</v>
      </c>
      <c r="D14" s="298">
        <f t="shared" si="0"/>
        <v>52.3386342376052</v>
      </c>
      <c r="E14" s="298">
        <v>-41.9</v>
      </c>
    </row>
    <row r="15" ht="18.75" customHeight="1" spans="1:5">
      <c r="A15" s="299" t="s">
        <v>31</v>
      </c>
      <c r="B15" s="297">
        <v>31</v>
      </c>
      <c r="C15" s="297">
        <v>50</v>
      </c>
      <c r="D15" s="298">
        <f t="shared" si="0"/>
        <v>161.290322580645</v>
      </c>
      <c r="E15" s="298">
        <v>78.57</v>
      </c>
    </row>
    <row r="16" ht="18.75" customHeight="1" spans="1:5">
      <c r="A16" s="290" t="s">
        <v>32</v>
      </c>
      <c r="B16" s="297">
        <v>519</v>
      </c>
      <c r="C16" s="297">
        <v>481</v>
      </c>
      <c r="D16" s="298">
        <f t="shared" si="0"/>
        <v>92.6782273603083</v>
      </c>
      <c r="E16" s="298">
        <v>2.78</v>
      </c>
    </row>
    <row r="17" ht="18.75" customHeight="1" spans="1:5">
      <c r="A17" s="290" t="s">
        <v>33</v>
      </c>
      <c r="B17" s="297">
        <v>200</v>
      </c>
      <c r="C17" s="297">
        <v>313</v>
      </c>
      <c r="D17" s="298">
        <f t="shared" si="0"/>
        <v>156.5</v>
      </c>
      <c r="E17" s="298">
        <v>72.93</v>
      </c>
    </row>
    <row r="18" ht="18.75" customHeight="1" spans="1:5">
      <c r="A18" s="290" t="s">
        <v>34</v>
      </c>
      <c r="B18" s="297">
        <v>667</v>
      </c>
      <c r="C18" s="297">
        <v>3811</v>
      </c>
      <c r="D18" s="298">
        <f t="shared" si="0"/>
        <v>571.364317841079</v>
      </c>
      <c r="E18" s="298">
        <v>504.92</v>
      </c>
    </row>
    <row r="19" ht="18.75" customHeight="1" spans="1:5">
      <c r="A19" s="290" t="s">
        <v>35</v>
      </c>
      <c r="B19" s="302">
        <v>1508</v>
      </c>
      <c r="C19" s="302">
        <v>1555</v>
      </c>
      <c r="D19" s="298">
        <f t="shared" si="0"/>
        <v>103.116710875332</v>
      </c>
      <c r="E19" s="298">
        <v>14</v>
      </c>
    </row>
    <row r="20" ht="18.75" hidden="1" customHeight="1" spans="1:5">
      <c r="A20" s="290" t="s">
        <v>26</v>
      </c>
      <c r="B20" s="301"/>
      <c r="C20" s="301"/>
      <c r="D20" s="298" t="e">
        <f t="shared" si="0"/>
        <v>#DIV/0!</v>
      </c>
      <c r="E20" s="298" t="e">
        <v>#DIV/0!</v>
      </c>
    </row>
    <row r="21" ht="18.75" hidden="1" customHeight="1" spans="1:5">
      <c r="A21" s="290" t="s">
        <v>27</v>
      </c>
      <c r="B21" s="297">
        <v>2010</v>
      </c>
      <c r="C21" s="297"/>
      <c r="D21" s="298">
        <f t="shared" si="0"/>
        <v>0</v>
      </c>
      <c r="E21" s="298" t="e">
        <v>#DIV/0!</v>
      </c>
    </row>
    <row r="22" ht="18.75" customHeight="1" spans="1:5">
      <c r="A22" s="299" t="s">
        <v>36</v>
      </c>
      <c r="B22" s="297">
        <v>6003</v>
      </c>
      <c r="C22" s="297">
        <v>4637</v>
      </c>
      <c r="D22" s="298">
        <f t="shared" si="0"/>
        <v>77.2447109778444</v>
      </c>
      <c r="E22" s="298">
        <v>-14.26</v>
      </c>
    </row>
    <row r="23" ht="18.75" customHeight="1" spans="1:5">
      <c r="A23" s="290" t="s">
        <v>37</v>
      </c>
      <c r="B23" s="297">
        <v>1016</v>
      </c>
      <c r="C23" s="297">
        <v>1526</v>
      </c>
      <c r="D23" s="298">
        <f t="shared" si="0"/>
        <v>150.196850393701</v>
      </c>
      <c r="E23" s="298">
        <v>64.97</v>
      </c>
    </row>
    <row r="24" ht="18.75" customHeight="1" spans="1:5">
      <c r="A24" s="290" t="s">
        <v>38</v>
      </c>
      <c r="B24" s="297"/>
      <c r="C24" s="297"/>
      <c r="D24" s="298"/>
      <c r="E24" s="298"/>
    </row>
    <row r="25" ht="18.75" customHeight="1" spans="1:5">
      <c r="A25" s="290" t="s">
        <v>39</v>
      </c>
      <c r="B25" s="297">
        <v>21</v>
      </c>
      <c r="C25" s="297">
        <v>22</v>
      </c>
      <c r="D25" s="298">
        <f>C25/B25*100</f>
        <v>104.761904761905</v>
      </c>
      <c r="E25" s="298">
        <v>15.79</v>
      </c>
    </row>
    <row r="26" ht="18.75" customHeight="1" spans="1:5">
      <c r="A26" s="290" t="s">
        <v>40</v>
      </c>
      <c r="B26" s="297"/>
      <c r="C26" s="297">
        <v>-42</v>
      </c>
      <c r="D26" s="298"/>
      <c r="E26" s="298"/>
    </row>
    <row r="27" ht="18.75" customHeight="1" spans="1:5">
      <c r="A27" s="303" t="s">
        <v>41</v>
      </c>
      <c r="B27" s="297">
        <f>SUM(B28:B34)</f>
        <v>11397</v>
      </c>
      <c r="C27" s="297">
        <f>SUM(C28:C34)</f>
        <v>11744</v>
      </c>
      <c r="D27" s="298">
        <f t="shared" si="0"/>
        <v>103.044660875669</v>
      </c>
      <c r="E27" s="298">
        <v>99.6184246388662</v>
      </c>
    </row>
    <row r="28" ht="18.75" customHeight="1" spans="1:5">
      <c r="A28" s="190" t="s">
        <v>42</v>
      </c>
      <c r="B28" s="297">
        <v>1920</v>
      </c>
      <c r="C28" s="297">
        <v>3320</v>
      </c>
      <c r="D28" s="298">
        <f t="shared" si="0"/>
        <v>172.916666666667</v>
      </c>
      <c r="E28" s="298">
        <v>79.75</v>
      </c>
    </row>
    <row r="29" ht="18.75" customHeight="1" spans="1:5">
      <c r="A29" s="190" t="s">
        <v>43</v>
      </c>
      <c r="B29" s="297">
        <v>1288</v>
      </c>
      <c r="C29" s="297">
        <v>922</v>
      </c>
      <c r="D29" s="298">
        <f t="shared" si="0"/>
        <v>71.583850931677</v>
      </c>
      <c r="E29" s="298">
        <v>-25.59</v>
      </c>
    </row>
    <row r="30" ht="18.75" customHeight="1" spans="1:5">
      <c r="A30" s="304" t="s">
        <v>44</v>
      </c>
      <c r="B30" s="297">
        <v>4063</v>
      </c>
      <c r="C30" s="297">
        <v>4407</v>
      </c>
      <c r="D30" s="298">
        <f t="shared" si="0"/>
        <v>108.46665025843</v>
      </c>
      <c r="E30" s="298">
        <v>12.74</v>
      </c>
    </row>
    <row r="31" ht="18.75" customHeight="1" spans="1:5">
      <c r="A31" s="305" t="s">
        <v>45</v>
      </c>
      <c r="B31" s="297">
        <v>3630</v>
      </c>
      <c r="C31" s="297">
        <v>2966</v>
      </c>
      <c r="D31" s="298">
        <f t="shared" si="0"/>
        <v>81.7079889807163</v>
      </c>
      <c r="E31" s="298">
        <v>-15.06</v>
      </c>
    </row>
    <row r="32" ht="18.75" customHeight="1" spans="1:5">
      <c r="A32" s="305" t="s">
        <v>46</v>
      </c>
      <c r="B32" s="297"/>
      <c r="C32" s="297">
        <v>20</v>
      </c>
      <c r="D32" s="298"/>
      <c r="E32" s="298"/>
    </row>
    <row r="33" ht="18.75" customHeight="1" spans="1:5">
      <c r="A33" s="305" t="s">
        <v>47</v>
      </c>
      <c r="B33" s="297">
        <v>59</v>
      </c>
      <c r="C33" s="297">
        <v>41</v>
      </c>
      <c r="D33" s="298">
        <f t="shared" si="0"/>
        <v>69.4915254237288</v>
      </c>
      <c r="E33" s="298">
        <v>-28.07</v>
      </c>
    </row>
    <row r="34" ht="18.75" customHeight="1" spans="1:5">
      <c r="A34" s="190" t="s">
        <v>48</v>
      </c>
      <c r="B34" s="301">
        <v>437</v>
      </c>
      <c r="C34" s="301">
        <v>68</v>
      </c>
      <c r="D34" s="298">
        <f t="shared" si="0"/>
        <v>15.5606407322654</v>
      </c>
      <c r="E34" s="298">
        <v>-83.85</v>
      </c>
    </row>
    <row r="35" ht="38.25" customHeight="1" spans="1:5">
      <c r="A35" s="200" t="s">
        <v>49</v>
      </c>
      <c r="B35" s="301">
        <f>B6+B27</f>
        <v>29991</v>
      </c>
      <c r="C35" s="301">
        <f>C6+C27</f>
        <v>30661</v>
      </c>
      <c r="D35" s="298">
        <f t="shared" si="0"/>
        <v>102.234003534394</v>
      </c>
      <c r="E35" s="290">
        <v>10.41</v>
      </c>
    </row>
    <row r="36" ht="25.5" customHeight="1"/>
    <row r="46" spans="9:9">
      <c r="I46" s="280">
        <v>1203</v>
      </c>
    </row>
  </sheetData>
  <mergeCells count="7">
    <mergeCell ref="A2:E2"/>
    <mergeCell ref="A4:A5"/>
    <mergeCell ref="B4:B5"/>
    <mergeCell ref="C4:C5"/>
    <mergeCell ref="D4:D5"/>
    <mergeCell ref="D4:D5"/>
    <mergeCell ref="E4:E5"/>
  </mergeCells>
  <pageMargins left="0.748031496062992" right="0.748031496062992" top="0.984251968503937" bottom="0.984251968503937" header="0.511811023622047" footer="0.511811023622047"/>
  <pageSetup paperSize="9" scale="95"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F17" sqref="F17"/>
    </sheetView>
  </sheetViews>
  <sheetFormatPr defaultColWidth="12.1833333333333" defaultRowHeight="15.55" customHeight="1"/>
  <cols>
    <col min="1" max="1" width="30" style="143" customWidth="1"/>
    <col min="2" max="2" width="13.125" style="143" customWidth="1"/>
    <col min="3" max="3" width="12.125" style="143" customWidth="1"/>
    <col min="4" max="4" width="12.5" style="143" customWidth="1"/>
    <col min="5" max="5" width="13.125" style="143" customWidth="1"/>
    <col min="6" max="6" width="12.25" style="143" customWidth="1"/>
    <col min="7" max="7" width="11.875" style="143" customWidth="1"/>
    <col min="8" max="9" width="12.625" style="143" customWidth="1"/>
    <col min="10" max="256" width="12.1833333333333" style="143" customWidth="1"/>
    <col min="257" max="16384" width="12.1833333333333" style="143"/>
  </cols>
  <sheetData>
    <row r="1" customHeight="1" spans="1:1">
      <c r="A1" s="143" t="s">
        <v>939</v>
      </c>
    </row>
    <row r="2" s="143" customFormat="1" ht="34" customHeight="1" spans="1:9">
      <c r="A2" s="145" t="s">
        <v>940</v>
      </c>
      <c r="B2" s="145"/>
      <c r="C2" s="145"/>
      <c r="D2" s="145"/>
      <c r="E2" s="145"/>
      <c r="F2" s="145"/>
      <c r="G2" s="145"/>
      <c r="H2" s="145"/>
      <c r="I2" s="145"/>
    </row>
    <row r="3" s="143" customFormat="1" ht="16.95" customHeight="1" spans="1:9">
      <c r="A3" s="146" t="s">
        <v>2</v>
      </c>
      <c r="B3" s="146"/>
      <c r="C3" s="146"/>
      <c r="D3" s="146"/>
      <c r="E3" s="146"/>
      <c r="F3" s="146"/>
      <c r="G3" s="146"/>
      <c r="H3" s="146"/>
      <c r="I3" s="146"/>
    </row>
    <row r="4" s="143" customFormat="1" ht="43.5" customHeight="1" spans="1:9">
      <c r="A4" s="160" t="s">
        <v>941</v>
      </c>
      <c r="B4" s="161" t="s">
        <v>764</v>
      </c>
      <c r="C4" s="161" t="s">
        <v>942</v>
      </c>
      <c r="D4" s="161" t="s">
        <v>943</v>
      </c>
      <c r="E4" s="161" t="s">
        <v>944</v>
      </c>
      <c r="F4" s="161" t="s">
        <v>945</v>
      </c>
      <c r="G4" s="161" t="s">
        <v>946</v>
      </c>
      <c r="H4" s="161" t="s">
        <v>947</v>
      </c>
      <c r="I4" s="161" t="s">
        <v>948</v>
      </c>
    </row>
    <row r="5" s="143" customFormat="1" ht="24" customHeight="1" spans="1:9">
      <c r="A5" s="162" t="s">
        <v>949</v>
      </c>
      <c r="B5" s="163">
        <f t="shared" ref="B5:B19" si="0">SUM(C5:I5)</f>
        <v>35402</v>
      </c>
      <c r="C5" s="163">
        <v>0</v>
      </c>
      <c r="D5" s="163">
        <f t="shared" ref="D5:I5" si="1">SUM(D6:D12)</f>
        <v>7409</v>
      </c>
      <c r="E5" s="163">
        <f t="shared" si="1"/>
        <v>27306</v>
      </c>
      <c r="F5" s="163">
        <f t="shared" si="1"/>
        <v>0</v>
      </c>
      <c r="G5" s="163">
        <f t="shared" si="1"/>
        <v>0</v>
      </c>
      <c r="H5" s="163">
        <f t="shared" si="1"/>
        <v>0</v>
      </c>
      <c r="I5" s="163">
        <f t="shared" si="1"/>
        <v>687</v>
      </c>
    </row>
    <row r="6" s="143" customFormat="1" ht="24" customHeight="1" spans="1:9">
      <c r="A6" s="164" t="s">
        <v>950</v>
      </c>
      <c r="B6" s="163">
        <f t="shared" si="0"/>
        <v>15799</v>
      </c>
      <c r="C6" s="163">
        <v>0</v>
      </c>
      <c r="D6" s="163">
        <v>2210</v>
      </c>
      <c r="E6" s="163">
        <v>12941</v>
      </c>
      <c r="F6" s="163">
        <v>0</v>
      </c>
      <c r="G6" s="163">
        <v>0</v>
      </c>
      <c r="H6" s="163">
        <v>0</v>
      </c>
      <c r="I6" s="163">
        <v>648</v>
      </c>
    </row>
    <row r="7" s="143" customFormat="1" ht="24" customHeight="1" spans="1:9">
      <c r="A7" s="164" t="s">
        <v>951</v>
      </c>
      <c r="B7" s="163">
        <f t="shared" si="0"/>
        <v>18462</v>
      </c>
      <c r="C7" s="163">
        <v>0</v>
      </c>
      <c r="D7" s="163">
        <v>5054</v>
      </c>
      <c r="E7" s="163">
        <v>13408</v>
      </c>
      <c r="F7" s="163">
        <v>0</v>
      </c>
      <c r="G7" s="163">
        <v>0</v>
      </c>
      <c r="H7" s="163">
        <v>0</v>
      </c>
      <c r="I7" s="163">
        <v>0</v>
      </c>
    </row>
    <row r="8" s="143" customFormat="1" ht="24" customHeight="1" spans="1:9">
      <c r="A8" s="164" t="s">
        <v>952</v>
      </c>
      <c r="B8" s="163">
        <f t="shared" si="0"/>
        <v>191</v>
      </c>
      <c r="C8" s="163">
        <v>0</v>
      </c>
      <c r="D8" s="163">
        <v>43</v>
      </c>
      <c r="E8" s="163">
        <v>120</v>
      </c>
      <c r="F8" s="163">
        <v>0</v>
      </c>
      <c r="G8" s="163">
        <v>0</v>
      </c>
      <c r="H8" s="163">
        <v>0</v>
      </c>
      <c r="I8" s="163">
        <v>28</v>
      </c>
    </row>
    <row r="9" s="143" customFormat="1" ht="24" customHeight="1" spans="1:9">
      <c r="A9" s="164" t="s">
        <v>953</v>
      </c>
      <c r="B9" s="163">
        <f t="shared" si="0"/>
        <v>0</v>
      </c>
      <c r="C9" s="163">
        <v>0</v>
      </c>
      <c r="D9" s="163">
        <v>0</v>
      </c>
      <c r="E9" s="163">
        <v>0</v>
      </c>
      <c r="F9" s="163">
        <v>0</v>
      </c>
      <c r="G9" s="163">
        <v>0</v>
      </c>
      <c r="H9" s="163">
        <v>0</v>
      </c>
      <c r="I9" s="163">
        <v>0</v>
      </c>
    </row>
    <row r="10" s="143" customFormat="1" ht="24" customHeight="1" spans="1:9">
      <c r="A10" s="164" t="s">
        <v>954</v>
      </c>
      <c r="B10" s="163">
        <f t="shared" si="0"/>
        <v>812</v>
      </c>
      <c r="C10" s="163">
        <v>0</v>
      </c>
      <c r="D10" s="163">
        <v>11</v>
      </c>
      <c r="E10" s="163">
        <v>801</v>
      </c>
      <c r="F10" s="163">
        <v>0</v>
      </c>
      <c r="G10" s="163">
        <v>0</v>
      </c>
      <c r="H10" s="163">
        <v>0</v>
      </c>
      <c r="I10" s="163"/>
    </row>
    <row r="11" s="143" customFormat="1" ht="24" customHeight="1" spans="1:9">
      <c r="A11" s="164" t="s">
        <v>955</v>
      </c>
      <c r="B11" s="163">
        <f t="shared" si="0"/>
        <v>138</v>
      </c>
      <c r="C11" s="163">
        <v>0</v>
      </c>
      <c r="D11" s="163">
        <v>91</v>
      </c>
      <c r="E11" s="163">
        <v>36</v>
      </c>
      <c r="F11" s="163">
        <v>0</v>
      </c>
      <c r="G11" s="163">
        <v>0</v>
      </c>
      <c r="H11" s="163">
        <v>0</v>
      </c>
      <c r="I11" s="163">
        <v>11</v>
      </c>
    </row>
    <row r="12" s="143" customFormat="1" ht="24" customHeight="1" spans="1:9">
      <c r="A12" s="164" t="s">
        <v>956</v>
      </c>
      <c r="B12" s="163">
        <f t="shared" si="0"/>
        <v>0</v>
      </c>
      <c r="C12" s="163">
        <v>0</v>
      </c>
      <c r="D12" s="163">
        <v>0</v>
      </c>
      <c r="E12" s="163">
        <v>0</v>
      </c>
      <c r="F12" s="163">
        <v>0</v>
      </c>
      <c r="G12" s="163">
        <v>0</v>
      </c>
      <c r="H12" s="163">
        <v>0</v>
      </c>
      <c r="I12" s="163">
        <v>0</v>
      </c>
    </row>
    <row r="13" s="143" customFormat="1" ht="24" customHeight="1" spans="1:9">
      <c r="A13" s="162" t="s">
        <v>957</v>
      </c>
      <c r="B13" s="163">
        <f t="shared" si="0"/>
        <v>17166</v>
      </c>
      <c r="C13" s="163">
        <v>0</v>
      </c>
      <c r="D13" s="163">
        <v>12785</v>
      </c>
      <c r="E13" s="163">
        <v>2639</v>
      </c>
      <c r="F13" s="163">
        <v>0</v>
      </c>
      <c r="G13" s="163">
        <v>0</v>
      </c>
      <c r="H13" s="163">
        <v>0</v>
      </c>
      <c r="I13" s="163">
        <v>1742</v>
      </c>
    </row>
    <row r="14" s="143" customFormat="1" ht="24" customHeight="1" spans="1:9">
      <c r="A14" s="162" t="s">
        <v>958</v>
      </c>
      <c r="B14" s="163">
        <f>B5+B13</f>
        <v>52568</v>
      </c>
      <c r="C14" s="163">
        <f t="shared" ref="C14:I14" si="2">C5+C13</f>
        <v>0</v>
      </c>
      <c r="D14" s="163">
        <f t="shared" si="2"/>
        <v>20194</v>
      </c>
      <c r="E14" s="163">
        <f t="shared" si="2"/>
        <v>29945</v>
      </c>
      <c r="F14" s="163">
        <f t="shared" si="2"/>
        <v>0</v>
      </c>
      <c r="G14" s="163">
        <f t="shared" si="2"/>
        <v>0</v>
      </c>
      <c r="H14" s="163">
        <f t="shared" si="2"/>
        <v>0</v>
      </c>
      <c r="I14" s="163">
        <f t="shared" si="2"/>
        <v>2429</v>
      </c>
    </row>
    <row r="15" ht="56" customHeight="1" spans="1:9">
      <c r="A15" s="165" t="s">
        <v>959</v>
      </c>
      <c r="B15" s="165"/>
      <c r="C15" s="165"/>
      <c r="D15" s="165"/>
      <c r="E15" s="165"/>
      <c r="F15" s="165"/>
      <c r="G15" s="165"/>
      <c r="H15" s="165"/>
      <c r="I15" s="165"/>
    </row>
  </sheetData>
  <mergeCells count="3">
    <mergeCell ref="A2:I2"/>
    <mergeCell ref="A3:I3"/>
    <mergeCell ref="A15:I15"/>
  </mergeCells>
  <pageMargins left="0.748031496062992" right="0.748031496062992" top="0.984251968503937" bottom="0.984251968503937" header="0.511811023622047" footer="0.511811023622047"/>
  <pageSetup paperSize="9" scale="81" orientation="landscape" horizontalDpi="600" verticalDpi="600"/>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4" sqref="A4:I13"/>
    </sheetView>
  </sheetViews>
  <sheetFormatPr defaultColWidth="12.1833333333333" defaultRowHeight="15.55" customHeight="1"/>
  <cols>
    <col min="1" max="1" width="30" style="143" customWidth="1"/>
    <col min="2" max="2" width="13.125" style="143" customWidth="1"/>
    <col min="3" max="3" width="12.125" style="143" customWidth="1"/>
    <col min="4" max="4" width="12.5" style="143" customWidth="1"/>
    <col min="5" max="5" width="13.125" style="143" customWidth="1"/>
    <col min="6" max="6" width="12.25" style="143" customWidth="1"/>
    <col min="7" max="7" width="11.875" style="143" customWidth="1"/>
    <col min="8" max="9" width="12.625" style="143" customWidth="1"/>
    <col min="10" max="256" width="12.1833333333333" style="143" customWidth="1"/>
    <col min="257" max="16384" width="12.1833333333333" style="143"/>
  </cols>
  <sheetData>
    <row r="1" customHeight="1" spans="1:1">
      <c r="A1" s="143" t="s">
        <v>960</v>
      </c>
    </row>
    <row r="2" s="143" customFormat="1" ht="34" customHeight="1" spans="1:9">
      <c r="A2" s="145" t="s">
        <v>961</v>
      </c>
      <c r="B2" s="145"/>
      <c r="C2" s="145"/>
      <c r="D2" s="145"/>
      <c r="E2" s="145"/>
      <c r="F2" s="145"/>
      <c r="G2" s="145"/>
      <c r="H2" s="145"/>
      <c r="I2" s="145"/>
    </row>
    <row r="3" s="143" customFormat="1" ht="16.95" customHeight="1" spans="1:9">
      <c r="A3" s="146" t="s">
        <v>2</v>
      </c>
      <c r="B3" s="146"/>
      <c r="C3" s="146"/>
      <c r="D3" s="146"/>
      <c r="E3" s="146"/>
      <c r="F3" s="146"/>
      <c r="G3" s="146"/>
      <c r="H3" s="146"/>
      <c r="I3" s="146"/>
    </row>
    <row r="4" s="143" customFormat="1" ht="43.5" customHeight="1" spans="1:9">
      <c r="A4" s="160" t="s">
        <v>941</v>
      </c>
      <c r="B4" s="161" t="s">
        <v>764</v>
      </c>
      <c r="C4" s="161" t="s">
        <v>942</v>
      </c>
      <c r="D4" s="161" t="s">
        <v>943</v>
      </c>
      <c r="E4" s="161" t="s">
        <v>944</v>
      </c>
      <c r="F4" s="161" t="s">
        <v>945</v>
      </c>
      <c r="G4" s="161" t="s">
        <v>946</v>
      </c>
      <c r="H4" s="161" t="s">
        <v>947</v>
      </c>
      <c r="I4" s="161" t="s">
        <v>948</v>
      </c>
    </row>
    <row r="5" s="143" customFormat="1" ht="24" customHeight="1" spans="1:9">
      <c r="A5" s="162" t="s">
        <v>962</v>
      </c>
      <c r="B5" s="163">
        <f t="shared" ref="B5:B11" si="0">SUM(C5:I5)</f>
        <v>33630</v>
      </c>
      <c r="C5" s="163">
        <v>0</v>
      </c>
      <c r="D5" s="163">
        <f>SUM(D6:D9)</f>
        <v>5560</v>
      </c>
      <c r="E5" s="163">
        <f>SUM(E6:E9)</f>
        <v>27568</v>
      </c>
      <c r="F5" s="163">
        <f>SUM(F6:F9)</f>
        <v>0</v>
      </c>
      <c r="G5" s="163">
        <f>SUM(G6:G9)</f>
        <v>0</v>
      </c>
      <c r="H5" s="163">
        <f>SUM(H6:H9)</f>
        <v>0</v>
      </c>
      <c r="I5" s="163">
        <v>502</v>
      </c>
    </row>
    <row r="6" s="143" customFormat="1" ht="24" customHeight="1" spans="1:9">
      <c r="A6" s="164" t="s">
        <v>963</v>
      </c>
      <c r="B6" s="166">
        <f t="shared" si="0"/>
        <v>30127</v>
      </c>
      <c r="C6" s="163">
        <v>0</v>
      </c>
      <c r="D6" s="163">
        <v>5557</v>
      </c>
      <c r="E6" s="163">
        <v>24303</v>
      </c>
      <c r="F6" s="163">
        <v>0</v>
      </c>
      <c r="G6" s="163">
        <v>0</v>
      </c>
      <c r="H6" s="163">
        <v>0</v>
      </c>
      <c r="I6" s="163">
        <v>267</v>
      </c>
    </row>
    <row r="7" s="143" customFormat="1" ht="24" customHeight="1" spans="1:9">
      <c r="A7" s="167" t="s">
        <v>964</v>
      </c>
      <c r="B7" s="163">
        <f t="shared" si="0"/>
        <v>542</v>
      </c>
      <c r="C7" s="168">
        <v>0</v>
      </c>
      <c r="D7" s="163">
        <v>3</v>
      </c>
      <c r="E7" s="163">
        <v>539</v>
      </c>
      <c r="F7" s="163">
        <v>0</v>
      </c>
      <c r="G7" s="163">
        <v>0</v>
      </c>
      <c r="H7" s="163">
        <v>0</v>
      </c>
      <c r="I7" s="163"/>
    </row>
    <row r="8" s="143" customFormat="1" ht="24" customHeight="1" spans="1:9">
      <c r="A8" s="164" t="s">
        <v>965</v>
      </c>
      <c r="B8" s="169">
        <f t="shared" si="0"/>
        <v>2748</v>
      </c>
      <c r="C8" s="163">
        <v>0</v>
      </c>
      <c r="D8" s="163">
        <v>0</v>
      </c>
      <c r="E8" s="163">
        <v>2726</v>
      </c>
      <c r="F8" s="163">
        <v>0</v>
      </c>
      <c r="G8" s="163">
        <v>0</v>
      </c>
      <c r="H8" s="163">
        <v>0</v>
      </c>
      <c r="I8" s="163">
        <v>22</v>
      </c>
    </row>
    <row r="9" s="143" customFormat="1" ht="24" customHeight="1" spans="1:9">
      <c r="A9" s="164" t="s">
        <v>966</v>
      </c>
      <c r="B9" s="163">
        <f t="shared" si="0"/>
        <v>0</v>
      </c>
      <c r="C9" s="163">
        <v>0</v>
      </c>
      <c r="D9" s="163">
        <v>0</v>
      </c>
      <c r="E9" s="163">
        <v>0</v>
      </c>
      <c r="F9" s="163">
        <v>0</v>
      </c>
      <c r="G9" s="163">
        <v>0</v>
      </c>
      <c r="H9" s="163">
        <v>0</v>
      </c>
      <c r="I9" s="163">
        <v>0</v>
      </c>
    </row>
    <row r="10" s="143" customFormat="1" ht="24" customHeight="1" spans="1:9">
      <c r="A10" s="162" t="s">
        <v>967</v>
      </c>
      <c r="B10" s="163">
        <f t="shared" si="0"/>
        <v>1772</v>
      </c>
      <c r="C10" s="163">
        <v>0</v>
      </c>
      <c r="D10" s="163">
        <v>1849</v>
      </c>
      <c r="E10" s="163">
        <v>-262</v>
      </c>
      <c r="F10" s="163">
        <v>0</v>
      </c>
      <c r="G10" s="163">
        <v>0</v>
      </c>
      <c r="H10" s="163">
        <v>0</v>
      </c>
      <c r="I10" s="163">
        <v>185</v>
      </c>
    </row>
    <row r="11" s="143" customFormat="1" ht="24" customHeight="1" spans="1:9">
      <c r="A11" s="162" t="s">
        <v>968</v>
      </c>
      <c r="B11" s="163">
        <f t="shared" si="0"/>
        <v>18938</v>
      </c>
      <c r="C11" s="163">
        <v>0</v>
      </c>
      <c r="D11" s="163">
        <v>14634</v>
      </c>
      <c r="E11" s="163">
        <v>2377</v>
      </c>
      <c r="F11" s="163">
        <v>0</v>
      </c>
      <c r="G11" s="163">
        <v>0</v>
      </c>
      <c r="H11" s="163">
        <v>0</v>
      </c>
      <c r="I11" s="163">
        <v>1927</v>
      </c>
    </row>
    <row r="12" s="143" customFormat="1" ht="24" customHeight="1" spans="1:9">
      <c r="A12" s="162" t="s">
        <v>969</v>
      </c>
      <c r="B12" s="163">
        <f>B5+B11</f>
        <v>52568</v>
      </c>
      <c r="C12" s="163">
        <f t="shared" ref="C12:I12" si="1">C5+C11</f>
        <v>0</v>
      </c>
      <c r="D12" s="163">
        <f t="shared" si="1"/>
        <v>20194</v>
      </c>
      <c r="E12" s="163">
        <f t="shared" si="1"/>
        <v>29945</v>
      </c>
      <c r="F12" s="163">
        <f t="shared" si="1"/>
        <v>0</v>
      </c>
      <c r="G12" s="163">
        <f t="shared" si="1"/>
        <v>0</v>
      </c>
      <c r="H12" s="163">
        <f t="shared" si="1"/>
        <v>0</v>
      </c>
      <c r="I12" s="163">
        <f t="shared" si="1"/>
        <v>2429</v>
      </c>
    </row>
    <row r="13" s="143" customFormat="1" ht="57" customHeight="1" spans="1:9">
      <c r="A13" s="170" t="s">
        <v>970</v>
      </c>
      <c r="B13" s="171"/>
      <c r="C13" s="171"/>
      <c r="D13" s="171"/>
      <c r="E13" s="171"/>
      <c r="F13" s="171"/>
      <c r="G13" s="171"/>
      <c r="H13" s="171"/>
      <c r="I13" s="172"/>
    </row>
    <row r="14" s="143" customFormat="1" ht="16.95" customHeight="1"/>
    <row r="15" s="143" customFormat="1" ht="16.95" customHeight="1"/>
    <row r="16" s="143" customFormat="1" ht="16.95" customHeight="1"/>
    <row r="17" s="143" customFormat="1" ht="16.95" customHeight="1"/>
    <row r="19" s="143" customFormat="1" ht="16.95" customHeight="1"/>
    <row r="20" s="143" customFormat="1" ht="16.95" customHeight="1"/>
  </sheetData>
  <mergeCells count="3">
    <mergeCell ref="A2:I2"/>
    <mergeCell ref="A3:I3"/>
    <mergeCell ref="A13:I13"/>
  </mergeCells>
  <pageMargins left="0.748031496062992" right="0.748031496062992" top="0.984251968503937" bottom="0.984251968503937" header="0.511811023622047" footer="0.511811023622047"/>
  <pageSetup paperSize="9" scale="79" orientation="landscape" horizontalDpi="600" verticalDpi="600"/>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2" workbookViewId="0">
      <selection activeCell="M7" sqref="M7"/>
    </sheetView>
  </sheetViews>
  <sheetFormatPr defaultColWidth="12.1833333333333" defaultRowHeight="15.55" customHeight="1"/>
  <cols>
    <col min="1" max="1" width="30" style="143" customWidth="1"/>
    <col min="2" max="2" width="13.125" style="143" customWidth="1"/>
    <col min="3" max="3" width="12.125" style="143" customWidth="1"/>
    <col min="4" max="4" width="12.5" style="143" customWidth="1"/>
    <col min="5" max="5" width="13.125" style="143" customWidth="1"/>
    <col min="6" max="6" width="12.25" style="143" customWidth="1"/>
    <col min="7" max="7" width="11.875" style="143" customWidth="1"/>
    <col min="8" max="9" width="12.625" style="143" customWidth="1"/>
    <col min="10" max="256" width="12.1833333333333" style="143" customWidth="1"/>
    <col min="257" max="16384" width="12.1833333333333" style="143"/>
  </cols>
  <sheetData>
    <row r="1" s="142" customFormat="1" customHeight="1" spans="1:256">
      <c r="A1" s="143" t="s">
        <v>971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row>
    <row r="2" s="143" customFormat="1" ht="34" customHeight="1" spans="1:9">
      <c r="A2" s="145" t="s">
        <v>972</v>
      </c>
      <c r="B2" s="145"/>
      <c r="C2" s="145"/>
      <c r="D2" s="145"/>
      <c r="E2" s="145"/>
      <c r="F2" s="145"/>
      <c r="G2" s="145"/>
      <c r="H2" s="145"/>
      <c r="I2" s="145"/>
    </row>
    <row r="3" s="143" customFormat="1" ht="16.95" customHeight="1" spans="1:9">
      <c r="A3" s="146" t="s">
        <v>2</v>
      </c>
      <c r="B3" s="146"/>
      <c r="C3" s="146"/>
      <c r="D3" s="146"/>
      <c r="E3" s="146"/>
      <c r="F3" s="146"/>
      <c r="G3" s="146"/>
      <c r="H3" s="146"/>
      <c r="I3" s="146"/>
    </row>
    <row r="4" s="143" customFormat="1" ht="43.5" customHeight="1" spans="1:9">
      <c r="A4" s="160" t="s">
        <v>941</v>
      </c>
      <c r="B4" s="161" t="s">
        <v>764</v>
      </c>
      <c r="C4" s="161" t="s">
        <v>942</v>
      </c>
      <c r="D4" s="161" t="s">
        <v>943</v>
      </c>
      <c r="E4" s="161" t="s">
        <v>944</v>
      </c>
      <c r="F4" s="161" t="s">
        <v>945</v>
      </c>
      <c r="G4" s="161" t="s">
        <v>946</v>
      </c>
      <c r="H4" s="161" t="s">
        <v>947</v>
      </c>
      <c r="I4" s="161" t="s">
        <v>948</v>
      </c>
    </row>
    <row r="5" s="143" customFormat="1" ht="24" customHeight="1" spans="1:9">
      <c r="A5" s="162" t="s">
        <v>949</v>
      </c>
      <c r="B5" s="163">
        <f t="shared" ref="B5:B13" si="0">SUM(C5:I5)</f>
        <v>35402</v>
      </c>
      <c r="C5" s="163">
        <v>0</v>
      </c>
      <c r="D5" s="163">
        <f t="shared" ref="D5:I5" si="1">SUM(D6:D12)</f>
        <v>7409</v>
      </c>
      <c r="E5" s="163">
        <f t="shared" si="1"/>
        <v>27306</v>
      </c>
      <c r="F5" s="163">
        <f t="shared" si="1"/>
        <v>0</v>
      </c>
      <c r="G5" s="163">
        <f t="shared" si="1"/>
        <v>0</v>
      </c>
      <c r="H5" s="163">
        <f t="shared" si="1"/>
        <v>0</v>
      </c>
      <c r="I5" s="163">
        <f t="shared" si="1"/>
        <v>687</v>
      </c>
    </row>
    <row r="6" s="143" customFormat="1" ht="24" customHeight="1" spans="1:9">
      <c r="A6" s="164" t="s">
        <v>950</v>
      </c>
      <c r="B6" s="163">
        <f t="shared" si="0"/>
        <v>15799</v>
      </c>
      <c r="C6" s="163">
        <v>0</v>
      </c>
      <c r="D6" s="163">
        <v>2210</v>
      </c>
      <c r="E6" s="163">
        <v>12941</v>
      </c>
      <c r="F6" s="163">
        <v>0</v>
      </c>
      <c r="G6" s="163">
        <v>0</v>
      </c>
      <c r="H6" s="163">
        <v>0</v>
      </c>
      <c r="I6" s="163">
        <v>648</v>
      </c>
    </row>
    <row r="7" s="143" customFormat="1" ht="24" customHeight="1" spans="1:9">
      <c r="A7" s="164" t="s">
        <v>951</v>
      </c>
      <c r="B7" s="163">
        <f t="shared" si="0"/>
        <v>18462</v>
      </c>
      <c r="C7" s="163">
        <v>0</v>
      </c>
      <c r="D7" s="163">
        <v>5054</v>
      </c>
      <c r="E7" s="163">
        <v>13408</v>
      </c>
      <c r="F7" s="163">
        <v>0</v>
      </c>
      <c r="G7" s="163">
        <v>0</v>
      </c>
      <c r="H7" s="163">
        <v>0</v>
      </c>
      <c r="I7" s="163">
        <v>0</v>
      </c>
    </row>
    <row r="8" s="143" customFormat="1" ht="24" customHeight="1" spans="1:9">
      <c r="A8" s="164" t="s">
        <v>952</v>
      </c>
      <c r="B8" s="163">
        <f t="shared" si="0"/>
        <v>191</v>
      </c>
      <c r="C8" s="163">
        <v>0</v>
      </c>
      <c r="D8" s="163">
        <v>43</v>
      </c>
      <c r="E8" s="163">
        <v>120</v>
      </c>
      <c r="F8" s="163">
        <v>0</v>
      </c>
      <c r="G8" s="163">
        <v>0</v>
      </c>
      <c r="H8" s="163">
        <v>0</v>
      </c>
      <c r="I8" s="163">
        <v>28</v>
      </c>
    </row>
    <row r="9" s="143" customFormat="1" ht="24" customHeight="1" spans="1:9">
      <c r="A9" s="164" t="s">
        <v>953</v>
      </c>
      <c r="B9" s="163">
        <f t="shared" si="0"/>
        <v>0</v>
      </c>
      <c r="C9" s="163">
        <v>0</v>
      </c>
      <c r="D9" s="163">
        <v>0</v>
      </c>
      <c r="E9" s="163">
        <v>0</v>
      </c>
      <c r="F9" s="163">
        <v>0</v>
      </c>
      <c r="G9" s="163">
        <v>0</v>
      </c>
      <c r="H9" s="163">
        <v>0</v>
      </c>
      <c r="I9" s="163">
        <v>0</v>
      </c>
    </row>
    <row r="10" s="143" customFormat="1" ht="24" customHeight="1" spans="1:9">
      <c r="A10" s="164" t="s">
        <v>954</v>
      </c>
      <c r="B10" s="163">
        <f t="shared" si="0"/>
        <v>812</v>
      </c>
      <c r="C10" s="163">
        <v>0</v>
      </c>
      <c r="D10" s="163">
        <v>11</v>
      </c>
      <c r="E10" s="163">
        <v>801</v>
      </c>
      <c r="F10" s="163">
        <v>0</v>
      </c>
      <c r="G10" s="163">
        <v>0</v>
      </c>
      <c r="H10" s="163">
        <v>0</v>
      </c>
      <c r="I10" s="163"/>
    </row>
    <row r="11" s="143" customFormat="1" ht="24" customHeight="1" spans="1:9">
      <c r="A11" s="164" t="s">
        <v>955</v>
      </c>
      <c r="B11" s="163">
        <f t="shared" si="0"/>
        <v>138</v>
      </c>
      <c r="C11" s="163">
        <v>0</v>
      </c>
      <c r="D11" s="163">
        <v>91</v>
      </c>
      <c r="E11" s="163">
        <v>36</v>
      </c>
      <c r="F11" s="163">
        <v>0</v>
      </c>
      <c r="G11" s="163">
        <v>0</v>
      </c>
      <c r="H11" s="163">
        <v>0</v>
      </c>
      <c r="I11" s="163">
        <v>11</v>
      </c>
    </row>
    <row r="12" s="143" customFormat="1" ht="24" customHeight="1" spans="1:9">
      <c r="A12" s="164" t="s">
        <v>956</v>
      </c>
      <c r="B12" s="163">
        <f t="shared" si="0"/>
        <v>0</v>
      </c>
      <c r="C12" s="163">
        <v>0</v>
      </c>
      <c r="D12" s="163">
        <v>0</v>
      </c>
      <c r="E12" s="163">
        <v>0</v>
      </c>
      <c r="F12" s="163">
        <v>0</v>
      </c>
      <c r="G12" s="163">
        <v>0</v>
      </c>
      <c r="H12" s="163">
        <v>0</v>
      </c>
      <c r="I12" s="163">
        <v>0</v>
      </c>
    </row>
    <row r="13" s="143" customFormat="1" ht="24" customHeight="1" spans="1:9">
      <c r="A13" s="162" t="s">
        <v>957</v>
      </c>
      <c r="B13" s="163">
        <f t="shared" si="0"/>
        <v>17166</v>
      </c>
      <c r="C13" s="163">
        <v>0</v>
      </c>
      <c r="D13" s="163">
        <v>12785</v>
      </c>
      <c r="E13" s="163">
        <v>2639</v>
      </c>
      <c r="F13" s="163">
        <v>0</v>
      </c>
      <c r="G13" s="163">
        <v>0</v>
      </c>
      <c r="H13" s="163">
        <v>0</v>
      </c>
      <c r="I13" s="163">
        <v>1742</v>
      </c>
    </row>
    <row r="14" s="143" customFormat="1" ht="24" customHeight="1" spans="1:9">
      <c r="A14" s="162" t="s">
        <v>958</v>
      </c>
      <c r="B14" s="163">
        <f t="shared" ref="B14:I14" si="2">B5+B13</f>
        <v>52568</v>
      </c>
      <c r="C14" s="163">
        <f t="shared" si="2"/>
        <v>0</v>
      </c>
      <c r="D14" s="163">
        <f t="shared" si="2"/>
        <v>20194</v>
      </c>
      <c r="E14" s="163">
        <f t="shared" si="2"/>
        <v>29945</v>
      </c>
      <c r="F14" s="163">
        <f t="shared" si="2"/>
        <v>0</v>
      </c>
      <c r="G14" s="163">
        <f t="shared" si="2"/>
        <v>0</v>
      </c>
      <c r="H14" s="163">
        <f t="shared" si="2"/>
        <v>0</v>
      </c>
      <c r="I14" s="163">
        <f t="shared" si="2"/>
        <v>2429</v>
      </c>
    </row>
    <row r="15" s="159" customFormat="1" ht="56" customHeight="1" spans="1:256">
      <c r="A15" s="165" t="s">
        <v>959</v>
      </c>
      <c r="B15" s="165"/>
      <c r="C15" s="165"/>
      <c r="D15" s="165"/>
      <c r="E15" s="165"/>
      <c r="F15" s="165"/>
      <c r="G15" s="165"/>
      <c r="H15" s="165"/>
      <c r="I15" s="165"/>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43"/>
      <c r="IU15" s="143"/>
      <c r="IV15" s="143"/>
    </row>
    <row r="16" s="159" customFormat="1" customHeight="1" spans="1:256">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43"/>
      <c r="IU16" s="143"/>
      <c r="IV16" s="143"/>
    </row>
    <row r="17" s="159" customFormat="1" customHeight="1" spans="1:256">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c r="GW17" s="143"/>
      <c r="GX17" s="143"/>
      <c r="GY17" s="143"/>
      <c r="GZ17" s="143"/>
      <c r="HA17" s="143"/>
      <c r="HB17" s="143"/>
      <c r="HC17" s="143"/>
      <c r="HD17" s="143"/>
      <c r="HE17" s="143"/>
      <c r="HF17" s="143"/>
      <c r="HG17" s="143"/>
      <c r="HH17" s="143"/>
      <c r="HI17" s="143"/>
      <c r="HJ17" s="143"/>
      <c r="HK17" s="143"/>
      <c r="HL17" s="143"/>
      <c r="HM17" s="143"/>
      <c r="HN17" s="143"/>
      <c r="HO17" s="143"/>
      <c r="HP17" s="143"/>
      <c r="HQ17" s="143"/>
      <c r="HR17" s="143"/>
      <c r="HS17" s="143"/>
      <c r="HT17" s="143"/>
      <c r="HU17" s="143"/>
      <c r="HV17" s="143"/>
      <c r="HW17" s="143"/>
      <c r="HX17" s="143"/>
      <c r="HY17" s="143"/>
      <c r="HZ17" s="143"/>
      <c r="IA17" s="143"/>
      <c r="IB17" s="143"/>
      <c r="IC17" s="143"/>
      <c r="ID17" s="143"/>
      <c r="IE17" s="143"/>
      <c r="IF17" s="143"/>
      <c r="IG17" s="143"/>
      <c r="IH17" s="143"/>
      <c r="II17" s="143"/>
      <c r="IJ17" s="143"/>
      <c r="IK17" s="143"/>
      <c r="IL17" s="143"/>
      <c r="IM17" s="143"/>
      <c r="IN17" s="143"/>
      <c r="IO17" s="143"/>
      <c r="IP17" s="143"/>
      <c r="IQ17" s="143"/>
      <c r="IR17" s="143"/>
      <c r="IS17" s="143"/>
      <c r="IT17" s="143"/>
      <c r="IU17" s="143"/>
      <c r="IV17" s="143"/>
    </row>
    <row r="18" s="159" customFormat="1" customHeight="1" spans="1:256">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c r="GW18" s="143"/>
      <c r="GX18" s="143"/>
      <c r="GY18" s="143"/>
      <c r="GZ18" s="143"/>
      <c r="HA18" s="143"/>
      <c r="HB18" s="143"/>
      <c r="HC18" s="143"/>
      <c r="HD18" s="143"/>
      <c r="HE18" s="143"/>
      <c r="HF18" s="143"/>
      <c r="HG18" s="143"/>
      <c r="HH18" s="143"/>
      <c r="HI18" s="143"/>
      <c r="HJ18" s="143"/>
      <c r="HK18" s="143"/>
      <c r="HL18" s="143"/>
      <c r="HM18" s="143"/>
      <c r="HN18" s="143"/>
      <c r="HO18" s="143"/>
      <c r="HP18" s="143"/>
      <c r="HQ18" s="143"/>
      <c r="HR18" s="143"/>
      <c r="HS18" s="143"/>
      <c r="HT18" s="143"/>
      <c r="HU18" s="143"/>
      <c r="HV18" s="143"/>
      <c r="HW18" s="143"/>
      <c r="HX18" s="143"/>
      <c r="HY18" s="143"/>
      <c r="HZ18" s="143"/>
      <c r="IA18" s="143"/>
      <c r="IB18" s="143"/>
      <c r="IC18" s="143"/>
      <c r="ID18" s="143"/>
      <c r="IE18" s="143"/>
      <c r="IF18" s="143"/>
      <c r="IG18" s="143"/>
      <c r="IH18" s="143"/>
      <c r="II18" s="143"/>
      <c r="IJ18" s="143"/>
      <c r="IK18" s="143"/>
      <c r="IL18" s="143"/>
      <c r="IM18" s="143"/>
      <c r="IN18" s="143"/>
      <c r="IO18" s="143"/>
      <c r="IP18" s="143"/>
      <c r="IQ18" s="143"/>
      <c r="IR18" s="143"/>
      <c r="IS18" s="143"/>
      <c r="IT18" s="143"/>
      <c r="IU18" s="143"/>
      <c r="IV18" s="143"/>
    </row>
    <row r="19" s="159" customFormat="1" customHeight="1" spans="1:256">
      <c r="A19" s="143"/>
      <c r="B19" s="143"/>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c r="GW19" s="143"/>
      <c r="GX19" s="143"/>
      <c r="GY19" s="143"/>
      <c r="GZ19" s="143"/>
      <c r="HA19" s="143"/>
      <c r="HB19" s="143"/>
      <c r="HC19" s="143"/>
      <c r="HD19" s="143"/>
      <c r="HE19" s="143"/>
      <c r="HF19" s="143"/>
      <c r="HG19" s="143"/>
      <c r="HH19" s="143"/>
      <c r="HI19" s="143"/>
      <c r="HJ19" s="143"/>
      <c r="HK19" s="143"/>
      <c r="HL19" s="143"/>
      <c r="HM19" s="143"/>
      <c r="HN19" s="143"/>
      <c r="HO19" s="143"/>
      <c r="HP19" s="143"/>
      <c r="HQ19" s="143"/>
      <c r="HR19" s="143"/>
      <c r="HS19" s="143"/>
      <c r="HT19" s="143"/>
      <c r="HU19" s="143"/>
      <c r="HV19" s="143"/>
      <c r="HW19" s="143"/>
      <c r="HX19" s="143"/>
      <c r="HY19" s="143"/>
      <c r="HZ19" s="143"/>
      <c r="IA19" s="143"/>
      <c r="IB19" s="143"/>
      <c r="IC19" s="143"/>
      <c r="ID19" s="143"/>
      <c r="IE19" s="143"/>
      <c r="IF19" s="143"/>
      <c r="IG19" s="143"/>
      <c r="IH19" s="143"/>
      <c r="II19" s="143"/>
      <c r="IJ19" s="143"/>
      <c r="IK19" s="143"/>
      <c r="IL19" s="143"/>
      <c r="IM19" s="143"/>
      <c r="IN19" s="143"/>
      <c r="IO19" s="143"/>
      <c r="IP19" s="143"/>
      <c r="IQ19" s="143"/>
      <c r="IR19" s="143"/>
      <c r="IS19" s="143"/>
      <c r="IT19" s="143"/>
      <c r="IU19" s="143"/>
      <c r="IV19" s="143"/>
    </row>
    <row r="20" s="159" customFormat="1" customHeight="1" spans="1:256">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c r="IR20" s="143"/>
      <c r="IS20" s="143"/>
      <c r="IT20" s="143"/>
      <c r="IU20" s="143"/>
      <c r="IV20" s="143"/>
    </row>
    <row r="21" s="159" customFormat="1" customHeight="1" spans="1:256">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c r="IR21" s="143"/>
      <c r="IS21" s="143"/>
      <c r="IT21" s="143"/>
      <c r="IU21" s="143"/>
      <c r="IV21" s="143"/>
    </row>
    <row r="22" s="159" customFormat="1" customHeight="1" spans="1:256">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c r="IR22" s="143"/>
      <c r="IS22" s="143"/>
      <c r="IT22" s="143"/>
      <c r="IU22" s="143"/>
      <c r="IV22" s="143"/>
    </row>
    <row r="23" s="159" customFormat="1" customHeight="1" spans="1:256">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c r="IU23" s="143"/>
      <c r="IV23" s="143"/>
    </row>
    <row r="24" s="159" customFormat="1" customHeight="1" spans="1:256">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c r="IU24" s="143"/>
      <c r="IV24" s="143"/>
    </row>
    <row r="25" s="159" customFormat="1" customHeight="1" spans="1:256">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c r="IV25" s="143"/>
    </row>
    <row r="26" s="159" customFormat="1" customHeight="1" spans="1:256">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c r="IU26" s="143"/>
      <c r="IV26" s="143"/>
    </row>
    <row r="27" s="159" customFormat="1" customHeight="1" spans="1:256">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c r="IU27" s="143"/>
      <c r="IV27" s="143"/>
    </row>
    <row r="28" s="159" customFormat="1" customHeight="1" spans="1:256">
      <c r="A28" s="143"/>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c r="IV28" s="143"/>
    </row>
    <row r="29" s="159" customFormat="1" customHeight="1" spans="1:256">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c r="IV29" s="143"/>
    </row>
    <row r="30" s="159" customFormat="1" customHeight="1" spans="1:256">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c r="HK30" s="143"/>
      <c r="HL30" s="143"/>
      <c r="HM30" s="143"/>
      <c r="HN30" s="143"/>
      <c r="HO30" s="143"/>
      <c r="HP30" s="143"/>
      <c r="HQ30" s="143"/>
      <c r="HR30" s="143"/>
      <c r="HS30" s="143"/>
      <c r="HT30" s="143"/>
      <c r="HU30" s="143"/>
      <c r="HV30" s="143"/>
      <c r="HW30" s="143"/>
      <c r="HX30" s="143"/>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c r="IU30" s="143"/>
      <c r="IV30" s="143"/>
    </row>
    <row r="31" s="144" customFormat="1" customHeight="1" spans="1:256">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c r="FG31" s="143"/>
      <c r="FH31" s="143"/>
      <c r="FI31" s="143"/>
      <c r="FJ31" s="143"/>
      <c r="FK31" s="143"/>
      <c r="FL31" s="143"/>
      <c r="FM31" s="143"/>
      <c r="FN31" s="143"/>
      <c r="FO31" s="143"/>
      <c r="FP31" s="143"/>
      <c r="FQ31" s="143"/>
      <c r="FR31" s="143"/>
      <c r="FS31" s="143"/>
      <c r="FT31" s="143"/>
      <c r="FU31" s="143"/>
      <c r="FV31" s="143"/>
      <c r="FW31" s="143"/>
      <c r="FX31" s="143"/>
      <c r="FY31" s="143"/>
      <c r="FZ31" s="143"/>
      <c r="GA31" s="143"/>
      <c r="GB31" s="143"/>
      <c r="GC31" s="143"/>
      <c r="GD31" s="143"/>
      <c r="GE31" s="143"/>
      <c r="GF31" s="143"/>
      <c r="GG31" s="143"/>
      <c r="GH31" s="143"/>
      <c r="GI31" s="143"/>
      <c r="GJ31" s="143"/>
      <c r="GK31" s="143"/>
      <c r="GL31" s="143"/>
      <c r="GM31" s="143"/>
      <c r="GN31" s="143"/>
      <c r="GO31" s="143"/>
      <c r="GP31" s="143"/>
      <c r="GQ31" s="143"/>
      <c r="GR31" s="143"/>
      <c r="GS31" s="143"/>
      <c r="GT31" s="143"/>
      <c r="GU31" s="143"/>
      <c r="GV31" s="143"/>
      <c r="GW31" s="143"/>
      <c r="GX31" s="143"/>
      <c r="GY31" s="143"/>
      <c r="GZ31" s="143"/>
      <c r="HA31" s="143"/>
      <c r="HB31" s="143"/>
      <c r="HC31" s="143"/>
      <c r="HD31" s="143"/>
      <c r="HE31" s="143"/>
      <c r="HF31" s="143"/>
      <c r="HG31" s="143"/>
      <c r="HH31" s="143"/>
      <c r="HI31" s="143"/>
      <c r="HJ31" s="143"/>
      <c r="HK31" s="143"/>
      <c r="HL31" s="143"/>
      <c r="HM31" s="143"/>
      <c r="HN31" s="143"/>
      <c r="HO31" s="143"/>
      <c r="HP31" s="143"/>
      <c r="HQ31" s="143"/>
      <c r="HR31" s="143"/>
      <c r="HS31" s="143"/>
      <c r="HT31" s="143"/>
      <c r="HU31" s="143"/>
      <c r="HV31" s="143"/>
      <c r="HW31" s="143"/>
      <c r="HX31" s="143"/>
      <c r="HY31" s="143"/>
      <c r="HZ31" s="143"/>
      <c r="IA31" s="143"/>
      <c r="IB31" s="143"/>
      <c r="IC31" s="143"/>
      <c r="ID31" s="143"/>
      <c r="IE31" s="143"/>
      <c r="IF31" s="143"/>
      <c r="IG31" s="143"/>
      <c r="IH31" s="143"/>
      <c r="II31" s="143"/>
      <c r="IJ31" s="143"/>
      <c r="IK31" s="143"/>
      <c r="IL31" s="143"/>
      <c r="IM31" s="143"/>
      <c r="IN31" s="143"/>
      <c r="IO31" s="143"/>
      <c r="IP31" s="143"/>
      <c r="IQ31" s="143"/>
      <c r="IR31" s="143"/>
      <c r="IS31" s="143"/>
      <c r="IT31" s="143"/>
      <c r="IU31" s="143"/>
      <c r="IV31" s="143"/>
    </row>
  </sheetData>
  <mergeCells count="3">
    <mergeCell ref="A2:I2"/>
    <mergeCell ref="A3:I3"/>
    <mergeCell ref="A15:I15"/>
  </mergeCells>
  <pageMargins left="0.748031496062992" right="0.748031496062992" top="0.984251968503937" bottom="0.984251968503937" header="0.511811023622047" footer="0.511811023622047"/>
  <pageSetup paperSize="9" scale="91" orientation="landscape" horizontalDpi="600" verticalDpi="600"/>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topLeftCell="A2" workbookViewId="0">
      <selection activeCell="K13" sqref="K13"/>
    </sheetView>
  </sheetViews>
  <sheetFormatPr defaultColWidth="12.1833333333333" defaultRowHeight="15.55" customHeight="1"/>
  <cols>
    <col min="1" max="1" width="30" style="143" customWidth="1"/>
    <col min="2" max="2" width="13.125" style="143" customWidth="1"/>
    <col min="3" max="3" width="12.125" style="143" customWidth="1"/>
    <col min="4" max="4" width="12.5" style="143" customWidth="1"/>
    <col min="5" max="5" width="13.125" style="143" customWidth="1"/>
    <col min="6" max="6" width="12.25" style="143" customWidth="1"/>
    <col min="7" max="7" width="11.875" style="143" customWidth="1"/>
    <col min="8" max="9" width="12.625" style="143" customWidth="1"/>
    <col min="10" max="256" width="12.1833333333333" style="143" customWidth="1"/>
    <col min="257" max="16384" width="12.1833333333333" style="143"/>
  </cols>
  <sheetData>
    <row r="1" s="142" customFormat="1" customHeight="1" spans="1:256">
      <c r="A1" s="143" t="s">
        <v>973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row>
    <row r="2" s="143" customFormat="1" ht="34" customHeight="1" spans="1:9">
      <c r="A2" s="145" t="s">
        <v>974</v>
      </c>
      <c r="B2" s="145"/>
      <c r="C2" s="145"/>
      <c r="D2" s="145"/>
      <c r="E2" s="145"/>
      <c r="F2" s="145"/>
      <c r="G2" s="145"/>
      <c r="H2" s="145"/>
      <c r="I2" s="145"/>
    </row>
    <row r="3" s="143" customFormat="1" ht="16.95" customHeight="1" spans="1:9">
      <c r="A3" s="146" t="s">
        <v>2</v>
      </c>
      <c r="B3" s="146"/>
      <c r="C3" s="146"/>
      <c r="D3" s="146"/>
      <c r="E3" s="146"/>
      <c r="F3" s="146"/>
      <c r="G3" s="146"/>
      <c r="H3" s="146"/>
      <c r="I3" s="146"/>
    </row>
    <row r="4" s="143" customFormat="1" ht="43.5" customHeight="1" spans="1:9">
      <c r="A4" s="147" t="s">
        <v>941</v>
      </c>
      <c r="B4" s="148" t="s">
        <v>764</v>
      </c>
      <c r="C4" s="148" t="s">
        <v>942</v>
      </c>
      <c r="D4" s="148" t="s">
        <v>943</v>
      </c>
      <c r="E4" s="148" t="s">
        <v>944</v>
      </c>
      <c r="F4" s="148" t="s">
        <v>945</v>
      </c>
      <c r="G4" s="148" t="s">
        <v>946</v>
      </c>
      <c r="H4" s="148" t="s">
        <v>947</v>
      </c>
      <c r="I4" s="148" t="s">
        <v>948</v>
      </c>
    </row>
    <row r="5" s="143" customFormat="1" ht="24" customHeight="1" spans="1:9">
      <c r="A5" s="149" t="s">
        <v>962</v>
      </c>
      <c r="B5" s="150">
        <f t="shared" ref="B5:B11" si="0">SUM(C5:I5)</f>
        <v>33630</v>
      </c>
      <c r="C5" s="150">
        <v>0</v>
      </c>
      <c r="D5" s="150">
        <f t="shared" ref="D5:H5" si="1">SUM(D6:D9)</f>
        <v>5560</v>
      </c>
      <c r="E5" s="150">
        <f t="shared" si="1"/>
        <v>27568</v>
      </c>
      <c r="F5" s="150">
        <f t="shared" si="1"/>
        <v>0</v>
      </c>
      <c r="G5" s="150">
        <f t="shared" si="1"/>
        <v>0</v>
      </c>
      <c r="H5" s="150">
        <f t="shared" si="1"/>
        <v>0</v>
      </c>
      <c r="I5" s="150">
        <v>502</v>
      </c>
    </row>
    <row r="6" s="143" customFormat="1" ht="24" customHeight="1" spans="1:9">
      <c r="A6" s="151" t="s">
        <v>963</v>
      </c>
      <c r="B6" s="152">
        <f t="shared" si="0"/>
        <v>30127</v>
      </c>
      <c r="C6" s="150">
        <v>0</v>
      </c>
      <c r="D6" s="150">
        <v>5557</v>
      </c>
      <c r="E6" s="150">
        <v>24303</v>
      </c>
      <c r="F6" s="150">
        <v>0</v>
      </c>
      <c r="G6" s="150">
        <v>0</v>
      </c>
      <c r="H6" s="150">
        <v>0</v>
      </c>
      <c r="I6" s="150">
        <v>267</v>
      </c>
    </row>
    <row r="7" s="143" customFormat="1" ht="24" customHeight="1" spans="1:9">
      <c r="A7" s="153" t="s">
        <v>964</v>
      </c>
      <c r="B7" s="150">
        <f t="shared" si="0"/>
        <v>542</v>
      </c>
      <c r="C7" s="154">
        <v>0</v>
      </c>
      <c r="D7" s="150">
        <v>3</v>
      </c>
      <c r="E7" s="150">
        <v>539</v>
      </c>
      <c r="F7" s="150">
        <v>0</v>
      </c>
      <c r="G7" s="150">
        <v>0</v>
      </c>
      <c r="H7" s="150">
        <v>0</v>
      </c>
      <c r="I7" s="150"/>
    </row>
    <row r="8" s="143" customFormat="1" ht="24" customHeight="1" spans="1:9">
      <c r="A8" s="151" t="s">
        <v>965</v>
      </c>
      <c r="B8" s="155">
        <f t="shared" si="0"/>
        <v>2748</v>
      </c>
      <c r="C8" s="150">
        <v>0</v>
      </c>
      <c r="D8" s="150">
        <v>0</v>
      </c>
      <c r="E8" s="150">
        <v>2726</v>
      </c>
      <c r="F8" s="150">
        <v>0</v>
      </c>
      <c r="G8" s="150">
        <v>0</v>
      </c>
      <c r="H8" s="150">
        <v>0</v>
      </c>
      <c r="I8" s="150">
        <v>22</v>
      </c>
    </row>
    <row r="9" s="143" customFormat="1" ht="24" customHeight="1" spans="1:9">
      <c r="A9" s="151" t="s">
        <v>966</v>
      </c>
      <c r="B9" s="150">
        <f t="shared" si="0"/>
        <v>0</v>
      </c>
      <c r="C9" s="150">
        <v>0</v>
      </c>
      <c r="D9" s="150">
        <v>0</v>
      </c>
      <c r="E9" s="150">
        <v>0</v>
      </c>
      <c r="F9" s="150">
        <v>0</v>
      </c>
      <c r="G9" s="150">
        <v>0</v>
      </c>
      <c r="H9" s="150">
        <v>0</v>
      </c>
      <c r="I9" s="150">
        <v>0</v>
      </c>
    </row>
    <row r="10" s="143" customFormat="1" ht="24" customHeight="1" spans="1:9">
      <c r="A10" s="149" t="s">
        <v>967</v>
      </c>
      <c r="B10" s="150">
        <f t="shared" si="0"/>
        <v>1772</v>
      </c>
      <c r="C10" s="150">
        <v>0</v>
      </c>
      <c r="D10" s="150">
        <v>1849</v>
      </c>
      <c r="E10" s="150">
        <v>-262</v>
      </c>
      <c r="F10" s="150">
        <v>0</v>
      </c>
      <c r="G10" s="150">
        <v>0</v>
      </c>
      <c r="H10" s="150">
        <v>0</v>
      </c>
      <c r="I10" s="150">
        <v>185</v>
      </c>
    </row>
    <row r="11" s="143" customFormat="1" ht="24" customHeight="1" spans="1:9">
      <c r="A11" s="149" t="s">
        <v>968</v>
      </c>
      <c r="B11" s="150">
        <f t="shared" si="0"/>
        <v>18938</v>
      </c>
      <c r="C11" s="150">
        <v>0</v>
      </c>
      <c r="D11" s="150">
        <v>14634</v>
      </c>
      <c r="E11" s="150">
        <v>2377</v>
      </c>
      <c r="F11" s="150">
        <v>0</v>
      </c>
      <c r="G11" s="150">
        <v>0</v>
      </c>
      <c r="H11" s="150">
        <v>0</v>
      </c>
      <c r="I11" s="150">
        <v>1927</v>
      </c>
    </row>
    <row r="12" s="143" customFormat="1" ht="30" customHeight="1" spans="1:9">
      <c r="A12" s="149" t="s">
        <v>969</v>
      </c>
      <c r="B12" s="150">
        <f t="shared" ref="B12:I12" si="2">B5+B11</f>
        <v>52568</v>
      </c>
      <c r="C12" s="150">
        <f t="shared" si="2"/>
        <v>0</v>
      </c>
      <c r="D12" s="150">
        <f t="shared" si="2"/>
        <v>20194</v>
      </c>
      <c r="E12" s="150">
        <f t="shared" si="2"/>
        <v>29945</v>
      </c>
      <c r="F12" s="150">
        <f t="shared" si="2"/>
        <v>0</v>
      </c>
      <c r="G12" s="150">
        <f t="shared" si="2"/>
        <v>0</v>
      </c>
      <c r="H12" s="150">
        <f t="shared" si="2"/>
        <v>0</v>
      </c>
      <c r="I12" s="150">
        <f t="shared" si="2"/>
        <v>2429</v>
      </c>
    </row>
    <row r="13" s="143" customFormat="1" ht="58" customHeight="1" spans="1:9">
      <c r="A13" s="156" t="s">
        <v>970</v>
      </c>
      <c r="B13" s="157"/>
      <c r="C13" s="157"/>
      <c r="D13" s="157"/>
      <c r="E13" s="157"/>
      <c r="F13" s="157"/>
      <c r="G13" s="157"/>
      <c r="H13" s="157"/>
      <c r="I13" s="158"/>
    </row>
    <row r="14" s="143" customFormat="1" ht="16.95" customHeight="1"/>
    <row r="15" s="143" customFormat="1" ht="16.95" customHeight="1"/>
    <row r="16" s="143" customFormat="1" ht="16.95" customHeight="1"/>
    <row r="18" s="143" customFormat="1" ht="16.95" customHeight="1"/>
    <row r="19" s="143" customFormat="1" ht="16.95" customHeight="1"/>
    <row r="23" s="144" customFormat="1" customHeight="1" spans="1:256">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c r="IU23" s="143"/>
      <c r="IV23" s="143"/>
    </row>
    <row r="24" s="144" customFormat="1" customHeight="1" spans="1:256">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c r="IU24" s="143"/>
      <c r="IV24" s="143"/>
    </row>
  </sheetData>
  <mergeCells count="3">
    <mergeCell ref="A2:I2"/>
    <mergeCell ref="A3:I3"/>
    <mergeCell ref="A13:I13"/>
  </mergeCells>
  <pageMargins left="0.748031496062992" right="0.748031496062992" top="0.984251968503937" bottom="0.984251968503937" header="0.511811023622047" footer="0.511811023622047"/>
  <pageSetup paperSize="9" scale="96" orientation="landscape" horizontalDpi="600" verticalDpi="600"/>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topLeftCell="A9" workbookViewId="0">
      <selection activeCell="F15" sqref="F15"/>
    </sheetView>
  </sheetViews>
  <sheetFormatPr defaultColWidth="9" defaultRowHeight="15.6" outlineLevelCol="1"/>
  <cols>
    <col min="1" max="1" width="40.5" style="122" customWidth="1"/>
    <col min="2" max="2" width="40.5" style="123" customWidth="1"/>
    <col min="3" max="16384" width="9" style="122"/>
  </cols>
  <sheetData>
    <row r="1" spans="1:1">
      <c r="A1" s="97" t="s">
        <v>975</v>
      </c>
    </row>
    <row r="2" ht="30" customHeight="1" spans="1:2">
      <c r="A2" s="98" t="s">
        <v>976</v>
      </c>
      <c r="B2" s="124"/>
    </row>
    <row r="3" ht="19.5" customHeight="1" spans="1:2">
      <c r="A3" s="99"/>
      <c r="B3" s="125" t="s">
        <v>2</v>
      </c>
    </row>
    <row r="4" ht="36" customHeight="1" spans="1:2">
      <c r="A4" s="127" t="s">
        <v>731</v>
      </c>
      <c r="B4" s="128" t="s">
        <v>4</v>
      </c>
    </row>
    <row r="5" ht="36" customHeight="1" spans="1:2">
      <c r="A5" s="130" t="s">
        <v>977</v>
      </c>
      <c r="B5" s="131"/>
    </row>
    <row r="6" ht="36" customHeight="1" spans="1:2">
      <c r="A6" s="132" t="s">
        <v>978</v>
      </c>
      <c r="B6" s="133"/>
    </row>
    <row r="7" ht="36" customHeight="1" spans="1:2">
      <c r="A7" s="134" t="s">
        <v>979</v>
      </c>
      <c r="B7" s="135"/>
    </row>
    <row r="8" ht="36" customHeight="1" spans="1:2">
      <c r="A8" s="134" t="s">
        <v>980</v>
      </c>
      <c r="B8" s="135"/>
    </row>
    <row r="9" ht="36" customHeight="1" spans="1:2">
      <c r="A9" s="134" t="s">
        <v>981</v>
      </c>
      <c r="B9" s="135"/>
    </row>
    <row r="10" ht="36" customHeight="1" spans="1:2">
      <c r="A10" s="134" t="s">
        <v>982</v>
      </c>
      <c r="B10" s="135"/>
    </row>
    <row r="11" ht="36" customHeight="1" spans="1:2">
      <c r="A11" s="134" t="s">
        <v>983</v>
      </c>
      <c r="B11" s="135"/>
    </row>
    <row r="12" ht="36" customHeight="1" spans="1:2">
      <c r="A12" s="134" t="s">
        <v>984</v>
      </c>
      <c r="B12" s="135">
        <v>12520</v>
      </c>
    </row>
    <row r="13" ht="36" customHeight="1" spans="1:2">
      <c r="A13" s="132"/>
      <c r="B13" s="135"/>
    </row>
    <row r="14" ht="36" customHeight="1" spans="1:2">
      <c r="A14" s="141" t="s">
        <v>985</v>
      </c>
      <c r="B14" s="135">
        <v>12520</v>
      </c>
    </row>
    <row r="15" ht="36" customHeight="1" spans="1:2">
      <c r="A15" s="141" t="s">
        <v>664</v>
      </c>
      <c r="B15" s="135">
        <v>4</v>
      </c>
    </row>
    <row r="16" ht="36" customHeight="1" spans="1:2">
      <c r="A16" s="141" t="s">
        <v>986</v>
      </c>
      <c r="B16" s="135">
        <v>6</v>
      </c>
    </row>
    <row r="17" ht="36" customHeight="1" spans="1:2">
      <c r="A17" s="136" t="s">
        <v>987</v>
      </c>
      <c r="B17" s="137">
        <f>SUM(B14:B16)</f>
        <v>12530</v>
      </c>
    </row>
    <row r="18" s="110" customFormat="1" ht="26.25" customHeight="1" spans="2:2">
      <c r="B18" s="139"/>
    </row>
  </sheetData>
  <mergeCells count="1">
    <mergeCell ref="A2:B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D11" sqref="D11"/>
    </sheetView>
  </sheetViews>
  <sheetFormatPr defaultColWidth="9" defaultRowHeight="15.6" outlineLevelCol="1"/>
  <cols>
    <col min="1" max="1" width="40.625" style="97" customWidth="1"/>
    <col min="2" max="2" width="38.75" style="97" customWidth="1"/>
    <col min="3" max="16384" width="9" style="97"/>
  </cols>
  <sheetData>
    <row r="1" spans="1:1">
      <c r="A1" s="97" t="s">
        <v>988</v>
      </c>
    </row>
    <row r="2" ht="30" customHeight="1" spans="1:2">
      <c r="A2" s="98" t="s">
        <v>989</v>
      </c>
      <c r="B2" s="98"/>
    </row>
    <row r="3" ht="19.5" customHeight="1" spans="1:2">
      <c r="A3" s="99"/>
      <c r="B3" s="100" t="s">
        <v>2</v>
      </c>
    </row>
    <row r="4" ht="36" customHeight="1" spans="1:2">
      <c r="A4" s="127" t="s">
        <v>731</v>
      </c>
      <c r="B4" s="127" t="s">
        <v>4</v>
      </c>
    </row>
    <row r="5" ht="36" customHeight="1" spans="1:2">
      <c r="A5" s="130" t="s">
        <v>990</v>
      </c>
      <c r="B5" s="140">
        <v>1</v>
      </c>
    </row>
    <row r="6" ht="36" customHeight="1" spans="1:2">
      <c r="A6" s="130" t="s">
        <v>991</v>
      </c>
      <c r="B6" s="133"/>
    </row>
    <row r="7" ht="36" customHeight="1" spans="1:2">
      <c r="A7" s="130" t="s">
        <v>992</v>
      </c>
      <c r="B7" s="133"/>
    </row>
    <row r="8" ht="36" customHeight="1" spans="1:2">
      <c r="A8" s="130" t="s">
        <v>993</v>
      </c>
      <c r="B8" s="133"/>
    </row>
    <row r="9" ht="36" customHeight="1" spans="1:2">
      <c r="A9" s="130" t="s">
        <v>994</v>
      </c>
      <c r="B9" s="133"/>
    </row>
    <row r="10" ht="36" customHeight="1" spans="1:2">
      <c r="A10" s="130" t="s">
        <v>995</v>
      </c>
      <c r="B10" s="133"/>
    </row>
    <row r="11" ht="36" customHeight="1" spans="1:2">
      <c r="A11" s="130" t="s">
        <v>996</v>
      </c>
      <c r="B11" s="133"/>
    </row>
    <row r="12" ht="36" customHeight="1" spans="1:2">
      <c r="A12" s="134"/>
      <c r="B12" s="135"/>
    </row>
    <row r="13" ht="36" customHeight="1" spans="1:2">
      <c r="A13" s="134" t="s">
        <v>997</v>
      </c>
      <c r="B13" s="135">
        <v>1</v>
      </c>
    </row>
    <row r="14" ht="36" customHeight="1" spans="1:2">
      <c r="A14" s="132" t="s">
        <v>998</v>
      </c>
      <c r="B14" s="135">
        <v>12520</v>
      </c>
    </row>
    <row r="15" ht="36" customHeight="1" spans="1:2">
      <c r="A15" s="141" t="s">
        <v>724</v>
      </c>
      <c r="B15" s="135">
        <v>9</v>
      </c>
    </row>
    <row r="16" ht="36" customHeight="1" spans="1:2">
      <c r="A16" s="136" t="s">
        <v>999</v>
      </c>
      <c r="B16" s="137">
        <f>SUM(B13:B15)</f>
        <v>12530</v>
      </c>
    </row>
    <row r="17" ht="26.25" customHeight="1" spans="1:2">
      <c r="A17" s="110"/>
      <c r="B17" s="111"/>
    </row>
  </sheetData>
  <mergeCells count="1">
    <mergeCell ref="A2:B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opLeftCell="C8" workbookViewId="0">
      <selection activeCell="J9" sqref="J9"/>
    </sheetView>
  </sheetViews>
  <sheetFormatPr defaultColWidth="9" defaultRowHeight="15.6" outlineLevelCol="4"/>
  <cols>
    <col min="1" max="1" width="40.5" style="122" customWidth="1"/>
    <col min="2" max="2" width="40.5" style="123" customWidth="1"/>
    <col min="3" max="4" width="38.375" style="122" customWidth="1"/>
    <col min="5" max="5" width="31.375" style="122" customWidth="1"/>
    <col min="6" max="16384" width="9" style="122"/>
  </cols>
  <sheetData>
    <row r="1" spans="1:5">
      <c r="A1" s="97" t="s">
        <v>1000</v>
      </c>
      <c r="C1" s="97" t="s">
        <v>1001</v>
      </c>
      <c r="D1" s="97"/>
      <c r="E1" s="123"/>
    </row>
    <row r="2" ht="30" customHeight="1" spans="1:5">
      <c r="A2" s="98" t="s">
        <v>1002</v>
      </c>
      <c r="B2" s="124"/>
      <c r="C2" s="98" t="s">
        <v>1003</v>
      </c>
      <c r="D2" s="98"/>
      <c r="E2" s="124"/>
    </row>
    <row r="3" ht="19.5" customHeight="1" spans="1:5">
      <c r="A3" s="99"/>
      <c r="B3" s="125" t="s">
        <v>2</v>
      </c>
      <c r="C3" s="99"/>
      <c r="D3" s="99"/>
      <c r="E3" s="125" t="s">
        <v>2</v>
      </c>
    </row>
    <row r="4" ht="36" customHeight="1" spans="1:5">
      <c r="A4" s="126" t="s">
        <v>1004</v>
      </c>
      <c r="B4" s="104" t="s">
        <v>1005</v>
      </c>
      <c r="C4" s="127" t="s">
        <v>731</v>
      </c>
      <c r="D4" s="127" t="s">
        <v>917</v>
      </c>
      <c r="E4" s="128" t="s">
        <v>4</v>
      </c>
    </row>
    <row r="5" ht="36" customHeight="1" spans="1:5">
      <c r="A5" s="102" t="s">
        <v>977</v>
      </c>
      <c r="B5" s="129"/>
      <c r="C5" s="130" t="s">
        <v>977</v>
      </c>
      <c r="D5" s="130"/>
      <c r="E5" s="131"/>
    </row>
    <row r="6" ht="36" customHeight="1" spans="1:5">
      <c r="A6" s="107" t="s">
        <v>1006</v>
      </c>
      <c r="B6" s="104"/>
      <c r="C6" s="132" t="s">
        <v>978</v>
      </c>
      <c r="D6" s="132"/>
      <c r="E6" s="133"/>
    </row>
    <row r="7" ht="36" customHeight="1" spans="1:5">
      <c r="A7" s="105" t="s">
        <v>979</v>
      </c>
      <c r="B7" s="106"/>
      <c r="C7" s="134" t="s">
        <v>979</v>
      </c>
      <c r="D7" s="134"/>
      <c r="E7" s="135"/>
    </row>
    <row r="8" ht="36" customHeight="1" spans="1:5">
      <c r="A8" s="105" t="s">
        <v>980</v>
      </c>
      <c r="B8" s="106"/>
      <c r="C8" s="134" t="s">
        <v>980</v>
      </c>
      <c r="D8" s="134"/>
      <c r="E8" s="135"/>
    </row>
    <row r="9" ht="36" customHeight="1" spans="1:5">
      <c r="A9" s="105" t="s">
        <v>981</v>
      </c>
      <c r="B9" s="106"/>
      <c r="C9" s="134" t="s">
        <v>981</v>
      </c>
      <c r="D9" s="134"/>
      <c r="E9" s="135"/>
    </row>
    <row r="10" ht="36" customHeight="1" spans="1:5">
      <c r="A10" s="105" t="s">
        <v>982</v>
      </c>
      <c r="B10" s="106"/>
      <c r="C10" s="134" t="s">
        <v>982</v>
      </c>
      <c r="D10" s="134"/>
      <c r="E10" s="135"/>
    </row>
    <row r="11" ht="36" customHeight="1" spans="1:5">
      <c r="A11" s="105" t="s">
        <v>983</v>
      </c>
      <c r="B11" s="106"/>
      <c r="C11" s="134" t="s">
        <v>983</v>
      </c>
      <c r="D11" s="134"/>
      <c r="E11" s="135"/>
    </row>
    <row r="12" ht="36" customHeight="1" spans="1:5">
      <c r="A12" s="105"/>
      <c r="B12" s="106"/>
      <c r="C12" s="134" t="s">
        <v>984</v>
      </c>
      <c r="D12" s="134"/>
      <c r="E12" s="135">
        <v>12520</v>
      </c>
    </row>
    <row r="13" ht="36" customHeight="1" spans="1:5">
      <c r="A13" s="107"/>
      <c r="B13" s="106"/>
      <c r="C13" s="136" t="s">
        <v>987</v>
      </c>
      <c r="D13" s="136"/>
      <c r="E13" s="137">
        <f>E12</f>
        <v>12520</v>
      </c>
    </row>
    <row r="14" ht="36" customHeight="1" spans="1:2">
      <c r="A14" s="138" t="s">
        <v>1007</v>
      </c>
      <c r="B14" s="109"/>
    </row>
    <row r="15" s="110" customFormat="1" ht="26.25" customHeight="1" spans="1:5">
      <c r="A15" s="110" t="s">
        <v>1008</v>
      </c>
      <c r="B15" s="139"/>
      <c r="C15" s="122"/>
      <c r="D15" s="122"/>
      <c r="E15" s="122"/>
    </row>
  </sheetData>
  <mergeCells count="2">
    <mergeCell ref="A2:B2"/>
    <mergeCell ref="C2:E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tabSelected="1" workbookViewId="0">
      <selection activeCell="D31" sqref="D30:D31"/>
    </sheetView>
  </sheetViews>
  <sheetFormatPr defaultColWidth="9" defaultRowHeight="15.6" outlineLevelCol="2"/>
  <cols>
    <col min="1" max="1" width="17.7" style="97" customWidth="1"/>
    <col min="2" max="2" width="50" style="97" customWidth="1"/>
    <col min="3" max="3" width="26.8" style="97" customWidth="1"/>
    <col min="4" max="16384" width="9" style="97"/>
  </cols>
  <sheetData>
    <row r="1" spans="1:1">
      <c r="A1" s="97" t="s">
        <v>1009</v>
      </c>
    </row>
    <row r="2" ht="30" customHeight="1" spans="1:3">
      <c r="A2" s="113" t="s">
        <v>1010</v>
      </c>
      <c r="B2" s="113"/>
      <c r="C2" s="113"/>
    </row>
    <row r="3" ht="19.5" customHeight="1" spans="1:3">
      <c r="A3" s="99"/>
      <c r="C3" s="100" t="s">
        <v>2</v>
      </c>
    </row>
    <row r="4" s="97" customFormat="1" ht="26" customHeight="1" spans="1:3">
      <c r="A4" s="114" t="s">
        <v>85</v>
      </c>
      <c r="B4" s="114" t="s">
        <v>1011</v>
      </c>
      <c r="C4" s="114" t="s">
        <v>4</v>
      </c>
    </row>
    <row r="5" s="97" customFormat="1" ht="26" customHeight="1" spans="1:3">
      <c r="A5" s="115"/>
      <c r="B5" s="114" t="s">
        <v>1012</v>
      </c>
      <c r="C5" s="116">
        <f>C6+C9</f>
        <v>1</v>
      </c>
    </row>
    <row r="6" s="97" customFormat="1" ht="26" customHeight="1" spans="1:3">
      <c r="A6" s="117">
        <v>208</v>
      </c>
      <c r="B6" s="118" t="s">
        <v>257</v>
      </c>
      <c r="C6" s="116">
        <f>C7</f>
        <v>0</v>
      </c>
    </row>
    <row r="7" s="97" customFormat="1" ht="26" customHeight="1" spans="1:3">
      <c r="A7" s="117">
        <v>20804</v>
      </c>
      <c r="B7" s="118" t="s">
        <v>647</v>
      </c>
      <c r="C7" s="116">
        <f>C8</f>
        <v>0</v>
      </c>
    </row>
    <row r="8" s="97" customFormat="1" ht="26" customHeight="1" spans="1:3">
      <c r="A8" s="115">
        <v>2080451</v>
      </c>
      <c r="B8" s="119" t="s">
        <v>1013</v>
      </c>
      <c r="C8" s="116">
        <v>0</v>
      </c>
    </row>
    <row r="9" s="97" customFormat="1" ht="26" customHeight="1" spans="1:3">
      <c r="A9" s="117">
        <v>223</v>
      </c>
      <c r="B9" s="118" t="s">
        <v>1012</v>
      </c>
      <c r="C9" s="116">
        <f>C10+C21+C31+C33</f>
        <v>1</v>
      </c>
    </row>
    <row r="10" s="97" customFormat="1" ht="26" customHeight="1" spans="1:3">
      <c r="A10" s="120">
        <v>22301</v>
      </c>
      <c r="B10" s="118" t="s">
        <v>1014</v>
      </c>
      <c r="C10" s="116">
        <f>SUM(C11:C20)</f>
        <v>1</v>
      </c>
    </row>
    <row r="11" s="97" customFormat="1" ht="26" customHeight="1" spans="1:3">
      <c r="A11" s="115">
        <v>2230101</v>
      </c>
      <c r="B11" s="119" t="s">
        <v>1015</v>
      </c>
      <c r="C11" s="116">
        <v>0</v>
      </c>
    </row>
    <row r="12" s="97" customFormat="1" ht="26" customHeight="1" spans="1:3">
      <c r="A12" s="115">
        <v>2230102</v>
      </c>
      <c r="B12" s="119" t="s">
        <v>1016</v>
      </c>
      <c r="C12" s="116">
        <v>0</v>
      </c>
    </row>
    <row r="13" s="97" customFormat="1" ht="26" customHeight="1" spans="1:3">
      <c r="A13" s="115">
        <v>2230103</v>
      </c>
      <c r="B13" s="119" t="s">
        <v>1017</v>
      </c>
      <c r="C13" s="116">
        <v>0</v>
      </c>
    </row>
    <row r="14" s="97" customFormat="1" ht="26" customHeight="1" spans="1:3">
      <c r="A14" s="115">
        <v>2230104</v>
      </c>
      <c r="B14" s="119" t="s">
        <v>1018</v>
      </c>
      <c r="C14" s="116">
        <v>0</v>
      </c>
    </row>
    <row r="15" s="97" customFormat="1" ht="26" customHeight="1" spans="1:3">
      <c r="A15" s="115">
        <v>2230105</v>
      </c>
      <c r="B15" s="119" t="s">
        <v>1019</v>
      </c>
      <c r="C15" s="116">
        <v>1</v>
      </c>
    </row>
    <row r="16" s="97" customFormat="1" ht="26" customHeight="1" spans="1:3">
      <c r="A16" s="115">
        <v>2230106</v>
      </c>
      <c r="B16" s="119" t="s">
        <v>1020</v>
      </c>
      <c r="C16" s="116">
        <v>0</v>
      </c>
    </row>
    <row r="17" s="97" customFormat="1" ht="26" customHeight="1" spans="1:3">
      <c r="A17" s="115">
        <v>2230107</v>
      </c>
      <c r="B17" s="119" t="s">
        <v>1021</v>
      </c>
      <c r="C17" s="116">
        <v>0</v>
      </c>
    </row>
    <row r="18" s="97" customFormat="1" ht="26" customHeight="1" spans="1:3">
      <c r="A18" s="115">
        <v>2230108</v>
      </c>
      <c r="B18" s="119" t="s">
        <v>1022</v>
      </c>
      <c r="C18" s="116">
        <v>0</v>
      </c>
    </row>
    <row r="19" s="97" customFormat="1" ht="26" customHeight="1" spans="1:3">
      <c r="A19" s="115">
        <v>2230109</v>
      </c>
      <c r="B19" s="121" t="s">
        <v>1023</v>
      </c>
      <c r="C19" s="116">
        <v>0</v>
      </c>
    </row>
    <row r="20" s="97" customFormat="1" ht="26" customHeight="1" spans="1:3">
      <c r="A20" s="115">
        <v>2230199</v>
      </c>
      <c r="B20" s="119" t="s">
        <v>1024</v>
      </c>
      <c r="C20" s="116">
        <v>0</v>
      </c>
    </row>
    <row r="21" s="97" customFormat="1" ht="26" customHeight="1" spans="1:3">
      <c r="A21" s="117">
        <v>22302</v>
      </c>
      <c r="B21" s="118" t="s">
        <v>1025</v>
      </c>
      <c r="C21" s="116">
        <f>SUM(C22:C30)</f>
        <v>0</v>
      </c>
    </row>
    <row r="22" s="97" customFormat="1" ht="26" customHeight="1" spans="1:3">
      <c r="A22" s="115">
        <v>2230201</v>
      </c>
      <c r="B22" s="119" t="s">
        <v>1026</v>
      </c>
      <c r="C22" s="116">
        <v>0</v>
      </c>
    </row>
    <row r="23" s="97" customFormat="1" ht="26" customHeight="1" spans="1:3">
      <c r="A23" s="115">
        <v>2230202</v>
      </c>
      <c r="B23" s="119" t="s">
        <v>1027</v>
      </c>
      <c r="C23" s="116">
        <v>0</v>
      </c>
    </row>
    <row r="24" s="97" customFormat="1" ht="26" customHeight="1" spans="1:3">
      <c r="A24" s="115">
        <v>2230203</v>
      </c>
      <c r="B24" s="119" t="s">
        <v>1028</v>
      </c>
      <c r="C24" s="116">
        <v>0</v>
      </c>
    </row>
    <row r="25" s="97" customFormat="1" ht="26" customHeight="1" spans="1:3">
      <c r="A25" s="115">
        <v>2230204</v>
      </c>
      <c r="B25" s="119" t="s">
        <v>1029</v>
      </c>
      <c r="C25" s="116">
        <v>0</v>
      </c>
    </row>
    <row r="26" s="97" customFormat="1" ht="26" customHeight="1" spans="1:3">
      <c r="A26" s="115">
        <v>2230205</v>
      </c>
      <c r="B26" s="119" t="s">
        <v>1030</v>
      </c>
      <c r="C26" s="116">
        <v>0</v>
      </c>
    </row>
    <row r="27" s="97" customFormat="1" ht="26" customHeight="1" spans="1:3">
      <c r="A27" s="115">
        <v>2230206</v>
      </c>
      <c r="B27" s="119" t="s">
        <v>1031</v>
      </c>
      <c r="C27" s="116">
        <v>0</v>
      </c>
    </row>
    <row r="28" s="97" customFormat="1" ht="26" customHeight="1" spans="1:3">
      <c r="A28" s="115">
        <v>2230207</v>
      </c>
      <c r="B28" s="119" t="s">
        <v>1032</v>
      </c>
      <c r="C28" s="116">
        <v>0</v>
      </c>
    </row>
    <row r="29" s="97" customFormat="1" ht="26" customHeight="1" spans="1:3">
      <c r="A29" s="115">
        <v>2230208</v>
      </c>
      <c r="B29" s="119" t="s">
        <v>1033</v>
      </c>
      <c r="C29" s="116">
        <v>0</v>
      </c>
    </row>
    <row r="30" s="97" customFormat="1" ht="26" customHeight="1" spans="1:3">
      <c r="A30" s="115">
        <v>2230299</v>
      </c>
      <c r="B30" s="119" t="s">
        <v>1034</v>
      </c>
      <c r="C30" s="116">
        <v>0</v>
      </c>
    </row>
    <row r="31" s="97" customFormat="1" ht="26" customHeight="1" spans="1:3">
      <c r="A31" s="117">
        <v>22303</v>
      </c>
      <c r="B31" s="118" t="s">
        <v>1035</v>
      </c>
      <c r="C31" s="116">
        <f>C32</f>
        <v>0</v>
      </c>
    </row>
    <row r="32" s="97" customFormat="1" ht="26" customHeight="1" spans="1:3">
      <c r="A32" s="115">
        <v>2230301</v>
      </c>
      <c r="B32" s="119" t="s">
        <v>1036</v>
      </c>
      <c r="C32" s="116">
        <v>0</v>
      </c>
    </row>
    <row r="33" s="97" customFormat="1" ht="26" customHeight="1" spans="1:3">
      <c r="A33" s="117">
        <v>22399</v>
      </c>
      <c r="B33" s="118" t="s">
        <v>1037</v>
      </c>
      <c r="C33" s="116">
        <f>C34</f>
        <v>0</v>
      </c>
    </row>
    <row r="34" s="97" customFormat="1" ht="26" customHeight="1" spans="1:3">
      <c r="A34" s="115">
        <v>2239999</v>
      </c>
      <c r="B34" s="121" t="s">
        <v>1038</v>
      </c>
      <c r="C34" s="116">
        <v>0</v>
      </c>
    </row>
  </sheetData>
  <mergeCells count="1">
    <mergeCell ref="A2:C2"/>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F12" sqref="F12"/>
    </sheetView>
  </sheetViews>
  <sheetFormatPr defaultColWidth="9" defaultRowHeight="15.6" outlineLevelCol="1"/>
  <cols>
    <col min="1" max="1" width="40.625" style="97" customWidth="1"/>
    <col min="2" max="2" width="38.75" style="97" customWidth="1"/>
    <col min="3" max="16384" width="9" style="97"/>
  </cols>
  <sheetData>
    <row r="1" s="97" customFormat="1" spans="1:1">
      <c r="A1" s="97" t="s">
        <v>1039</v>
      </c>
    </row>
    <row r="2" s="97" customFormat="1" ht="30" customHeight="1" spans="1:2">
      <c r="A2" s="98" t="s">
        <v>1040</v>
      </c>
      <c r="B2" s="98"/>
    </row>
    <row r="3" s="97" customFormat="1" ht="19.5" customHeight="1" spans="1:2">
      <c r="A3" s="99"/>
      <c r="B3" s="100" t="s">
        <v>2</v>
      </c>
    </row>
    <row r="4" s="97" customFormat="1" ht="36" customHeight="1" spans="1:2">
      <c r="A4" s="101" t="s">
        <v>1041</v>
      </c>
      <c r="B4" s="101" t="s">
        <v>1042</v>
      </c>
    </row>
    <row r="5" s="97" customFormat="1" ht="36" customHeight="1" spans="1:2">
      <c r="A5" s="102" t="s">
        <v>990</v>
      </c>
      <c r="B5" s="103"/>
    </row>
    <row r="6" s="97" customFormat="1" ht="36" customHeight="1" spans="1:2">
      <c r="A6" s="102" t="s">
        <v>991</v>
      </c>
      <c r="B6" s="104"/>
    </row>
    <row r="7" s="97" customFormat="1" ht="36" customHeight="1" spans="1:2">
      <c r="A7" s="102" t="s">
        <v>992</v>
      </c>
      <c r="B7" s="104"/>
    </row>
    <row r="8" s="97" customFormat="1" ht="36" customHeight="1" spans="1:2">
      <c r="A8" s="102" t="s">
        <v>993</v>
      </c>
      <c r="B8" s="104"/>
    </row>
    <row r="9" s="97" customFormat="1" ht="36" customHeight="1" spans="1:2">
      <c r="A9" s="102" t="s">
        <v>994</v>
      </c>
      <c r="B9" s="104"/>
    </row>
    <row r="10" s="97" customFormat="1" ht="36" customHeight="1" spans="1:2">
      <c r="A10" s="102" t="s">
        <v>995</v>
      </c>
      <c r="B10" s="104"/>
    </row>
    <row r="11" s="97" customFormat="1" ht="36" customHeight="1" spans="1:2">
      <c r="A11" s="102" t="s">
        <v>996</v>
      </c>
      <c r="B11" s="104"/>
    </row>
    <row r="12" s="97" customFormat="1" ht="36" customHeight="1" spans="1:2">
      <c r="A12" s="105"/>
      <c r="B12" s="106"/>
    </row>
    <row r="13" s="97" customFormat="1" ht="36" customHeight="1" spans="1:2">
      <c r="A13" s="105" t="s">
        <v>997</v>
      </c>
      <c r="B13" s="106"/>
    </row>
    <row r="14" s="97" customFormat="1" ht="36" customHeight="1" spans="1:2">
      <c r="A14" s="107" t="s">
        <v>1043</v>
      </c>
      <c r="B14" s="106"/>
    </row>
    <row r="15" s="97" customFormat="1" ht="36" customHeight="1" spans="1:2">
      <c r="A15" s="108" t="s">
        <v>999</v>
      </c>
      <c r="B15" s="109"/>
    </row>
    <row r="16" s="97" customFormat="1" ht="26.25" customHeight="1" spans="1:2">
      <c r="A16" s="110" t="s">
        <v>1044</v>
      </c>
      <c r="B16" s="111"/>
    </row>
    <row r="17" s="97" customFormat="1" spans="2:2">
      <c r="B17" s="112"/>
    </row>
  </sheetData>
  <mergeCells count="1">
    <mergeCell ref="A2:B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14" sqref="E14"/>
    </sheetView>
  </sheetViews>
  <sheetFormatPr defaultColWidth="9" defaultRowHeight="13.8" outlineLevelRow="6" outlineLevelCol="5"/>
  <cols>
    <col min="1" max="1" width="24.875" style="88" customWidth="1"/>
    <col min="2" max="2" width="46.25" style="88" customWidth="1"/>
    <col min="3" max="3" width="31.625" style="88" customWidth="1"/>
    <col min="4" max="4" width="18.375" style="88" customWidth="1"/>
    <col min="5" max="5" width="16.5" style="88" customWidth="1"/>
    <col min="6" max="6" width="13.75" style="88" customWidth="1"/>
    <col min="7" max="16384" width="9" style="88"/>
  </cols>
  <sheetData>
    <row r="1" s="88" customFormat="1" ht="28.5" customHeight="1" spans="1:2">
      <c r="A1" s="70" t="s">
        <v>1045</v>
      </c>
      <c r="B1" s="70"/>
    </row>
    <row r="2" s="88" customFormat="1" ht="41.25" customHeight="1" spans="1:6">
      <c r="A2" s="89" t="s">
        <v>1046</v>
      </c>
      <c r="B2" s="89"/>
      <c r="C2" s="89"/>
      <c r="D2" s="90"/>
      <c r="E2" s="90"/>
      <c r="F2" s="90"/>
    </row>
    <row r="3" s="88" customFormat="1" ht="24" customHeight="1" spans="3:3">
      <c r="C3" s="91" t="s">
        <v>2</v>
      </c>
    </row>
    <row r="4" s="88" customFormat="1" ht="32.25" customHeight="1" spans="1:3">
      <c r="A4" s="95" t="s">
        <v>1047</v>
      </c>
      <c r="B4" s="92" t="s">
        <v>1048</v>
      </c>
      <c r="C4" s="92" t="s">
        <v>1049</v>
      </c>
    </row>
    <row r="5" s="88" customFormat="1" ht="30" customHeight="1" spans="1:3">
      <c r="A5" s="96"/>
      <c r="B5" s="92" t="s">
        <v>1050</v>
      </c>
      <c r="C5" s="92" t="s">
        <v>1050</v>
      </c>
    </row>
    <row r="6" s="88" customFormat="1" ht="30" customHeight="1" spans="1:3">
      <c r="A6" s="92" t="s">
        <v>1051</v>
      </c>
      <c r="B6" s="81">
        <v>205188</v>
      </c>
      <c r="C6" s="76">
        <v>204531</v>
      </c>
    </row>
    <row r="7" s="88" customFormat="1" ht="30" customHeight="1" spans="1:4">
      <c r="A7" s="93"/>
      <c r="B7" s="94"/>
      <c r="C7" s="94"/>
      <c r="D7" s="94"/>
    </row>
  </sheetData>
  <mergeCells count="3">
    <mergeCell ref="A2:C2"/>
    <mergeCell ref="A7:D7"/>
    <mergeCell ref="A4:A5"/>
  </mergeCells>
  <pageMargins left="0.748031496062992" right="0.748031496062992" top="0.984251968503937" bottom="0.984251968503937" header="0.511811023622047" footer="0.511811023622047"/>
  <pageSetup paperSize="9" orientation="landscape" horizontalDpi="600" vertic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A1" sqref="$A1:$XFD1048576"/>
    </sheetView>
  </sheetViews>
  <sheetFormatPr defaultColWidth="9" defaultRowHeight="15.6" outlineLevelCol="1"/>
  <cols>
    <col min="1" max="1" width="38.875" style="159" customWidth="1"/>
    <col min="2" max="2" width="36.125" style="273" customWidth="1"/>
    <col min="3" max="16384" width="9" style="159"/>
  </cols>
  <sheetData>
    <row r="1" ht="30" customHeight="1" spans="1:1">
      <c r="A1" s="144" t="s">
        <v>50</v>
      </c>
    </row>
    <row r="2" ht="56.25" customHeight="1" spans="1:2">
      <c r="A2" s="274" t="s">
        <v>51</v>
      </c>
      <c r="B2" s="275"/>
    </row>
    <row r="3" ht="45.75" customHeight="1" spans="2:2">
      <c r="B3" s="276" t="s">
        <v>2</v>
      </c>
    </row>
    <row r="4" s="144" customFormat="1" ht="30" customHeight="1" spans="1:2">
      <c r="A4" s="190" t="s">
        <v>3</v>
      </c>
      <c r="B4" s="277" t="s">
        <v>4</v>
      </c>
    </row>
    <row r="5" s="144" customFormat="1" ht="30" customHeight="1" spans="1:2">
      <c r="A5" s="119" t="s">
        <v>52</v>
      </c>
      <c r="B5" s="278">
        <f>SUM(B6:B26)</f>
        <v>286279</v>
      </c>
    </row>
    <row r="6" s="144" customFormat="1" ht="30" customHeight="1" spans="1:2">
      <c r="A6" s="179" t="s">
        <v>53</v>
      </c>
      <c r="B6" s="278">
        <v>30560</v>
      </c>
    </row>
    <row r="7" s="144" customFormat="1" ht="30" customHeight="1" spans="1:2">
      <c r="A7" s="179" t="s">
        <v>54</v>
      </c>
      <c r="B7" s="278">
        <v>8</v>
      </c>
    </row>
    <row r="8" s="144" customFormat="1" ht="30" customHeight="1" spans="1:2">
      <c r="A8" s="179" t="s">
        <v>55</v>
      </c>
      <c r="B8" s="278">
        <v>7942</v>
      </c>
    </row>
    <row r="9" s="144" customFormat="1" ht="30" customHeight="1" spans="1:2">
      <c r="A9" s="179" t="s">
        <v>56</v>
      </c>
      <c r="B9" s="278">
        <v>57437</v>
      </c>
    </row>
    <row r="10" s="144" customFormat="1" ht="30" customHeight="1" spans="1:2">
      <c r="A10" s="179" t="s">
        <v>57</v>
      </c>
      <c r="B10" s="278">
        <v>5778</v>
      </c>
    </row>
    <row r="11" s="144" customFormat="1" ht="30" customHeight="1" spans="1:2">
      <c r="A11" s="179" t="s">
        <v>58</v>
      </c>
      <c r="B11" s="278">
        <v>3610</v>
      </c>
    </row>
    <row r="12" s="144" customFormat="1" ht="30" customHeight="1" spans="1:2">
      <c r="A12" s="179" t="s">
        <v>59</v>
      </c>
      <c r="B12" s="278">
        <v>42076</v>
      </c>
    </row>
    <row r="13" s="144" customFormat="1" ht="30" customHeight="1" spans="1:2">
      <c r="A13" s="179" t="s">
        <v>60</v>
      </c>
      <c r="B13" s="278">
        <v>29377</v>
      </c>
    </row>
    <row r="14" s="144" customFormat="1" ht="30" customHeight="1" spans="1:2">
      <c r="A14" s="179" t="s">
        <v>61</v>
      </c>
      <c r="B14" s="278">
        <v>11054</v>
      </c>
    </row>
    <row r="15" s="144" customFormat="1" ht="30" customHeight="1" spans="1:2">
      <c r="A15" s="179" t="s">
        <v>62</v>
      </c>
      <c r="B15" s="278">
        <v>13703</v>
      </c>
    </row>
    <row r="16" s="144" customFormat="1" ht="30" customHeight="1" spans="1:2">
      <c r="A16" s="179" t="s">
        <v>63</v>
      </c>
      <c r="B16" s="278">
        <v>57482</v>
      </c>
    </row>
    <row r="17" s="144" customFormat="1" ht="30" customHeight="1" spans="1:2">
      <c r="A17" s="179" t="s">
        <v>64</v>
      </c>
      <c r="B17" s="278">
        <v>6363</v>
      </c>
    </row>
    <row r="18" s="144" customFormat="1" ht="30" customHeight="1" spans="1:2">
      <c r="A18" s="179" t="s">
        <v>65</v>
      </c>
      <c r="B18" s="278">
        <v>730</v>
      </c>
    </row>
    <row r="19" s="144" customFormat="1" ht="30" customHeight="1" spans="1:2">
      <c r="A19" s="179" t="s">
        <v>66</v>
      </c>
      <c r="B19" s="278">
        <v>951</v>
      </c>
    </row>
    <row r="20" s="144" customFormat="1" ht="30" customHeight="1" spans="1:2">
      <c r="A20" s="179" t="s">
        <v>67</v>
      </c>
      <c r="B20" s="278">
        <v>126</v>
      </c>
    </row>
    <row r="21" s="144" customFormat="1" ht="30" customHeight="1" spans="1:2">
      <c r="A21" s="179" t="s">
        <v>68</v>
      </c>
      <c r="B21" s="278">
        <v>1363</v>
      </c>
    </row>
    <row r="22" s="144" customFormat="1" ht="30" customHeight="1" spans="1:2">
      <c r="A22" s="179" t="s">
        <v>69</v>
      </c>
      <c r="B22" s="278">
        <v>8034</v>
      </c>
    </row>
    <row r="23" s="144" customFormat="1" ht="30" customHeight="1" spans="1:2">
      <c r="A23" s="179" t="s">
        <v>70</v>
      </c>
      <c r="B23" s="278">
        <v>362</v>
      </c>
    </row>
    <row r="24" s="144" customFormat="1" ht="30" customHeight="1" spans="1:2">
      <c r="A24" s="179" t="s">
        <v>71</v>
      </c>
      <c r="B24" s="278">
        <v>3626</v>
      </c>
    </row>
    <row r="25" s="144" customFormat="1" ht="30" customHeight="1" spans="1:2">
      <c r="A25" s="179" t="s">
        <v>72</v>
      </c>
      <c r="B25" s="278"/>
    </row>
    <row r="26" s="144" customFormat="1" ht="30" customHeight="1" spans="1:2">
      <c r="A26" t="s">
        <v>73</v>
      </c>
      <c r="B26" s="279">
        <v>5697</v>
      </c>
    </row>
    <row r="27" s="144" customFormat="1" ht="30" customHeight="1" spans="1:2">
      <c r="A27" s="119" t="s">
        <v>74</v>
      </c>
      <c r="B27" s="278">
        <v>6108</v>
      </c>
    </row>
    <row r="28" s="144" customFormat="1" ht="30" customHeight="1" spans="1:2">
      <c r="A28" s="119" t="s">
        <v>75</v>
      </c>
      <c r="B28" s="278">
        <v>0</v>
      </c>
    </row>
    <row r="29" s="144" customFormat="1" ht="30" customHeight="1" spans="1:2">
      <c r="A29" s="119" t="s">
        <v>76</v>
      </c>
      <c r="B29" s="278">
        <v>6108</v>
      </c>
    </row>
    <row r="30" s="144" customFormat="1" ht="30" customHeight="1" spans="1:2">
      <c r="A30" s="119" t="s">
        <v>77</v>
      </c>
      <c r="B30" s="278">
        <v>14289</v>
      </c>
    </row>
    <row r="31" s="144" customFormat="1" ht="30" customHeight="1" spans="1:2">
      <c r="A31" s="119" t="s">
        <v>78</v>
      </c>
      <c r="B31" s="278">
        <v>670</v>
      </c>
    </row>
    <row r="32" s="144" customFormat="1" ht="30" customHeight="1" spans="1:2">
      <c r="A32" s="119" t="s">
        <v>79</v>
      </c>
      <c r="B32" s="278">
        <v>2530</v>
      </c>
    </row>
    <row r="33" s="144" customFormat="1" ht="30" customHeight="1" spans="1:2">
      <c r="A33" s="114" t="s">
        <v>80</v>
      </c>
      <c r="B33" s="278">
        <f>B5+B27+B30+B31+B32</f>
        <v>309876</v>
      </c>
    </row>
    <row r="35" spans="1:1">
      <c r="A35" s="159" t="s">
        <v>81</v>
      </c>
    </row>
    <row r="36" spans="1:1">
      <c r="A36" s="159" t="s">
        <v>82</v>
      </c>
    </row>
  </sheetData>
  <mergeCells count="1">
    <mergeCell ref="A2:B2"/>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D12" sqref="D12"/>
    </sheetView>
  </sheetViews>
  <sheetFormatPr defaultColWidth="9" defaultRowHeight="13.8" outlineLevelRow="6" outlineLevelCol="6"/>
  <cols>
    <col min="1" max="1" width="37.625" style="88" customWidth="1"/>
    <col min="2" max="2" width="34.375" style="88" customWidth="1"/>
    <col min="3" max="3" width="40.625" style="88" customWidth="1"/>
    <col min="4" max="4" width="14.25" style="88" customWidth="1"/>
    <col min="5" max="5" width="18.375" style="88" customWidth="1"/>
    <col min="6" max="6" width="16.5" style="88" customWidth="1"/>
    <col min="7" max="7" width="13.75" style="88" customWidth="1"/>
    <col min="8" max="16384" width="9" style="88"/>
  </cols>
  <sheetData>
    <row r="1" s="88" customFormat="1" ht="28.5" customHeight="1" spans="1:1">
      <c r="A1" s="70" t="s">
        <v>1052</v>
      </c>
    </row>
    <row r="2" s="88" customFormat="1" ht="41.25" customHeight="1" spans="1:7">
      <c r="A2" s="89" t="s">
        <v>1053</v>
      </c>
      <c r="B2" s="89"/>
      <c r="C2" s="89"/>
      <c r="D2" s="90"/>
      <c r="E2" s="90"/>
      <c r="F2" s="90"/>
      <c r="G2" s="90"/>
    </row>
    <row r="3" s="88" customFormat="1" ht="24" customHeight="1" spans="3:3">
      <c r="C3" s="91" t="s">
        <v>2</v>
      </c>
    </row>
    <row r="4" s="88" customFormat="1" ht="32.25" customHeight="1" spans="1:3">
      <c r="A4" s="92" t="s">
        <v>1047</v>
      </c>
      <c r="B4" s="92" t="s">
        <v>1048</v>
      </c>
      <c r="C4" s="92" t="s">
        <v>1049</v>
      </c>
    </row>
    <row r="5" s="88" customFormat="1" ht="30" customHeight="1" spans="1:3">
      <c r="A5" s="92"/>
      <c r="B5" s="92" t="s">
        <v>1054</v>
      </c>
      <c r="C5" s="92" t="s">
        <v>1054</v>
      </c>
    </row>
    <row r="6" s="88" customFormat="1" ht="30" customHeight="1" spans="1:3">
      <c r="A6" s="92" t="s">
        <v>1051</v>
      </c>
      <c r="B6" s="81">
        <v>128300</v>
      </c>
      <c r="C6" s="81">
        <v>128300</v>
      </c>
    </row>
    <row r="7" s="88" customFormat="1" ht="30" customHeight="1" spans="1:5">
      <c r="A7" s="93"/>
      <c r="B7" s="94"/>
      <c r="C7" s="94"/>
      <c r="D7" s="94"/>
      <c r="E7" s="94"/>
    </row>
  </sheetData>
  <mergeCells count="3">
    <mergeCell ref="A2:C2"/>
    <mergeCell ref="A7:E7"/>
    <mergeCell ref="A4:A5"/>
  </mergeCells>
  <pageMargins left="0.748031496062992" right="0.748031496062992" top="0.984251968503937" bottom="0.984251968503937" header="0.511811023622047" footer="0.511811023622047"/>
  <pageSetup paperSize="9" orientation="landscape" horizontalDpi="600" verticalDpi="600"/>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B4" workbookViewId="0">
      <selection activeCell="C8" sqref="C8"/>
    </sheetView>
  </sheetViews>
  <sheetFormatPr defaultColWidth="9" defaultRowHeight="14.4"/>
  <cols>
    <col min="1" max="1" width="8.1" style="71" hidden="1"/>
    <col min="2" max="2" width="48.75" style="71" customWidth="1"/>
    <col min="3" max="3" width="24.525" style="71" customWidth="1"/>
    <col min="4" max="4" width="23.7416666666667" style="71" customWidth="1"/>
    <col min="5" max="5" width="21.0416666666667" style="71" customWidth="1"/>
    <col min="6" max="6" width="22.725" style="71" customWidth="1"/>
    <col min="7" max="7" width="20.025" style="71" customWidth="1"/>
    <col min="8" max="8" width="16.7666666666667" style="71" customWidth="1"/>
    <col min="9" max="9" width="11.475" style="71" customWidth="1"/>
    <col min="10" max="14" width="8.1" style="71" hidden="1"/>
    <col min="15" max="15" width="8.775" style="71" customWidth="1"/>
    <col min="16" max="16384" width="9" style="71"/>
  </cols>
  <sheetData>
    <row r="1" s="71" customFormat="1" ht="21.6" hidden="1" spans="1:3">
      <c r="A1" s="73">
        <v>0</v>
      </c>
      <c r="B1" s="73" t="s">
        <v>1055</v>
      </c>
      <c r="C1" s="73" t="s">
        <v>1056</v>
      </c>
    </row>
    <row r="2" s="71" customFormat="1" hidden="1" spans="1:6">
      <c r="A2" s="73">
        <v>0</v>
      </c>
      <c r="B2" s="73" t="s">
        <v>1057</v>
      </c>
      <c r="C2" s="73" t="s">
        <v>1058</v>
      </c>
      <c r="D2" s="73" t="s">
        <v>1059</v>
      </c>
      <c r="E2" s="73" t="s">
        <v>1060</v>
      </c>
      <c r="F2" s="73" t="s">
        <v>1061</v>
      </c>
    </row>
    <row r="3" s="71" customFormat="1" ht="21.6" hidden="1" spans="1:14">
      <c r="A3" s="73">
        <v>0</v>
      </c>
      <c r="B3" s="73" t="s">
        <v>1062</v>
      </c>
      <c r="C3" s="73" t="s">
        <v>1063</v>
      </c>
      <c r="D3" s="73" t="s">
        <v>1064</v>
      </c>
      <c r="E3" s="73" t="s">
        <v>1065</v>
      </c>
      <c r="F3" s="73" t="s">
        <v>1066</v>
      </c>
      <c r="G3" s="73" t="s">
        <v>1067</v>
      </c>
      <c r="H3" s="73" t="s">
        <v>1068</v>
      </c>
      <c r="I3" s="73" t="s">
        <v>1069</v>
      </c>
      <c r="J3" s="73" t="s">
        <v>1070</v>
      </c>
      <c r="K3" s="73" t="s">
        <v>1071</v>
      </c>
      <c r="L3" s="73" t="s">
        <v>1072</v>
      </c>
      <c r="M3" s="73" t="s">
        <v>1073</v>
      </c>
      <c r="N3" s="73" t="s">
        <v>1074</v>
      </c>
    </row>
    <row r="4" s="71" customFormat="1" ht="14.25" customHeight="1" spans="1:2">
      <c r="A4" s="73">
        <v>0</v>
      </c>
      <c r="B4" s="78" t="s">
        <v>1075</v>
      </c>
    </row>
    <row r="5" s="71" customFormat="1" ht="28.7" customHeight="1" spans="1:9">
      <c r="A5" s="73">
        <v>0</v>
      </c>
      <c r="B5" s="72" t="s">
        <v>1076</v>
      </c>
      <c r="C5" s="72"/>
      <c r="D5" s="72"/>
      <c r="E5" s="72"/>
      <c r="F5" s="72"/>
      <c r="G5" s="72"/>
      <c r="H5" s="72"/>
      <c r="I5" s="72"/>
    </row>
    <row r="6" s="71" customFormat="1" ht="14.25" customHeight="1" spans="2:9">
      <c r="B6" s="73" t="s">
        <v>1077</v>
      </c>
      <c r="C6" s="73"/>
      <c r="D6" s="73"/>
      <c r="E6" s="73"/>
      <c r="F6" s="73"/>
      <c r="G6" s="73"/>
      <c r="H6" s="73"/>
      <c r="I6" s="73"/>
    </row>
    <row r="7" s="71" customFormat="1" ht="27.2" customHeight="1" spans="1:9">
      <c r="A7" s="73">
        <v>0</v>
      </c>
      <c r="B7" s="74" t="s">
        <v>778</v>
      </c>
      <c r="C7" s="74" t="s">
        <v>1078</v>
      </c>
      <c r="D7" s="74" t="s">
        <v>1079</v>
      </c>
      <c r="E7" s="74" t="s">
        <v>1080</v>
      </c>
      <c r="F7" s="74" t="s">
        <v>1081</v>
      </c>
      <c r="G7" s="74" t="s">
        <v>1082</v>
      </c>
      <c r="H7" s="74" t="s">
        <v>1083</v>
      </c>
      <c r="I7" s="74" t="s">
        <v>1084</v>
      </c>
    </row>
    <row r="8" s="71" customFormat="1" ht="39" customHeight="1" spans="1:14">
      <c r="A8" s="73" t="s">
        <v>1085</v>
      </c>
      <c r="B8" s="79" t="s">
        <v>1086</v>
      </c>
      <c r="C8" s="79" t="s">
        <v>1087</v>
      </c>
      <c r="D8" s="79" t="s">
        <v>1088</v>
      </c>
      <c r="E8" s="79" t="s">
        <v>1089</v>
      </c>
      <c r="F8" s="80" t="s">
        <v>1090</v>
      </c>
      <c r="G8" s="79" t="s">
        <v>1091</v>
      </c>
      <c r="H8" s="81">
        <v>0.29</v>
      </c>
      <c r="I8" s="79" t="s">
        <v>1092</v>
      </c>
      <c r="J8" s="87" t="s">
        <v>1093</v>
      </c>
      <c r="K8" s="73" t="s">
        <v>1094</v>
      </c>
      <c r="L8" s="73" t="s">
        <v>1095</v>
      </c>
      <c r="M8" s="73" t="s">
        <v>1096</v>
      </c>
      <c r="N8" s="73" t="s">
        <v>1097</v>
      </c>
    </row>
    <row r="9" s="71" customFormat="1" ht="39" customHeight="1" spans="1:14">
      <c r="A9" s="73"/>
      <c r="B9" s="79" t="s">
        <v>1098</v>
      </c>
      <c r="C9" s="79" t="s">
        <v>1099</v>
      </c>
      <c r="D9" s="79" t="s">
        <v>1100</v>
      </c>
      <c r="E9" s="79" t="s">
        <v>1101</v>
      </c>
      <c r="F9" s="80" t="s">
        <v>1102</v>
      </c>
      <c r="G9" s="79" t="s">
        <v>1103</v>
      </c>
      <c r="H9" s="81">
        <v>0.3</v>
      </c>
      <c r="I9" s="79" t="s">
        <v>1104</v>
      </c>
      <c r="J9" s="87" t="s">
        <v>1093</v>
      </c>
      <c r="K9" s="73" t="s">
        <v>1094</v>
      </c>
      <c r="L9" s="73" t="s">
        <v>1095</v>
      </c>
      <c r="M9" s="73" t="s">
        <v>1096</v>
      </c>
      <c r="N9" s="73" t="s">
        <v>1097</v>
      </c>
    </row>
    <row r="10" s="71" customFormat="1" ht="39" customHeight="1" spans="1:14">
      <c r="A10" s="73" t="s">
        <v>1085</v>
      </c>
      <c r="B10" s="79" t="s">
        <v>1105</v>
      </c>
      <c r="C10" s="79" t="s">
        <v>1106</v>
      </c>
      <c r="D10" s="79" t="s">
        <v>1100</v>
      </c>
      <c r="E10" s="79" t="s">
        <v>1089</v>
      </c>
      <c r="F10" s="80" t="s">
        <v>1090</v>
      </c>
      <c r="G10" s="79" t="s">
        <v>1103</v>
      </c>
      <c r="H10" s="81">
        <v>1.2</v>
      </c>
      <c r="I10" s="79" t="s">
        <v>1104</v>
      </c>
      <c r="J10" s="87" t="s">
        <v>1107</v>
      </c>
      <c r="K10" s="73" t="s">
        <v>1108</v>
      </c>
      <c r="L10" s="73" t="s">
        <v>1109</v>
      </c>
      <c r="M10" s="73" t="s">
        <v>1110</v>
      </c>
      <c r="N10" s="73" t="s">
        <v>1111</v>
      </c>
    </row>
    <row r="11" s="71" customFormat="1" ht="39" customHeight="1" spans="1:14">
      <c r="A11" s="73" t="s">
        <v>1085</v>
      </c>
      <c r="B11" s="79" t="s">
        <v>1112</v>
      </c>
      <c r="C11" s="79" t="s">
        <v>1113</v>
      </c>
      <c r="D11" s="79" t="s">
        <v>1114</v>
      </c>
      <c r="E11" s="79" t="s">
        <v>1115</v>
      </c>
      <c r="F11" s="80" t="s">
        <v>1116</v>
      </c>
      <c r="G11" s="79" t="s">
        <v>1103</v>
      </c>
      <c r="H11" s="81">
        <v>0.4</v>
      </c>
      <c r="I11" s="79" t="s">
        <v>1117</v>
      </c>
      <c r="J11" s="87" t="s">
        <v>1118</v>
      </c>
      <c r="K11" s="73" t="s">
        <v>1119</v>
      </c>
      <c r="L11" s="73" t="s">
        <v>1120</v>
      </c>
      <c r="M11" s="73" t="s">
        <v>1121</v>
      </c>
      <c r="N11" s="73" t="s">
        <v>1111</v>
      </c>
    </row>
    <row r="12" s="71" customFormat="1" ht="39" customHeight="1" spans="1:14">
      <c r="A12" s="73" t="s">
        <v>1085</v>
      </c>
      <c r="B12" s="79" t="s">
        <v>1122</v>
      </c>
      <c r="C12" s="79" t="s">
        <v>1123</v>
      </c>
      <c r="D12" s="79" t="s">
        <v>1124</v>
      </c>
      <c r="E12" s="79" t="s">
        <v>1125</v>
      </c>
      <c r="F12" s="80" t="s">
        <v>1126</v>
      </c>
      <c r="G12" s="79" t="s">
        <v>1091</v>
      </c>
      <c r="H12" s="81">
        <v>0.29</v>
      </c>
      <c r="I12" s="79" t="s">
        <v>1092</v>
      </c>
      <c r="J12" s="87" t="s">
        <v>1127</v>
      </c>
      <c r="K12" s="73" t="s">
        <v>1128</v>
      </c>
      <c r="L12" s="73" t="s">
        <v>1129</v>
      </c>
      <c r="M12" s="73" t="s">
        <v>1130</v>
      </c>
      <c r="N12" s="73" t="s">
        <v>1097</v>
      </c>
    </row>
    <row r="13" s="71" customFormat="1" ht="39" customHeight="1" spans="1:14">
      <c r="A13" s="73" t="s">
        <v>1085</v>
      </c>
      <c r="B13" s="82" t="s">
        <v>1131</v>
      </c>
      <c r="C13" s="82" t="s">
        <v>1132</v>
      </c>
      <c r="D13" s="82" t="s">
        <v>1133</v>
      </c>
      <c r="E13" s="82" t="s">
        <v>1134</v>
      </c>
      <c r="F13" s="83" t="s">
        <v>1135</v>
      </c>
      <c r="G13" s="82" t="s">
        <v>1103</v>
      </c>
      <c r="H13" s="81">
        <v>0.21</v>
      </c>
      <c r="I13" s="79" t="s">
        <v>1117</v>
      </c>
      <c r="J13" s="87" t="s">
        <v>1136</v>
      </c>
      <c r="K13" s="73" t="s">
        <v>1137</v>
      </c>
      <c r="L13" s="73" t="s">
        <v>1109</v>
      </c>
      <c r="M13" s="73" t="s">
        <v>1110</v>
      </c>
      <c r="N13" s="73" t="s">
        <v>1111</v>
      </c>
    </row>
    <row r="14" s="71" customFormat="1" ht="39" customHeight="1" spans="1:14">
      <c r="A14" s="73" t="s">
        <v>1085</v>
      </c>
      <c r="B14" s="84"/>
      <c r="C14" s="84"/>
      <c r="D14" s="84"/>
      <c r="E14" s="84"/>
      <c r="F14" s="85"/>
      <c r="G14" s="84"/>
      <c r="H14" s="81">
        <v>0.6</v>
      </c>
      <c r="I14" s="79" t="s">
        <v>1117</v>
      </c>
      <c r="J14" s="87" t="s">
        <v>1138</v>
      </c>
      <c r="K14" s="73" t="s">
        <v>1139</v>
      </c>
      <c r="L14" s="73" t="s">
        <v>1120</v>
      </c>
      <c r="M14" s="73" t="s">
        <v>1121</v>
      </c>
      <c r="N14" s="73" t="s">
        <v>1097</v>
      </c>
    </row>
    <row r="15" s="71" customFormat="1" ht="39" customHeight="1" spans="1:14">
      <c r="A15" s="73"/>
      <c r="B15" s="79" t="s">
        <v>1140</v>
      </c>
      <c r="C15" s="79" t="s">
        <v>1141</v>
      </c>
      <c r="D15" s="79" t="s">
        <v>1142</v>
      </c>
      <c r="E15" s="79" t="s">
        <v>1089</v>
      </c>
      <c r="F15" s="80" t="s">
        <v>1090</v>
      </c>
      <c r="G15" s="79" t="s">
        <v>1091</v>
      </c>
      <c r="H15" s="81">
        <v>0.89</v>
      </c>
      <c r="I15" s="79" t="s">
        <v>1143</v>
      </c>
      <c r="J15" s="87" t="s">
        <v>1138</v>
      </c>
      <c r="K15" s="73" t="s">
        <v>1139</v>
      </c>
      <c r="L15" s="73" t="s">
        <v>1120</v>
      </c>
      <c r="M15" s="73" t="s">
        <v>1121</v>
      </c>
      <c r="N15" s="73" t="s">
        <v>1097</v>
      </c>
    </row>
    <row r="16" s="71" customFormat="1" ht="29" customHeight="1" spans="1:10">
      <c r="A16" s="73">
        <v>0</v>
      </c>
      <c r="B16" s="86" t="s">
        <v>1144</v>
      </c>
      <c r="C16" s="86"/>
      <c r="D16" s="86"/>
      <c r="E16" s="86"/>
      <c r="F16" s="86"/>
      <c r="G16" s="86"/>
      <c r="H16" s="86"/>
      <c r="I16" s="86"/>
      <c r="J16" s="86"/>
    </row>
    <row r="21" s="68" customFormat="1" spans="1:15">
      <c r="A21" s="71"/>
      <c r="B21" s="71"/>
      <c r="C21" s="71"/>
      <c r="D21" s="71"/>
      <c r="E21" s="71"/>
      <c r="F21" s="71"/>
      <c r="G21" s="71"/>
      <c r="H21" s="71"/>
      <c r="I21" s="71"/>
      <c r="J21" s="71"/>
      <c r="K21" s="71"/>
      <c r="L21" s="71"/>
      <c r="M21" s="71"/>
      <c r="N21" s="71"/>
      <c r="O21" s="71"/>
    </row>
    <row r="22" s="68" customFormat="1" spans="1:15">
      <c r="A22" s="71"/>
      <c r="B22" s="71"/>
      <c r="C22" s="71"/>
      <c r="D22" s="71"/>
      <c r="E22" s="71"/>
      <c r="F22" s="71"/>
      <c r="G22" s="71"/>
      <c r="H22" s="71"/>
      <c r="I22" s="71"/>
      <c r="J22" s="71"/>
      <c r="K22" s="71"/>
      <c r="L22" s="71"/>
      <c r="M22" s="71"/>
      <c r="N22" s="71"/>
      <c r="O22" s="71"/>
    </row>
    <row r="23" s="68" customFormat="1" spans="1:15">
      <c r="A23" s="71"/>
      <c r="B23" s="71"/>
      <c r="C23" s="71"/>
      <c r="D23" s="71"/>
      <c r="E23" s="71"/>
      <c r="F23" s="71"/>
      <c r="G23" s="71"/>
      <c r="H23" s="71"/>
      <c r="I23" s="71"/>
      <c r="J23" s="71"/>
      <c r="K23" s="71"/>
      <c r="L23" s="71"/>
      <c r="M23" s="71"/>
      <c r="N23" s="71"/>
      <c r="O23" s="71"/>
    </row>
    <row r="24" s="68" customFormat="1" spans="1:15">
      <c r="A24" s="71"/>
      <c r="B24" s="71"/>
      <c r="C24" s="71"/>
      <c r="D24" s="71"/>
      <c r="E24" s="71"/>
      <c r="F24" s="71"/>
      <c r="G24" s="71"/>
      <c r="H24" s="71"/>
      <c r="I24" s="71"/>
      <c r="J24" s="71"/>
      <c r="K24" s="71"/>
      <c r="L24" s="71"/>
      <c r="M24" s="71"/>
      <c r="N24" s="71"/>
      <c r="O24" s="71"/>
    </row>
    <row r="25" s="68" customFormat="1" spans="1:15">
      <c r="A25" s="71"/>
      <c r="B25" s="71"/>
      <c r="C25" s="71"/>
      <c r="D25" s="71"/>
      <c r="E25" s="71"/>
      <c r="F25" s="71"/>
      <c r="G25" s="71"/>
      <c r="H25" s="71"/>
      <c r="I25" s="71"/>
      <c r="J25" s="71"/>
      <c r="K25" s="71"/>
      <c r="L25" s="71"/>
      <c r="M25" s="71"/>
      <c r="N25" s="71"/>
      <c r="O25" s="71"/>
    </row>
    <row r="26" s="68" customFormat="1" spans="1:15">
      <c r="A26" s="71"/>
      <c r="B26" s="71"/>
      <c r="C26" s="71"/>
      <c r="D26" s="71"/>
      <c r="E26" s="71"/>
      <c r="F26" s="71"/>
      <c r="G26" s="71"/>
      <c r="H26" s="71"/>
      <c r="I26" s="71"/>
      <c r="J26" s="71"/>
      <c r="K26" s="71"/>
      <c r="L26" s="71"/>
      <c r="M26" s="71"/>
      <c r="N26" s="71"/>
      <c r="O26" s="71"/>
    </row>
    <row r="27" s="77" customFormat="1" spans="1:15">
      <c r="A27" s="71"/>
      <c r="B27" s="71"/>
      <c r="C27" s="71"/>
      <c r="D27" s="71"/>
      <c r="E27" s="71"/>
      <c r="F27" s="71"/>
      <c r="G27" s="71"/>
      <c r="H27" s="71"/>
      <c r="I27" s="71"/>
      <c r="J27" s="71"/>
      <c r="K27" s="71"/>
      <c r="L27" s="71"/>
      <c r="M27" s="71"/>
      <c r="N27" s="71"/>
      <c r="O27" s="71"/>
    </row>
    <row r="28" s="77" customFormat="1" spans="1:15">
      <c r="A28" s="71"/>
      <c r="B28" s="71"/>
      <c r="C28" s="71"/>
      <c r="D28" s="71"/>
      <c r="E28" s="71"/>
      <c r="F28" s="71"/>
      <c r="G28" s="71"/>
      <c r="H28" s="71"/>
      <c r="I28" s="71"/>
      <c r="J28" s="71"/>
      <c r="K28" s="71"/>
      <c r="L28" s="71"/>
      <c r="M28" s="71"/>
      <c r="N28" s="71"/>
      <c r="O28" s="71"/>
    </row>
    <row r="29" s="77" customFormat="1" spans="1:15">
      <c r="A29" s="71"/>
      <c r="B29" s="71"/>
      <c r="C29" s="71"/>
      <c r="D29" s="71"/>
      <c r="E29" s="71"/>
      <c r="F29" s="71"/>
      <c r="G29" s="71"/>
      <c r="H29" s="71"/>
      <c r="I29" s="71"/>
      <c r="J29" s="71"/>
      <c r="K29" s="71"/>
      <c r="L29" s="71"/>
      <c r="M29" s="71"/>
      <c r="N29" s="71"/>
      <c r="O29" s="71"/>
    </row>
    <row r="30" s="77" customFormat="1" spans="1:15">
      <c r="A30" s="71"/>
      <c r="B30" s="71"/>
      <c r="C30" s="71"/>
      <c r="D30" s="71"/>
      <c r="E30" s="71"/>
      <c r="F30" s="71"/>
      <c r="G30" s="71"/>
      <c r="H30" s="71"/>
      <c r="I30" s="71"/>
      <c r="J30" s="71"/>
      <c r="K30" s="71"/>
      <c r="L30" s="71"/>
      <c r="M30" s="71"/>
      <c r="N30" s="71"/>
      <c r="O30" s="71"/>
    </row>
  </sheetData>
  <mergeCells count="11">
    <mergeCell ref="B5:I5"/>
    <mergeCell ref="B6:I6"/>
    <mergeCell ref="B16:J16"/>
    <mergeCell ref="A8:A9"/>
    <mergeCell ref="A14:A15"/>
    <mergeCell ref="B13:B14"/>
    <mergeCell ref="C13:C14"/>
    <mergeCell ref="D13:D14"/>
    <mergeCell ref="E13:E14"/>
    <mergeCell ref="F13:F14"/>
    <mergeCell ref="G13:G1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C4" workbookViewId="0">
      <selection activeCell="H30" sqref="H30"/>
    </sheetView>
  </sheetViews>
  <sheetFormatPr defaultColWidth="9" defaultRowHeight="14.4" outlineLevelCol="5"/>
  <cols>
    <col min="1" max="2" width="8.1" style="68" hidden="1"/>
    <col min="3" max="3" width="49.95" style="68" customWidth="1"/>
    <col min="4" max="4" width="27.9" style="68" customWidth="1"/>
    <col min="5" max="5" width="26.775" style="68" customWidth="1"/>
    <col min="6" max="6" width="8.1" style="68" hidden="1"/>
    <col min="7" max="7" width="8.775" style="68" customWidth="1"/>
    <col min="8" max="16384" width="9" style="68"/>
  </cols>
  <sheetData>
    <row r="1" s="68" customFormat="1" ht="32.4" hidden="1" spans="1:3">
      <c r="A1" s="69">
        <v>0</v>
      </c>
      <c r="B1" s="69" t="s">
        <v>1145</v>
      </c>
      <c r="C1" s="69" t="s">
        <v>1056</v>
      </c>
    </row>
    <row r="2" s="68" customFormat="1" ht="21.6" hidden="1" spans="1:6">
      <c r="A2" s="69">
        <v>0</v>
      </c>
      <c r="B2" s="69" t="s">
        <v>1057</v>
      </c>
      <c r="C2" s="69" t="s">
        <v>1058</v>
      </c>
      <c r="D2" s="69" t="s">
        <v>1060</v>
      </c>
      <c r="E2" s="69" t="s">
        <v>1059</v>
      </c>
      <c r="F2" s="69" t="s">
        <v>1061</v>
      </c>
    </row>
    <row r="3" s="68" customFormat="1" hidden="1" spans="1:6">
      <c r="A3" s="69">
        <v>0</v>
      </c>
      <c r="B3" s="69" t="s">
        <v>1146</v>
      </c>
      <c r="C3" s="69" t="s">
        <v>1062</v>
      </c>
      <c r="D3" s="69" t="s">
        <v>1147</v>
      </c>
      <c r="E3" s="69" t="s">
        <v>1148</v>
      </c>
      <c r="F3" s="69" t="s">
        <v>1149</v>
      </c>
    </row>
    <row r="4" s="68" customFormat="1" ht="14.25" customHeight="1" spans="1:5">
      <c r="A4" s="69">
        <v>0</v>
      </c>
      <c r="C4" s="70" t="s">
        <v>1150</v>
      </c>
      <c r="D4" s="71"/>
      <c r="E4" s="71"/>
    </row>
    <row r="5" s="68" customFormat="1" ht="28.7" customHeight="1" spans="1:5">
      <c r="A5" s="69">
        <v>0</v>
      </c>
      <c r="C5" s="72" t="s">
        <v>1151</v>
      </c>
      <c r="D5" s="72"/>
      <c r="E5" s="72"/>
    </row>
    <row r="6" s="68" customFormat="1" ht="14.25" customHeight="1" spans="1:5">
      <c r="A6" s="69">
        <v>0</v>
      </c>
      <c r="C6" s="71"/>
      <c r="D6" s="71"/>
      <c r="E6" s="73" t="s">
        <v>1077</v>
      </c>
    </row>
    <row r="7" s="68" customFormat="1" ht="19.5" customHeight="1" spans="1:5">
      <c r="A7" s="69">
        <v>0</v>
      </c>
      <c r="C7" s="74" t="s">
        <v>3</v>
      </c>
      <c r="D7" s="74" t="s">
        <v>1152</v>
      </c>
      <c r="E7" s="74" t="s">
        <v>1153</v>
      </c>
    </row>
    <row r="8" s="68" customFormat="1" ht="19.5" customHeight="1" spans="1:6">
      <c r="A8" s="69" t="s">
        <v>1085</v>
      </c>
      <c r="B8" s="69" t="s">
        <v>1154</v>
      </c>
      <c r="C8" s="75" t="s">
        <v>1155</v>
      </c>
      <c r="D8" s="76">
        <v>29.3935692284</v>
      </c>
      <c r="E8" s="76">
        <v>29.3935692284</v>
      </c>
      <c r="F8" s="69">
        <v>1</v>
      </c>
    </row>
    <row r="9" s="68" customFormat="1" ht="19.5" customHeight="1" spans="1:6">
      <c r="A9" s="69" t="s">
        <v>1085</v>
      </c>
      <c r="B9" s="69" t="s">
        <v>1156</v>
      </c>
      <c r="C9" s="75" t="s">
        <v>1157</v>
      </c>
      <c r="D9" s="76">
        <v>19.2735692284</v>
      </c>
      <c r="E9" s="76">
        <v>19.2735692284</v>
      </c>
      <c r="F9" s="69">
        <v>2</v>
      </c>
    </row>
    <row r="10" s="68" customFormat="1" ht="19.5" customHeight="1" spans="1:6">
      <c r="A10" s="69" t="s">
        <v>1085</v>
      </c>
      <c r="B10" s="69" t="s">
        <v>1158</v>
      </c>
      <c r="C10" s="75" t="s">
        <v>1159</v>
      </c>
      <c r="D10" s="76">
        <v>10.12</v>
      </c>
      <c r="E10" s="76">
        <v>10.12</v>
      </c>
      <c r="F10" s="69">
        <v>3</v>
      </c>
    </row>
    <row r="11" s="68" customFormat="1" ht="19.5" customHeight="1" spans="1:6">
      <c r="A11" s="69" t="s">
        <v>1085</v>
      </c>
      <c r="B11" s="69" t="s">
        <v>1160</v>
      </c>
      <c r="C11" s="75" t="s">
        <v>1161</v>
      </c>
      <c r="D11" s="76">
        <v>29.54</v>
      </c>
      <c r="E11" s="76">
        <v>29.54</v>
      </c>
      <c r="F11" s="69">
        <v>4</v>
      </c>
    </row>
    <row r="12" s="68" customFormat="1" ht="19.5" customHeight="1" spans="1:6">
      <c r="A12" s="69" t="s">
        <v>1085</v>
      </c>
      <c r="B12" s="69" t="s">
        <v>1162</v>
      </c>
      <c r="C12" s="75" t="s">
        <v>1157</v>
      </c>
      <c r="D12" s="76">
        <v>19.42</v>
      </c>
      <c r="E12" s="76">
        <v>19.42</v>
      </c>
      <c r="F12" s="69">
        <v>5</v>
      </c>
    </row>
    <row r="13" s="68" customFormat="1" ht="19.5" customHeight="1" spans="1:6">
      <c r="A13" s="69" t="s">
        <v>1085</v>
      </c>
      <c r="B13" s="69" t="s">
        <v>1163</v>
      </c>
      <c r="C13" s="75" t="s">
        <v>1159</v>
      </c>
      <c r="D13" s="76">
        <v>10.12</v>
      </c>
      <c r="E13" s="76">
        <v>10.12</v>
      </c>
      <c r="F13" s="69">
        <v>6</v>
      </c>
    </row>
    <row r="14" s="68" customFormat="1" ht="19.5" customHeight="1" spans="1:6">
      <c r="A14" s="69" t="s">
        <v>1085</v>
      </c>
      <c r="B14" s="69" t="s">
        <v>1164</v>
      </c>
      <c r="C14" s="75" t="s">
        <v>1165</v>
      </c>
      <c r="D14" s="76">
        <v>5.3185</v>
      </c>
      <c r="E14" s="76">
        <v>5.3185</v>
      </c>
      <c r="F14" s="69">
        <v>7</v>
      </c>
    </row>
    <row r="15" s="68" customFormat="1" ht="17.1" customHeight="1" spans="1:6">
      <c r="A15" s="69" t="s">
        <v>1085</v>
      </c>
      <c r="B15" s="69" t="s">
        <v>1166</v>
      </c>
      <c r="C15" s="75" t="s">
        <v>1167</v>
      </c>
      <c r="D15" s="76">
        <v>1.18</v>
      </c>
      <c r="E15" s="76">
        <v>1.18</v>
      </c>
      <c r="F15" s="69">
        <v>8</v>
      </c>
    </row>
    <row r="16" s="68" customFormat="1" ht="17.1" customHeight="1" spans="1:6">
      <c r="A16" s="69" t="s">
        <v>1085</v>
      </c>
      <c r="B16" s="69" t="s">
        <v>1168</v>
      </c>
      <c r="C16" s="75" t="s">
        <v>1169</v>
      </c>
      <c r="D16" s="76">
        <v>1.4285</v>
      </c>
      <c r="E16" s="76">
        <v>1.4285</v>
      </c>
      <c r="F16" s="69">
        <v>9</v>
      </c>
    </row>
    <row r="17" s="68" customFormat="1" ht="17.1" customHeight="1" spans="1:6">
      <c r="A17" s="69" t="s">
        <v>1085</v>
      </c>
      <c r="B17" s="69" t="s">
        <v>1170</v>
      </c>
      <c r="C17" s="75" t="s">
        <v>1171</v>
      </c>
      <c r="D17" s="76">
        <v>2.71</v>
      </c>
      <c r="E17" s="76">
        <v>2.71</v>
      </c>
      <c r="F17" s="69">
        <v>10</v>
      </c>
    </row>
    <row r="18" s="68" customFormat="1" ht="17.1" customHeight="1" spans="1:6">
      <c r="A18" s="69" t="s">
        <v>1085</v>
      </c>
      <c r="B18" s="69" t="s">
        <v>1172</v>
      </c>
      <c r="C18" s="75" t="s">
        <v>1173</v>
      </c>
      <c r="D18" s="76">
        <v>0</v>
      </c>
      <c r="E18" s="76">
        <v>0</v>
      </c>
      <c r="F18" s="69">
        <v>11</v>
      </c>
    </row>
    <row r="19" s="68" customFormat="1" ht="17.1" customHeight="1" spans="1:6">
      <c r="A19" s="69" t="s">
        <v>1085</v>
      </c>
      <c r="B19" s="69" t="s">
        <v>1174</v>
      </c>
      <c r="C19" s="75" t="s">
        <v>1175</v>
      </c>
      <c r="D19" s="76">
        <v>0</v>
      </c>
      <c r="E19" s="76">
        <v>0</v>
      </c>
      <c r="F19" s="69">
        <v>12</v>
      </c>
    </row>
    <row r="20" s="68" customFormat="1" ht="17.1" customHeight="1" spans="1:6">
      <c r="A20" s="69" t="s">
        <v>1085</v>
      </c>
      <c r="B20" s="69" t="s">
        <v>1176</v>
      </c>
      <c r="C20" s="75" t="s">
        <v>1177</v>
      </c>
      <c r="D20" s="76">
        <v>0</v>
      </c>
      <c r="E20" s="76">
        <v>0</v>
      </c>
      <c r="F20" s="69">
        <v>13</v>
      </c>
    </row>
    <row r="21" s="68" customFormat="1" ht="17.1" customHeight="1" spans="1:6">
      <c r="A21" s="69" t="s">
        <v>1085</v>
      </c>
      <c r="B21" s="69" t="s">
        <v>1170</v>
      </c>
      <c r="C21" s="75" t="s">
        <v>1178</v>
      </c>
      <c r="D21" s="76">
        <v>0</v>
      </c>
      <c r="E21" s="76">
        <v>0</v>
      </c>
      <c r="F21" s="69">
        <v>14</v>
      </c>
    </row>
    <row r="22" s="68" customFormat="1" ht="19.5" customHeight="1" spans="1:6">
      <c r="A22" s="69" t="s">
        <v>1085</v>
      </c>
      <c r="B22" s="69" t="s">
        <v>1179</v>
      </c>
      <c r="C22" s="75" t="s">
        <v>1180</v>
      </c>
      <c r="D22" s="76">
        <v>1.4289385347</v>
      </c>
      <c r="E22" s="76">
        <v>1.4289385347</v>
      </c>
      <c r="F22" s="69">
        <v>15</v>
      </c>
    </row>
    <row r="23" s="68" customFormat="1" ht="19.5" customHeight="1" spans="1:6">
      <c r="A23" s="69" t="s">
        <v>1085</v>
      </c>
      <c r="B23" s="69" t="s">
        <v>1181</v>
      </c>
      <c r="C23" s="75" t="s">
        <v>1182</v>
      </c>
      <c r="D23" s="76">
        <v>1.4289385347</v>
      </c>
      <c r="E23" s="76">
        <v>1.4289385347</v>
      </c>
      <c r="F23" s="69">
        <v>16</v>
      </c>
    </row>
    <row r="24" s="68" customFormat="1" ht="19.5" customHeight="1" spans="1:6">
      <c r="A24" s="69" t="s">
        <v>1085</v>
      </c>
      <c r="B24" s="69" t="s">
        <v>1183</v>
      </c>
      <c r="C24" s="75" t="s">
        <v>1159</v>
      </c>
      <c r="D24" s="76">
        <v>0</v>
      </c>
      <c r="E24" s="76">
        <v>0</v>
      </c>
      <c r="F24" s="69">
        <v>17</v>
      </c>
    </row>
    <row r="25" s="68" customFormat="1" ht="19.5" customHeight="1" spans="1:6">
      <c r="A25" s="69" t="s">
        <v>1085</v>
      </c>
      <c r="B25" s="69" t="s">
        <v>1184</v>
      </c>
      <c r="C25" s="75" t="s">
        <v>1185</v>
      </c>
      <c r="D25" s="76">
        <v>0</v>
      </c>
      <c r="E25" s="76">
        <v>0</v>
      </c>
      <c r="F25" s="69">
        <v>18</v>
      </c>
    </row>
    <row r="26" s="68" customFormat="1" ht="19.5" customHeight="1" spans="1:6">
      <c r="A26" s="69" t="s">
        <v>1085</v>
      </c>
      <c r="B26" s="69" t="s">
        <v>1186</v>
      </c>
      <c r="C26" s="75" t="s">
        <v>1182</v>
      </c>
      <c r="D26" s="76">
        <v>0</v>
      </c>
      <c r="E26" s="76">
        <v>0</v>
      </c>
      <c r="F26" s="69">
        <v>19</v>
      </c>
    </row>
    <row r="27" s="68" customFormat="1" ht="19.5" customHeight="1" spans="1:6">
      <c r="A27" s="69" t="s">
        <v>1085</v>
      </c>
      <c r="B27" s="69" t="s">
        <v>1187</v>
      </c>
      <c r="C27" s="75" t="s">
        <v>1159</v>
      </c>
      <c r="D27" s="76">
        <v>0</v>
      </c>
      <c r="E27" s="76">
        <v>0</v>
      </c>
      <c r="F27" s="69">
        <v>20</v>
      </c>
    </row>
    <row r="28" s="68" customFormat="1" ht="19.5" customHeight="1" spans="1:6">
      <c r="A28" s="69" t="s">
        <v>1085</v>
      </c>
      <c r="B28" s="69" t="s">
        <v>1188</v>
      </c>
      <c r="C28" s="75" t="s">
        <v>1189</v>
      </c>
      <c r="D28" s="76">
        <v>33.2831306937</v>
      </c>
      <c r="E28" s="76">
        <v>33.2831306937</v>
      </c>
      <c r="F28" s="69">
        <v>21</v>
      </c>
    </row>
    <row r="29" s="68" customFormat="1" ht="19.5" customHeight="1" spans="1:6">
      <c r="A29" s="69" t="s">
        <v>1085</v>
      </c>
      <c r="B29" s="69" t="s">
        <v>1190</v>
      </c>
      <c r="C29" s="75" t="s">
        <v>1157</v>
      </c>
      <c r="D29" s="76">
        <v>20.4531306937</v>
      </c>
      <c r="E29" s="76">
        <v>20.4531306937</v>
      </c>
      <c r="F29" s="69">
        <v>22</v>
      </c>
    </row>
    <row r="30" s="68" customFormat="1" ht="19.5" customHeight="1" spans="1:6">
      <c r="A30" s="69" t="s">
        <v>1085</v>
      </c>
      <c r="B30" s="69" t="s">
        <v>1191</v>
      </c>
      <c r="C30" s="75" t="s">
        <v>1159</v>
      </c>
      <c r="D30" s="76">
        <v>12.83</v>
      </c>
      <c r="E30" s="76">
        <v>12.83</v>
      </c>
      <c r="F30" s="69">
        <v>23</v>
      </c>
    </row>
    <row r="31" s="68" customFormat="1" ht="19.5" customHeight="1" spans="1:6">
      <c r="A31" s="69" t="s">
        <v>1085</v>
      </c>
      <c r="B31" s="69" t="s">
        <v>1192</v>
      </c>
      <c r="C31" s="75" t="s">
        <v>1193</v>
      </c>
      <c r="D31" s="76">
        <v>33.43</v>
      </c>
      <c r="E31" s="76">
        <v>33.43</v>
      </c>
      <c r="F31" s="69">
        <v>24</v>
      </c>
    </row>
    <row r="32" s="68" customFormat="1" ht="19.5" customHeight="1" spans="1:6">
      <c r="A32" s="69" t="s">
        <v>1085</v>
      </c>
      <c r="B32" s="69" t="s">
        <v>1194</v>
      </c>
      <c r="C32" s="75" t="s">
        <v>1157</v>
      </c>
      <c r="D32" s="76">
        <v>20.6</v>
      </c>
      <c r="E32" s="76">
        <v>20.6</v>
      </c>
      <c r="F32" s="69">
        <v>25</v>
      </c>
    </row>
    <row r="33" s="68" customFormat="1" ht="19.5" customHeight="1" spans="1:6">
      <c r="A33" s="69" t="s">
        <v>1085</v>
      </c>
      <c r="B33" s="69" t="s">
        <v>1195</v>
      </c>
      <c r="C33" s="75" t="s">
        <v>1159</v>
      </c>
      <c r="D33" s="76">
        <v>12.83</v>
      </c>
      <c r="E33" s="76">
        <v>12.83</v>
      </c>
      <c r="F33" s="69">
        <v>26</v>
      </c>
    </row>
    <row r="34" s="68" customFormat="1" ht="14.25" customHeight="1" spans="1:5">
      <c r="A34" s="69">
        <v>0</v>
      </c>
      <c r="C34" s="69" t="s">
        <v>1196</v>
      </c>
      <c r="D34" s="69"/>
      <c r="E34" s="69"/>
    </row>
  </sheetData>
  <mergeCells count="2">
    <mergeCell ref="C5:E5"/>
    <mergeCell ref="C34:E34"/>
  </mergeCell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9" sqref="B19"/>
    </sheetView>
  </sheetViews>
  <sheetFormatPr defaultColWidth="9" defaultRowHeight="15.6" outlineLevelCol="3"/>
  <cols>
    <col min="1" max="1" width="48.7" style="42" customWidth="1"/>
    <col min="2" max="2" width="16.3833333333333" style="45" customWidth="1"/>
    <col min="3" max="3" width="23.1333333333333" style="42" customWidth="1"/>
    <col min="4" max="256" width="9.00833333333333" style="42" customWidth="1"/>
    <col min="257" max="16384" width="9" style="42"/>
  </cols>
  <sheetData>
    <row r="1" s="42" customFormat="1" spans="1:2">
      <c r="A1" s="46" t="s">
        <v>1197</v>
      </c>
      <c r="B1" s="45"/>
    </row>
    <row r="2" s="43" customFormat="1" ht="42" customHeight="1" spans="1:3">
      <c r="A2" s="47" t="s">
        <v>1198</v>
      </c>
      <c r="B2" s="48"/>
      <c r="C2" s="47"/>
    </row>
    <row r="3" s="42" customFormat="1" ht="22" customHeight="1" spans="1:3">
      <c r="A3" s="49"/>
      <c r="B3" s="50"/>
      <c r="C3" s="51" t="s">
        <v>2</v>
      </c>
    </row>
    <row r="4" s="42" customFormat="1" ht="45" customHeight="1" spans="1:4">
      <c r="A4" s="52" t="s">
        <v>1199</v>
      </c>
      <c r="B4" s="53" t="s">
        <v>1200</v>
      </c>
      <c r="C4" s="54" t="s">
        <v>1201</v>
      </c>
      <c r="D4" s="44"/>
    </row>
    <row r="5" s="44" customFormat="1" ht="45" customHeight="1" spans="1:3">
      <c r="A5" s="55" t="s">
        <v>797</v>
      </c>
      <c r="B5" s="56">
        <f>SUM(B6:B13)</f>
        <v>9953</v>
      </c>
      <c r="C5" s="57"/>
    </row>
    <row r="6" s="42" customFormat="1" ht="45" customHeight="1" spans="1:3">
      <c r="A6" s="58" t="s">
        <v>1202</v>
      </c>
      <c r="B6" s="59">
        <v>200</v>
      </c>
      <c r="C6" s="60"/>
    </row>
    <row r="7" s="42" customFormat="1" ht="45" customHeight="1" spans="1:3">
      <c r="A7" s="57" t="s">
        <v>1203</v>
      </c>
      <c r="B7" s="59">
        <v>430</v>
      </c>
      <c r="C7" s="60"/>
    </row>
    <row r="8" s="42" customFormat="1" ht="45" customHeight="1" spans="1:3">
      <c r="A8" s="57" t="s">
        <v>1204</v>
      </c>
      <c r="B8" s="59">
        <v>437</v>
      </c>
      <c r="C8" s="60"/>
    </row>
    <row r="9" s="42" customFormat="1" ht="45" customHeight="1" spans="1:3">
      <c r="A9" s="57" t="s">
        <v>1205</v>
      </c>
      <c r="B9" s="59">
        <v>1108</v>
      </c>
      <c r="C9" s="60"/>
    </row>
    <row r="10" s="42" customFormat="1" ht="45" customHeight="1" spans="1:3">
      <c r="A10" s="57" t="s">
        <v>1206</v>
      </c>
      <c r="B10" s="59">
        <v>3444</v>
      </c>
      <c r="C10" s="60"/>
    </row>
    <row r="11" s="42" customFormat="1" ht="45" customHeight="1" spans="1:3">
      <c r="A11" s="61" t="s">
        <v>1207</v>
      </c>
      <c r="B11" s="62">
        <v>430</v>
      </c>
      <c r="C11" s="63"/>
    </row>
    <row r="12" s="42" customFormat="1" ht="45" customHeight="1" spans="1:3">
      <c r="A12" s="64" t="s">
        <v>1208</v>
      </c>
      <c r="B12" s="65">
        <v>3604</v>
      </c>
      <c r="C12" s="63"/>
    </row>
    <row r="13" s="42" customFormat="1" ht="45" customHeight="1" spans="1:3">
      <c r="A13" s="66" t="s">
        <v>1209</v>
      </c>
      <c r="B13" s="67">
        <v>300</v>
      </c>
      <c r="C13" s="66"/>
    </row>
  </sheetData>
  <mergeCells count="1">
    <mergeCell ref="A2:C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0"/>
  <sheetViews>
    <sheetView workbookViewId="0">
      <selection activeCell="R7" sqref="R7"/>
    </sheetView>
  </sheetViews>
  <sheetFormatPr defaultColWidth="8.1" defaultRowHeight="14.4"/>
  <cols>
    <col min="1" max="1" width="2.925" style="1" customWidth="1"/>
    <col min="2" max="2" width="12.4916666666667" style="1" customWidth="1"/>
    <col min="3" max="3" width="7.2" style="1" customWidth="1"/>
    <col min="4" max="4" width="8.1" style="1"/>
    <col min="5" max="5" width="22.1833333333333" style="1" customWidth="1"/>
    <col min="6" max="7" width="10.8416666666667" style="1" customWidth="1"/>
    <col min="8" max="8" width="7.875" style="1" customWidth="1"/>
    <col min="9" max="9" width="10.9416666666667" style="1" customWidth="1"/>
    <col min="10" max="10" width="17.175" style="1" customWidth="1"/>
    <col min="11" max="11" width="7.76666666666667" style="1" customWidth="1"/>
    <col min="12" max="12" width="8.89166666666667" style="1" customWidth="1"/>
    <col min="13" max="13" width="10.0166666666667" style="1" customWidth="1"/>
    <col min="14" max="14" width="8.1" style="1"/>
    <col min="15" max="15" width="3.94166666666667" style="1" customWidth="1"/>
    <col min="16" max="16384" width="8.1" style="1"/>
  </cols>
  <sheetData>
    <row r="1" s="1" customFormat="1" spans="1:2">
      <c r="A1" s="9" t="s">
        <v>1210</v>
      </c>
      <c r="B1" s="9"/>
    </row>
    <row r="2" s="2" customFormat="1" ht="29" customHeight="1" spans="1:15">
      <c r="A2" s="10" t="s">
        <v>1211</v>
      </c>
      <c r="B2" s="10"/>
      <c r="C2" s="10"/>
      <c r="D2" s="10"/>
      <c r="E2" s="10"/>
      <c r="F2" s="10"/>
      <c r="G2" s="10"/>
      <c r="H2" s="10"/>
      <c r="I2" s="10"/>
      <c r="J2" s="10"/>
      <c r="K2" s="10"/>
      <c r="L2" s="10"/>
      <c r="M2" s="10"/>
      <c r="N2" s="10"/>
      <c r="O2" s="10"/>
    </row>
    <row r="3" s="3" customFormat="1" ht="10.8" spans="1:13">
      <c r="A3" s="11" t="s">
        <v>2</v>
      </c>
      <c r="B3" s="11"/>
      <c r="C3" s="11"/>
      <c r="D3" s="11"/>
      <c r="E3" s="11"/>
      <c r="F3" s="11"/>
      <c r="G3" s="11"/>
      <c r="H3" s="11"/>
      <c r="I3" s="11"/>
      <c r="J3" s="11"/>
      <c r="K3" s="11"/>
      <c r="L3" s="11"/>
      <c r="M3" s="11"/>
    </row>
    <row r="4" s="3" customFormat="1" ht="26.1" customHeight="1" spans="1:15">
      <c r="A4" s="12" t="s">
        <v>1212</v>
      </c>
      <c r="B4" s="12" t="s">
        <v>1213</v>
      </c>
      <c r="C4" s="13" t="s">
        <v>1214</v>
      </c>
      <c r="D4" s="12" t="s">
        <v>778</v>
      </c>
      <c r="E4" s="12" t="s">
        <v>1215</v>
      </c>
      <c r="F4" s="12" t="s">
        <v>1216</v>
      </c>
      <c r="G4" s="14" t="s">
        <v>1217</v>
      </c>
      <c r="H4" s="12" t="s">
        <v>1218</v>
      </c>
      <c r="I4" s="12"/>
      <c r="J4" s="31" t="s">
        <v>1219</v>
      </c>
      <c r="K4" s="12" t="s">
        <v>1220</v>
      </c>
      <c r="L4" s="12"/>
      <c r="M4" s="12" t="s">
        <v>1221</v>
      </c>
      <c r="N4" s="12"/>
      <c r="O4" s="12" t="s">
        <v>1201</v>
      </c>
    </row>
    <row r="5" s="3" customFormat="1" ht="45" customHeight="1" spans="1:15">
      <c r="A5" s="13"/>
      <c r="B5" s="13"/>
      <c r="C5" s="15"/>
      <c r="D5" s="13"/>
      <c r="E5" s="13"/>
      <c r="F5" s="13"/>
      <c r="G5" s="14"/>
      <c r="H5" s="13" t="s">
        <v>1222</v>
      </c>
      <c r="I5" s="13" t="s">
        <v>1042</v>
      </c>
      <c r="J5" s="13" t="s">
        <v>1223</v>
      </c>
      <c r="K5" s="32" t="s">
        <v>1224</v>
      </c>
      <c r="L5" s="32" t="s">
        <v>1225</v>
      </c>
      <c r="M5" s="12" t="s">
        <v>1226</v>
      </c>
      <c r="N5" s="12" t="s">
        <v>1227</v>
      </c>
      <c r="O5" s="12"/>
    </row>
    <row r="6" s="3" customFormat="1" ht="23.1" customHeight="1" spans="1:15">
      <c r="A6" s="16">
        <v>1</v>
      </c>
      <c r="B6" s="17" t="s">
        <v>1228</v>
      </c>
      <c r="C6" s="17" t="s">
        <v>1229</v>
      </c>
      <c r="D6" s="17" t="s">
        <v>1230</v>
      </c>
      <c r="E6" s="17" t="s">
        <v>1231</v>
      </c>
      <c r="F6" s="17">
        <v>177.5</v>
      </c>
      <c r="G6" s="17" t="s">
        <v>1232</v>
      </c>
      <c r="H6" s="18" t="s">
        <v>1233</v>
      </c>
      <c r="I6" s="17">
        <v>177.5</v>
      </c>
      <c r="J6" s="17" t="s">
        <v>1234</v>
      </c>
      <c r="K6" s="33">
        <v>2022.01</v>
      </c>
      <c r="L6" s="33">
        <v>2022.12</v>
      </c>
      <c r="M6" s="17" t="s">
        <v>1228</v>
      </c>
      <c r="N6" s="17" t="s">
        <v>1228</v>
      </c>
      <c r="O6" s="16"/>
    </row>
    <row r="7" s="3" customFormat="1" ht="23.1" customHeight="1" spans="1:15">
      <c r="A7" s="16">
        <v>2</v>
      </c>
      <c r="B7" s="17" t="s">
        <v>1235</v>
      </c>
      <c r="C7" s="17" t="s">
        <v>1229</v>
      </c>
      <c r="D7" s="17" t="s">
        <v>1230</v>
      </c>
      <c r="E7" s="17" t="s">
        <v>1236</v>
      </c>
      <c r="F7" s="17">
        <v>187.0881</v>
      </c>
      <c r="G7" s="19" t="s">
        <v>1237</v>
      </c>
      <c r="H7" s="20" t="s">
        <v>1233</v>
      </c>
      <c r="I7" s="17">
        <v>187.0881</v>
      </c>
      <c r="J7" s="17" t="s">
        <v>1238</v>
      </c>
      <c r="K7" s="34">
        <v>2022.01</v>
      </c>
      <c r="L7" s="34">
        <v>2022.12</v>
      </c>
      <c r="M7" s="17" t="s">
        <v>1228</v>
      </c>
      <c r="N7" s="17" t="s">
        <v>1228</v>
      </c>
      <c r="O7" s="16"/>
    </row>
    <row r="8" s="3" customFormat="1" ht="23.1" customHeight="1" spans="1:15">
      <c r="A8" s="16">
        <v>3</v>
      </c>
      <c r="B8" s="17" t="s">
        <v>1239</v>
      </c>
      <c r="C8" s="17" t="s">
        <v>1229</v>
      </c>
      <c r="D8" s="17" t="s">
        <v>1230</v>
      </c>
      <c r="E8" s="17"/>
      <c r="F8" s="17"/>
      <c r="G8" s="21"/>
      <c r="H8" s="22"/>
      <c r="I8" s="17"/>
      <c r="J8" s="17"/>
      <c r="K8" s="35"/>
      <c r="L8" s="35"/>
      <c r="M8" s="17"/>
      <c r="N8" s="17"/>
      <c r="O8" s="16"/>
    </row>
    <row r="9" s="3" customFormat="1" ht="23.1" customHeight="1" spans="1:15">
      <c r="A9" s="16">
        <v>4</v>
      </c>
      <c r="B9" s="17" t="s">
        <v>1240</v>
      </c>
      <c r="C9" s="17" t="s">
        <v>1229</v>
      </c>
      <c r="D9" s="17" t="s">
        <v>1230</v>
      </c>
      <c r="E9" s="17" t="s">
        <v>1241</v>
      </c>
      <c r="F9" s="23">
        <v>18.169</v>
      </c>
      <c r="G9" s="17" t="s">
        <v>1242</v>
      </c>
      <c r="H9" s="17" t="s">
        <v>1233</v>
      </c>
      <c r="I9" s="23">
        <v>18.169</v>
      </c>
      <c r="J9" s="17" t="s">
        <v>1243</v>
      </c>
      <c r="K9" s="33">
        <v>2022.01</v>
      </c>
      <c r="L9" s="33">
        <v>2022.12</v>
      </c>
      <c r="M9" s="17" t="s">
        <v>1228</v>
      </c>
      <c r="N9" s="17" t="s">
        <v>1244</v>
      </c>
      <c r="O9" s="16"/>
    </row>
    <row r="10" s="3" customFormat="1" ht="23.1" customHeight="1" spans="1:15">
      <c r="A10" s="16">
        <v>5</v>
      </c>
      <c r="B10" s="17" t="s">
        <v>1245</v>
      </c>
      <c r="C10" s="17" t="s">
        <v>1229</v>
      </c>
      <c r="D10" s="17" t="s">
        <v>1230</v>
      </c>
      <c r="E10" s="17" t="s">
        <v>1246</v>
      </c>
      <c r="F10" s="23">
        <v>15.7004</v>
      </c>
      <c r="G10" s="17" t="s">
        <v>1247</v>
      </c>
      <c r="H10" s="17" t="s">
        <v>1233</v>
      </c>
      <c r="I10" s="23">
        <v>15.7004</v>
      </c>
      <c r="J10" s="17" t="s">
        <v>1248</v>
      </c>
      <c r="K10" s="33">
        <v>2022.01</v>
      </c>
      <c r="L10" s="33">
        <v>2022.12</v>
      </c>
      <c r="M10" s="17" t="s">
        <v>1228</v>
      </c>
      <c r="N10" s="17" t="s">
        <v>1249</v>
      </c>
      <c r="O10" s="16"/>
    </row>
    <row r="11" s="3" customFormat="1" ht="23.1" customHeight="1" spans="1:15">
      <c r="A11" s="16">
        <v>6</v>
      </c>
      <c r="B11" s="17" t="s">
        <v>1250</v>
      </c>
      <c r="C11" s="17" t="s">
        <v>1229</v>
      </c>
      <c r="D11" s="17" t="s">
        <v>1230</v>
      </c>
      <c r="E11" s="17" t="s">
        <v>1251</v>
      </c>
      <c r="F11" s="23">
        <v>24.5786</v>
      </c>
      <c r="G11" s="17" t="s">
        <v>1252</v>
      </c>
      <c r="H11" s="17" t="s">
        <v>1233</v>
      </c>
      <c r="I11" s="23">
        <v>24.5786</v>
      </c>
      <c r="J11" s="17" t="s">
        <v>1253</v>
      </c>
      <c r="K11" s="33">
        <v>2022.01</v>
      </c>
      <c r="L11" s="33">
        <v>2022.12</v>
      </c>
      <c r="M11" s="17" t="s">
        <v>1228</v>
      </c>
      <c r="N11" s="17" t="s">
        <v>1254</v>
      </c>
      <c r="O11" s="16"/>
    </row>
    <row r="12" s="3" customFormat="1" ht="23.1" customHeight="1" spans="1:15">
      <c r="A12" s="16">
        <v>7</v>
      </c>
      <c r="B12" s="17" t="s">
        <v>1255</v>
      </c>
      <c r="C12" s="17" t="s">
        <v>1229</v>
      </c>
      <c r="D12" s="17" t="s">
        <v>1230</v>
      </c>
      <c r="E12" s="17" t="s">
        <v>1256</v>
      </c>
      <c r="F12" s="24">
        <v>15.3024</v>
      </c>
      <c r="G12" s="17" t="s">
        <v>1257</v>
      </c>
      <c r="H12" s="17" t="s">
        <v>1233</v>
      </c>
      <c r="I12" s="24">
        <v>15.3024</v>
      </c>
      <c r="J12" s="17" t="s">
        <v>1258</v>
      </c>
      <c r="K12" s="33">
        <v>2022.01</v>
      </c>
      <c r="L12" s="33">
        <v>2022.12</v>
      </c>
      <c r="M12" s="17" t="s">
        <v>1228</v>
      </c>
      <c r="N12" s="17" t="s">
        <v>1259</v>
      </c>
      <c r="O12" s="16"/>
    </row>
    <row r="13" s="3" customFormat="1" ht="23.1" customHeight="1" spans="1:15">
      <c r="A13" s="16">
        <v>8</v>
      </c>
      <c r="B13" s="17" t="s">
        <v>1260</v>
      </c>
      <c r="C13" s="17" t="s">
        <v>1229</v>
      </c>
      <c r="D13" s="17" t="s">
        <v>1230</v>
      </c>
      <c r="E13" s="17" t="s">
        <v>1261</v>
      </c>
      <c r="F13" s="23">
        <v>13.2765</v>
      </c>
      <c r="G13" s="17" t="s">
        <v>1262</v>
      </c>
      <c r="H13" s="17" t="s">
        <v>1233</v>
      </c>
      <c r="I13" s="23">
        <v>13.2765</v>
      </c>
      <c r="J13" s="17" t="s">
        <v>1263</v>
      </c>
      <c r="K13" s="33">
        <v>2022.01</v>
      </c>
      <c r="L13" s="33">
        <v>2022.12</v>
      </c>
      <c r="M13" s="17" t="s">
        <v>1228</v>
      </c>
      <c r="N13" s="17" t="s">
        <v>1264</v>
      </c>
      <c r="O13" s="16"/>
    </row>
    <row r="14" s="3" customFormat="1" ht="23.1" customHeight="1" spans="1:15">
      <c r="A14" s="16">
        <v>9</v>
      </c>
      <c r="B14" s="17" t="s">
        <v>1260</v>
      </c>
      <c r="C14" s="17" t="s">
        <v>1229</v>
      </c>
      <c r="D14" s="17" t="s">
        <v>1230</v>
      </c>
      <c r="E14" s="17" t="s">
        <v>1265</v>
      </c>
      <c r="F14" s="25">
        <v>22.74</v>
      </c>
      <c r="G14" s="17" t="s">
        <v>1266</v>
      </c>
      <c r="H14" s="17" t="s">
        <v>1233</v>
      </c>
      <c r="I14" s="25">
        <v>22.74</v>
      </c>
      <c r="J14" s="17" t="s">
        <v>1267</v>
      </c>
      <c r="K14" s="33">
        <v>2022.01</v>
      </c>
      <c r="L14" s="33">
        <v>2022.12</v>
      </c>
      <c r="M14" s="17" t="s">
        <v>1228</v>
      </c>
      <c r="N14" s="17" t="s">
        <v>1264</v>
      </c>
      <c r="O14" s="16"/>
    </row>
    <row r="15" s="3" customFormat="1" ht="23.1" customHeight="1" spans="1:15">
      <c r="A15" s="16">
        <v>10</v>
      </c>
      <c r="B15" s="17" t="s">
        <v>1268</v>
      </c>
      <c r="C15" s="17" t="s">
        <v>1229</v>
      </c>
      <c r="D15" s="17" t="s">
        <v>1230</v>
      </c>
      <c r="E15" s="17" t="s">
        <v>1269</v>
      </c>
      <c r="F15" s="23">
        <v>41.2817</v>
      </c>
      <c r="G15" s="17" t="s">
        <v>1270</v>
      </c>
      <c r="H15" s="17" t="s">
        <v>1233</v>
      </c>
      <c r="I15" s="23">
        <v>41.2817</v>
      </c>
      <c r="J15" s="17" t="s">
        <v>1271</v>
      </c>
      <c r="K15" s="33">
        <v>2022.01</v>
      </c>
      <c r="L15" s="33">
        <v>2022.12</v>
      </c>
      <c r="M15" s="17" t="s">
        <v>1228</v>
      </c>
      <c r="N15" s="17" t="s">
        <v>1272</v>
      </c>
      <c r="O15" s="16"/>
    </row>
    <row r="16" s="3" customFormat="1" ht="23.1" customHeight="1" spans="1:15">
      <c r="A16" s="16">
        <v>11</v>
      </c>
      <c r="B16" s="17" t="s">
        <v>1268</v>
      </c>
      <c r="C16" s="17" t="s">
        <v>1229</v>
      </c>
      <c r="D16" s="17" t="s">
        <v>1230</v>
      </c>
      <c r="E16" s="17" t="s">
        <v>1273</v>
      </c>
      <c r="F16" s="23">
        <v>40.1698</v>
      </c>
      <c r="G16" s="17" t="s">
        <v>1274</v>
      </c>
      <c r="H16" s="17" t="s">
        <v>1233</v>
      </c>
      <c r="I16" s="23">
        <v>40.1698</v>
      </c>
      <c r="J16" s="17" t="s">
        <v>1275</v>
      </c>
      <c r="K16" s="33">
        <v>2022.01</v>
      </c>
      <c r="L16" s="33">
        <v>2022.12</v>
      </c>
      <c r="M16" s="17" t="s">
        <v>1228</v>
      </c>
      <c r="N16" s="17" t="s">
        <v>1272</v>
      </c>
      <c r="O16" s="16"/>
    </row>
    <row r="17" s="3" customFormat="1" ht="23.1" customHeight="1" spans="1:15">
      <c r="A17" s="16">
        <v>12</v>
      </c>
      <c r="B17" s="17" t="s">
        <v>1276</v>
      </c>
      <c r="C17" s="17" t="s">
        <v>1229</v>
      </c>
      <c r="D17" s="17" t="s">
        <v>1230</v>
      </c>
      <c r="E17" s="17" t="s">
        <v>1277</v>
      </c>
      <c r="F17" s="23">
        <v>12.7889</v>
      </c>
      <c r="G17" s="17" t="s">
        <v>1278</v>
      </c>
      <c r="H17" s="17" t="s">
        <v>1233</v>
      </c>
      <c r="I17" s="23">
        <v>12.7889</v>
      </c>
      <c r="J17" s="17" t="s">
        <v>1279</v>
      </c>
      <c r="K17" s="33">
        <v>2022.01</v>
      </c>
      <c r="L17" s="33">
        <v>2022.12</v>
      </c>
      <c r="M17" s="17" t="s">
        <v>1228</v>
      </c>
      <c r="N17" s="17" t="s">
        <v>1280</v>
      </c>
      <c r="O17" s="16"/>
    </row>
    <row r="18" s="3" customFormat="1" ht="23.1" customHeight="1" spans="1:15">
      <c r="A18" s="16">
        <v>13</v>
      </c>
      <c r="B18" s="17" t="s">
        <v>1281</v>
      </c>
      <c r="C18" s="17" t="s">
        <v>1229</v>
      </c>
      <c r="D18" s="17" t="s">
        <v>1230</v>
      </c>
      <c r="E18" s="25" t="s">
        <v>1282</v>
      </c>
      <c r="F18" s="17">
        <v>16.0742</v>
      </c>
      <c r="G18" s="17" t="s">
        <v>1283</v>
      </c>
      <c r="H18" s="17" t="s">
        <v>1233</v>
      </c>
      <c r="I18" s="17">
        <v>16.0742</v>
      </c>
      <c r="J18" s="25" t="s">
        <v>1284</v>
      </c>
      <c r="K18" s="33">
        <v>2022.01</v>
      </c>
      <c r="L18" s="33">
        <v>2022.12</v>
      </c>
      <c r="M18" s="17" t="s">
        <v>1228</v>
      </c>
      <c r="N18" s="17" t="s">
        <v>1228</v>
      </c>
      <c r="O18" s="16"/>
    </row>
    <row r="19" s="3" customFormat="1" ht="23.1" customHeight="1" spans="1:15">
      <c r="A19" s="16">
        <v>14</v>
      </c>
      <c r="B19" s="17" t="s">
        <v>1285</v>
      </c>
      <c r="C19" s="17" t="s">
        <v>1229</v>
      </c>
      <c r="D19" s="17" t="s">
        <v>1230</v>
      </c>
      <c r="E19" s="17" t="s">
        <v>1286</v>
      </c>
      <c r="F19" s="24">
        <v>90.5164</v>
      </c>
      <c r="G19" s="17" t="s">
        <v>1287</v>
      </c>
      <c r="H19" s="17" t="s">
        <v>1233</v>
      </c>
      <c r="I19" s="24">
        <v>90.5164</v>
      </c>
      <c r="J19" s="17" t="s">
        <v>1288</v>
      </c>
      <c r="K19" s="33">
        <v>2022.01</v>
      </c>
      <c r="L19" s="33">
        <v>2022.12</v>
      </c>
      <c r="M19" s="17" t="s">
        <v>1228</v>
      </c>
      <c r="N19" s="17" t="s">
        <v>1228</v>
      </c>
      <c r="O19" s="16"/>
    </row>
    <row r="20" s="3" customFormat="1" ht="23.1" customHeight="1" spans="1:15">
      <c r="A20" s="16">
        <v>15</v>
      </c>
      <c r="B20" s="17" t="s">
        <v>1289</v>
      </c>
      <c r="C20" s="17" t="s">
        <v>1229</v>
      </c>
      <c r="D20" s="17" t="s">
        <v>1230</v>
      </c>
      <c r="E20" s="17" t="s">
        <v>1290</v>
      </c>
      <c r="F20" s="26">
        <v>5.0043</v>
      </c>
      <c r="G20" s="17" t="s">
        <v>1291</v>
      </c>
      <c r="H20" s="17" t="s">
        <v>1233</v>
      </c>
      <c r="I20" s="26">
        <v>5.0043</v>
      </c>
      <c r="J20" s="17" t="s">
        <v>1292</v>
      </c>
      <c r="K20" s="33">
        <v>2022.01</v>
      </c>
      <c r="L20" s="33">
        <v>2022.12</v>
      </c>
      <c r="M20" s="17" t="s">
        <v>1228</v>
      </c>
      <c r="N20" s="17" t="s">
        <v>1228</v>
      </c>
      <c r="O20" s="16"/>
    </row>
    <row r="21" s="3" customFormat="1" ht="23.1" customHeight="1" spans="1:15">
      <c r="A21" s="16">
        <v>16</v>
      </c>
      <c r="B21" s="17" t="s">
        <v>1268</v>
      </c>
      <c r="C21" s="17" t="s">
        <v>1229</v>
      </c>
      <c r="D21" s="17" t="s">
        <v>1230</v>
      </c>
      <c r="E21" s="25" t="s">
        <v>1293</v>
      </c>
      <c r="F21" s="24">
        <v>12.7779</v>
      </c>
      <c r="G21" s="19" t="s">
        <v>1294</v>
      </c>
      <c r="H21" s="19" t="s">
        <v>1233</v>
      </c>
      <c r="I21" s="24">
        <v>12.7779</v>
      </c>
      <c r="J21" s="25" t="s">
        <v>1295</v>
      </c>
      <c r="K21" s="34">
        <v>2022.01</v>
      </c>
      <c r="L21" s="34">
        <v>2022.12</v>
      </c>
      <c r="M21" s="17" t="s">
        <v>1228</v>
      </c>
      <c r="N21" s="17" t="s">
        <v>1228</v>
      </c>
      <c r="O21" s="16"/>
    </row>
    <row r="22" s="4" customFormat="1" ht="23.1" customHeight="1" spans="1:16">
      <c r="A22" s="16">
        <v>17</v>
      </c>
      <c r="B22" s="17" t="s">
        <v>1268</v>
      </c>
      <c r="C22" s="17" t="s">
        <v>1229</v>
      </c>
      <c r="D22" s="17" t="s">
        <v>1230</v>
      </c>
      <c r="E22" s="25" t="s">
        <v>1296</v>
      </c>
      <c r="F22" s="24"/>
      <c r="G22" s="27"/>
      <c r="H22" s="27"/>
      <c r="I22" s="24"/>
      <c r="J22" s="25"/>
      <c r="K22" s="36"/>
      <c r="L22" s="36"/>
      <c r="M22" s="17" t="s">
        <v>1228</v>
      </c>
      <c r="N22" s="17" t="s">
        <v>1228</v>
      </c>
      <c r="O22" s="16"/>
      <c r="P22" s="3"/>
    </row>
    <row r="23" s="3" customFormat="1" ht="23.1" customHeight="1" spans="1:15">
      <c r="A23" s="16">
        <v>18</v>
      </c>
      <c r="B23" s="17" t="s">
        <v>1268</v>
      </c>
      <c r="C23" s="17" t="s">
        <v>1229</v>
      </c>
      <c r="D23" s="17" t="s">
        <v>1230</v>
      </c>
      <c r="E23" s="25" t="s">
        <v>1297</v>
      </c>
      <c r="F23" s="24"/>
      <c r="G23" s="27"/>
      <c r="H23" s="27"/>
      <c r="I23" s="24"/>
      <c r="J23" s="25"/>
      <c r="K23" s="36"/>
      <c r="L23" s="36"/>
      <c r="M23" s="17" t="s">
        <v>1228</v>
      </c>
      <c r="N23" s="17" t="s">
        <v>1228</v>
      </c>
      <c r="O23" s="16"/>
    </row>
    <row r="24" s="3" customFormat="1" ht="23.1" customHeight="1" spans="1:15">
      <c r="A24" s="16">
        <v>19</v>
      </c>
      <c r="B24" s="17" t="s">
        <v>1268</v>
      </c>
      <c r="C24" s="17" t="s">
        <v>1229</v>
      </c>
      <c r="D24" s="17" t="s">
        <v>1230</v>
      </c>
      <c r="E24" s="25" t="s">
        <v>1298</v>
      </c>
      <c r="F24" s="24"/>
      <c r="G24" s="27"/>
      <c r="H24" s="27"/>
      <c r="I24" s="24"/>
      <c r="J24" s="25"/>
      <c r="K24" s="36"/>
      <c r="L24" s="36"/>
      <c r="M24" s="17" t="s">
        <v>1228</v>
      </c>
      <c r="N24" s="17" t="s">
        <v>1228</v>
      </c>
      <c r="O24" s="16"/>
    </row>
    <row r="25" s="3" customFormat="1" ht="23.1" customHeight="1" spans="1:15">
      <c r="A25" s="16">
        <v>20</v>
      </c>
      <c r="B25" s="17" t="s">
        <v>1268</v>
      </c>
      <c r="C25" s="17" t="s">
        <v>1229</v>
      </c>
      <c r="D25" s="17" t="s">
        <v>1230</v>
      </c>
      <c r="E25" s="25" t="s">
        <v>1299</v>
      </c>
      <c r="F25" s="24"/>
      <c r="G25" s="21"/>
      <c r="H25" s="21"/>
      <c r="I25" s="24"/>
      <c r="J25" s="25"/>
      <c r="K25" s="35"/>
      <c r="L25" s="35"/>
      <c r="M25" s="17" t="s">
        <v>1228</v>
      </c>
      <c r="N25" s="17" t="s">
        <v>1228</v>
      </c>
      <c r="O25" s="16"/>
    </row>
    <row r="26" s="3" customFormat="1" ht="23.1" customHeight="1" spans="1:15">
      <c r="A26" s="16">
        <v>21</v>
      </c>
      <c r="B26" s="17" t="s">
        <v>1300</v>
      </c>
      <c r="C26" s="17" t="s">
        <v>1229</v>
      </c>
      <c r="D26" s="17" t="s">
        <v>1230</v>
      </c>
      <c r="E26" s="25" t="s">
        <v>1301</v>
      </c>
      <c r="F26" s="24">
        <v>45.8345</v>
      </c>
      <c r="G26" s="19" t="s">
        <v>1302</v>
      </c>
      <c r="H26" s="19" t="s">
        <v>1233</v>
      </c>
      <c r="I26" s="24">
        <v>45.8345</v>
      </c>
      <c r="J26" s="25" t="s">
        <v>1303</v>
      </c>
      <c r="K26" s="34">
        <v>2022.01</v>
      </c>
      <c r="L26" s="34">
        <v>2022.12</v>
      </c>
      <c r="M26" s="17" t="s">
        <v>1228</v>
      </c>
      <c r="N26" s="17" t="s">
        <v>1228</v>
      </c>
      <c r="O26" s="16"/>
    </row>
    <row r="27" s="3" customFormat="1" ht="23.1" customHeight="1" spans="1:15">
      <c r="A27" s="16">
        <v>22</v>
      </c>
      <c r="B27" s="17" t="s">
        <v>1300</v>
      </c>
      <c r="C27" s="17" t="s">
        <v>1229</v>
      </c>
      <c r="D27" s="17" t="s">
        <v>1230</v>
      </c>
      <c r="E27" s="25" t="s">
        <v>1304</v>
      </c>
      <c r="F27" s="24"/>
      <c r="G27" s="21"/>
      <c r="H27" s="21"/>
      <c r="I27" s="24"/>
      <c r="J27" s="25"/>
      <c r="K27" s="35"/>
      <c r="L27" s="35"/>
      <c r="M27" s="17" t="s">
        <v>1228</v>
      </c>
      <c r="N27" s="17" t="s">
        <v>1228</v>
      </c>
      <c r="O27" s="16"/>
    </row>
    <row r="28" s="3" customFormat="1" ht="23.1" customHeight="1" spans="1:15">
      <c r="A28" s="16">
        <v>23</v>
      </c>
      <c r="B28" s="17" t="s">
        <v>1305</v>
      </c>
      <c r="C28" s="17" t="s">
        <v>1229</v>
      </c>
      <c r="D28" s="17" t="s">
        <v>1230</v>
      </c>
      <c r="E28" s="17" t="s">
        <v>1306</v>
      </c>
      <c r="F28" s="24">
        <v>99.158</v>
      </c>
      <c r="G28" s="17" t="s">
        <v>1307</v>
      </c>
      <c r="H28" s="17" t="s">
        <v>1233</v>
      </c>
      <c r="I28" s="24">
        <v>99.158</v>
      </c>
      <c r="J28" s="17" t="s">
        <v>1308</v>
      </c>
      <c r="K28" s="33">
        <v>2022.01</v>
      </c>
      <c r="L28" s="33">
        <v>2022.12</v>
      </c>
      <c r="M28" s="17" t="s">
        <v>1228</v>
      </c>
      <c r="N28" s="17" t="s">
        <v>1228</v>
      </c>
      <c r="O28" s="16"/>
    </row>
    <row r="29" s="3" customFormat="1" ht="23.1" customHeight="1" spans="1:15">
      <c r="A29" s="16">
        <v>24</v>
      </c>
      <c r="B29" s="17" t="s">
        <v>1289</v>
      </c>
      <c r="C29" s="17" t="s">
        <v>1229</v>
      </c>
      <c r="D29" s="17" t="s">
        <v>1230</v>
      </c>
      <c r="E29" s="17" t="s">
        <v>1309</v>
      </c>
      <c r="F29" s="24">
        <v>2.1225</v>
      </c>
      <c r="G29" s="17" t="s">
        <v>1310</v>
      </c>
      <c r="H29" s="17" t="s">
        <v>1233</v>
      </c>
      <c r="I29" s="24">
        <v>2.1225</v>
      </c>
      <c r="J29" s="17" t="s">
        <v>1311</v>
      </c>
      <c r="K29" s="33">
        <v>2022.01</v>
      </c>
      <c r="L29" s="33">
        <v>2022.12</v>
      </c>
      <c r="M29" s="17" t="s">
        <v>1228</v>
      </c>
      <c r="N29" s="17" t="s">
        <v>1228</v>
      </c>
      <c r="O29" s="16"/>
    </row>
    <row r="30" s="3" customFormat="1" ht="23.1" customHeight="1" spans="1:15">
      <c r="A30" s="16">
        <v>25</v>
      </c>
      <c r="B30" s="17" t="s">
        <v>1312</v>
      </c>
      <c r="C30" s="17" t="s">
        <v>1229</v>
      </c>
      <c r="D30" s="17" t="s">
        <v>1230</v>
      </c>
      <c r="E30" s="17" t="s">
        <v>1313</v>
      </c>
      <c r="F30" s="26">
        <v>23.0743</v>
      </c>
      <c r="G30" s="17" t="s">
        <v>1314</v>
      </c>
      <c r="H30" s="17" t="s">
        <v>1233</v>
      </c>
      <c r="I30" s="26">
        <v>23.0743</v>
      </c>
      <c r="J30" s="17" t="s">
        <v>1315</v>
      </c>
      <c r="K30" s="33">
        <v>2022.01</v>
      </c>
      <c r="L30" s="33">
        <v>2022.12</v>
      </c>
      <c r="M30" s="17" t="s">
        <v>1228</v>
      </c>
      <c r="N30" s="17" t="s">
        <v>1228</v>
      </c>
      <c r="O30" s="16"/>
    </row>
    <row r="31" s="3" customFormat="1" ht="23.1" customHeight="1" spans="1:15">
      <c r="A31" s="16">
        <v>26</v>
      </c>
      <c r="B31" s="17" t="s">
        <v>1316</v>
      </c>
      <c r="C31" s="17" t="s">
        <v>1229</v>
      </c>
      <c r="D31" s="17" t="s">
        <v>1230</v>
      </c>
      <c r="E31" s="17" t="s">
        <v>1317</v>
      </c>
      <c r="F31" s="17">
        <v>10.4121</v>
      </c>
      <c r="G31" s="17" t="s">
        <v>1318</v>
      </c>
      <c r="H31" s="17" t="s">
        <v>1233</v>
      </c>
      <c r="I31" s="17">
        <v>10.4121</v>
      </c>
      <c r="J31" s="17" t="s">
        <v>1319</v>
      </c>
      <c r="K31" s="33">
        <v>2022.01</v>
      </c>
      <c r="L31" s="33">
        <v>2022.12</v>
      </c>
      <c r="M31" s="17" t="s">
        <v>1228</v>
      </c>
      <c r="N31" s="17" t="s">
        <v>1320</v>
      </c>
      <c r="O31" s="16"/>
    </row>
    <row r="32" s="3" customFormat="1" ht="23.1" customHeight="1" spans="1:15">
      <c r="A32" s="16">
        <v>27</v>
      </c>
      <c r="B32" s="17" t="s">
        <v>1321</v>
      </c>
      <c r="C32" s="17" t="s">
        <v>1229</v>
      </c>
      <c r="D32" s="17" t="s">
        <v>1230</v>
      </c>
      <c r="E32" s="17" t="s">
        <v>1322</v>
      </c>
      <c r="F32" s="17">
        <v>4.2364</v>
      </c>
      <c r="G32" s="17" t="s">
        <v>1323</v>
      </c>
      <c r="H32" s="17" t="s">
        <v>1233</v>
      </c>
      <c r="I32" s="17">
        <v>4.2364</v>
      </c>
      <c r="J32" s="17" t="s">
        <v>1324</v>
      </c>
      <c r="K32" s="33">
        <v>2022.01</v>
      </c>
      <c r="L32" s="33">
        <v>2022.12</v>
      </c>
      <c r="M32" s="17" t="s">
        <v>1228</v>
      </c>
      <c r="N32" s="17" t="s">
        <v>1325</v>
      </c>
      <c r="O32" s="16"/>
    </row>
    <row r="33" s="3" customFormat="1" ht="23.1" customHeight="1" spans="1:15">
      <c r="A33" s="16">
        <v>28</v>
      </c>
      <c r="B33" s="17" t="s">
        <v>1326</v>
      </c>
      <c r="C33" s="17" t="s">
        <v>1229</v>
      </c>
      <c r="D33" s="17" t="s">
        <v>1230</v>
      </c>
      <c r="E33" s="17" t="s">
        <v>1327</v>
      </c>
      <c r="F33" s="17">
        <v>5.0326</v>
      </c>
      <c r="G33" s="17" t="s">
        <v>1328</v>
      </c>
      <c r="H33" s="17" t="s">
        <v>1233</v>
      </c>
      <c r="I33" s="17">
        <v>5.0326</v>
      </c>
      <c r="J33" s="17" t="s">
        <v>1329</v>
      </c>
      <c r="K33" s="33">
        <v>2022.01</v>
      </c>
      <c r="L33" s="33">
        <v>2022.12</v>
      </c>
      <c r="M33" s="17" t="s">
        <v>1228</v>
      </c>
      <c r="N33" s="17" t="s">
        <v>1330</v>
      </c>
      <c r="O33" s="16"/>
    </row>
    <row r="34" s="3" customFormat="1" ht="23.1" customHeight="1" spans="1:15">
      <c r="A34" s="16">
        <v>29</v>
      </c>
      <c r="B34" s="17" t="s">
        <v>1331</v>
      </c>
      <c r="C34" s="17" t="s">
        <v>1229</v>
      </c>
      <c r="D34" s="23" t="s">
        <v>1230</v>
      </c>
      <c r="E34" s="17" t="s">
        <v>1332</v>
      </c>
      <c r="F34" s="28">
        <v>1.4624</v>
      </c>
      <c r="G34" s="17" t="s">
        <v>1333</v>
      </c>
      <c r="H34" s="17" t="s">
        <v>1233</v>
      </c>
      <c r="I34" s="28">
        <v>1.4624</v>
      </c>
      <c r="J34" s="17" t="s">
        <v>1334</v>
      </c>
      <c r="K34" s="33">
        <v>2022.01</v>
      </c>
      <c r="L34" s="33">
        <v>2022.12</v>
      </c>
      <c r="M34" s="17" t="s">
        <v>1228</v>
      </c>
      <c r="N34" s="23" t="s">
        <v>1335</v>
      </c>
      <c r="O34" s="16"/>
    </row>
    <row r="35" s="3" customFormat="1" ht="23.1" customHeight="1" spans="1:15">
      <c r="A35" s="16">
        <v>30</v>
      </c>
      <c r="B35" s="17" t="s">
        <v>1336</v>
      </c>
      <c r="C35" s="17" t="s">
        <v>1229</v>
      </c>
      <c r="D35" s="23" t="s">
        <v>1230</v>
      </c>
      <c r="E35" s="17" t="s">
        <v>1337</v>
      </c>
      <c r="F35" s="28">
        <v>1.5361</v>
      </c>
      <c r="G35" s="17" t="s">
        <v>1338</v>
      </c>
      <c r="H35" s="17" t="s">
        <v>1233</v>
      </c>
      <c r="I35" s="28">
        <v>1.5361</v>
      </c>
      <c r="J35" s="17" t="s">
        <v>1339</v>
      </c>
      <c r="K35" s="33">
        <v>2022.01</v>
      </c>
      <c r="L35" s="33">
        <v>2022.12</v>
      </c>
      <c r="M35" s="17" t="s">
        <v>1228</v>
      </c>
      <c r="N35" s="23" t="s">
        <v>1340</v>
      </c>
      <c r="O35" s="16"/>
    </row>
    <row r="36" s="3" customFormat="1" ht="23.1" customHeight="1" spans="1:15">
      <c r="A36" s="16">
        <v>31</v>
      </c>
      <c r="B36" s="17" t="s">
        <v>1341</v>
      </c>
      <c r="C36" s="17" t="s">
        <v>1229</v>
      </c>
      <c r="D36" s="23" t="s">
        <v>1230</v>
      </c>
      <c r="E36" s="29" t="s">
        <v>1342</v>
      </c>
      <c r="F36" s="28">
        <v>6.2856</v>
      </c>
      <c r="G36" s="17" t="s">
        <v>1343</v>
      </c>
      <c r="H36" s="17" t="s">
        <v>1233</v>
      </c>
      <c r="I36" s="28">
        <v>6.2856</v>
      </c>
      <c r="J36" s="29" t="s">
        <v>1344</v>
      </c>
      <c r="K36" s="33">
        <v>2022.01</v>
      </c>
      <c r="L36" s="33">
        <v>2022.12</v>
      </c>
      <c r="M36" s="17" t="s">
        <v>1228</v>
      </c>
      <c r="N36" s="23" t="s">
        <v>1345</v>
      </c>
      <c r="O36" s="16"/>
    </row>
    <row r="37" s="3" customFormat="1" ht="23.1" customHeight="1" spans="1:15">
      <c r="A37" s="16">
        <v>32</v>
      </c>
      <c r="B37" s="17" t="s">
        <v>1346</v>
      </c>
      <c r="C37" s="17" t="s">
        <v>1229</v>
      </c>
      <c r="D37" s="23" t="s">
        <v>1230</v>
      </c>
      <c r="E37" s="29" t="s">
        <v>1347</v>
      </c>
      <c r="F37" s="28">
        <v>5.0671</v>
      </c>
      <c r="G37" s="17" t="s">
        <v>1348</v>
      </c>
      <c r="H37" s="17" t="s">
        <v>1233</v>
      </c>
      <c r="I37" s="28">
        <v>5.0671</v>
      </c>
      <c r="J37" s="29" t="s">
        <v>1349</v>
      </c>
      <c r="K37" s="33">
        <v>2022.01</v>
      </c>
      <c r="L37" s="33">
        <v>2022.12</v>
      </c>
      <c r="M37" s="17" t="s">
        <v>1228</v>
      </c>
      <c r="N37" s="23" t="s">
        <v>1350</v>
      </c>
      <c r="O37" s="16"/>
    </row>
    <row r="38" s="3" customFormat="1" ht="23.1" customHeight="1" spans="1:15">
      <c r="A38" s="16">
        <v>33</v>
      </c>
      <c r="B38" s="17" t="s">
        <v>1336</v>
      </c>
      <c r="C38" s="17" t="s">
        <v>1229</v>
      </c>
      <c r="D38" s="29" t="s">
        <v>1230</v>
      </c>
      <c r="E38" s="29" t="s">
        <v>1351</v>
      </c>
      <c r="F38" s="28">
        <v>14.0004</v>
      </c>
      <c r="G38" s="17" t="s">
        <v>1352</v>
      </c>
      <c r="H38" s="17" t="s">
        <v>1233</v>
      </c>
      <c r="I38" s="28">
        <v>14.0004</v>
      </c>
      <c r="J38" s="29" t="s">
        <v>1353</v>
      </c>
      <c r="K38" s="33">
        <v>2022.01</v>
      </c>
      <c r="L38" s="33">
        <v>2022.12</v>
      </c>
      <c r="M38" s="17" t="s">
        <v>1228</v>
      </c>
      <c r="N38" s="29" t="s">
        <v>1340</v>
      </c>
      <c r="O38" s="16"/>
    </row>
    <row r="39" s="3" customFormat="1" ht="23.1" customHeight="1" spans="1:15">
      <c r="A39" s="16">
        <v>34</v>
      </c>
      <c r="B39" s="17" t="s">
        <v>1354</v>
      </c>
      <c r="C39" s="17" t="s">
        <v>1229</v>
      </c>
      <c r="D39" s="29" t="s">
        <v>1230</v>
      </c>
      <c r="E39" s="29" t="s">
        <v>1355</v>
      </c>
      <c r="F39" s="28">
        <v>0.1645</v>
      </c>
      <c r="G39" s="17" t="s">
        <v>1356</v>
      </c>
      <c r="H39" s="17" t="s">
        <v>1233</v>
      </c>
      <c r="I39" s="28">
        <v>0.1645</v>
      </c>
      <c r="J39" s="29" t="s">
        <v>1357</v>
      </c>
      <c r="K39" s="33">
        <v>2022.01</v>
      </c>
      <c r="L39" s="33">
        <v>2022.12</v>
      </c>
      <c r="M39" s="17" t="s">
        <v>1228</v>
      </c>
      <c r="N39" s="29" t="s">
        <v>1358</v>
      </c>
      <c r="O39" s="16"/>
    </row>
    <row r="40" s="3" customFormat="1" ht="23.1" customHeight="1" spans="1:15">
      <c r="A40" s="16">
        <v>35</v>
      </c>
      <c r="B40" s="17" t="s">
        <v>1359</v>
      </c>
      <c r="C40" s="17" t="s">
        <v>1229</v>
      </c>
      <c r="D40" s="29" t="s">
        <v>1230</v>
      </c>
      <c r="E40" s="30" t="s">
        <v>1360</v>
      </c>
      <c r="F40" s="17">
        <v>16.2</v>
      </c>
      <c r="G40" s="17" t="s">
        <v>1361</v>
      </c>
      <c r="H40" s="17" t="s">
        <v>1233</v>
      </c>
      <c r="I40" s="17">
        <v>16.2</v>
      </c>
      <c r="J40" s="30" t="s">
        <v>1362</v>
      </c>
      <c r="K40" s="33">
        <v>2022.01</v>
      </c>
      <c r="L40" s="33">
        <v>2022.12</v>
      </c>
      <c r="M40" s="17" t="s">
        <v>1228</v>
      </c>
      <c r="N40" s="17" t="s">
        <v>1363</v>
      </c>
      <c r="O40" s="16"/>
    </row>
    <row r="41" s="3" customFormat="1" ht="23.1" customHeight="1" spans="1:15">
      <c r="A41" s="16">
        <v>36</v>
      </c>
      <c r="B41" s="17" t="s">
        <v>1364</v>
      </c>
      <c r="C41" s="17" t="s">
        <v>1229</v>
      </c>
      <c r="D41" s="29" t="s">
        <v>1230</v>
      </c>
      <c r="E41" s="30" t="s">
        <v>1365</v>
      </c>
      <c r="F41" s="17">
        <v>5</v>
      </c>
      <c r="G41" s="17" t="s">
        <v>1366</v>
      </c>
      <c r="H41" s="17" t="s">
        <v>1233</v>
      </c>
      <c r="I41" s="17">
        <v>5</v>
      </c>
      <c r="J41" s="30" t="s">
        <v>1367</v>
      </c>
      <c r="K41" s="33">
        <v>2022.01</v>
      </c>
      <c r="L41" s="33">
        <v>2022.12</v>
      </c>
      <c r="M41" s="17" t="s">
        <v>1228</v>
      </c>
      <c r="N41" s="17" t="s">
        <v>1368</v>
      </c>
      <c r="O41" s="16"/>
    </row>
    <row r="42" s="3" customFormat="1" ht="23.1" customHeight="1" spans="1:15">
      <c r="A42" s="16">
        <v>37</v>
      </c>
      <c r="B42" s="17" t="s">
        <v>1369</v>
      </c>
      <c r="C42" s="17" t="s">
        <v>1229</v>
      </c>
      <c r="D42" s="29" t="s">
        <v>1230</v>
      </c>
      <c r="E42" s="17" t="s">
        <v>1370</v>
      </c>
      <c r="F42" s="17">
        <v>0.4129</v>
      </c>
      <c r="G42" s="17" t="s">
        <v>1371</v>
      </c>
      <c r="H42" s="17" t="s">
        <v>1233</v>
      </c>
      <c r="I42" s="17">
        <v>0.4129</v>
      </c>
      <c r="J42" s="17" t="s">
        <v>1372</v>
      </c>
      <c r="K42" s="33">
        <v>2022.01</v>
      </c>
      <c r="L42" s="33">
        <v>2022.12</v>
      </c>
      <c r="M42" s="17" t="s">
        <v>1228</v>
      </c>
      <c r="N42" s="17" t="s">
        <v>1373</v>
      </c>
      <c r="O42" s="16"/>
    </row>
    <row r="43" s="3" customFormat="1" ht="23.1" customHeight="1" spans="1:15">
      <c r="A43" s="16">
        <v>38</v>
      </c>
      <c r="B43" s="17" t="s">
        <v>1374</v>
      </c>
      <c r="C43" s="17" t="s">
        <v>1229</v>
      </c>
      <c r="D43" s="29" t="s">
        <v>1230</v>
      </c>
      <c r="E43" s="17" t="s">
        <v>1375</v>
      </c>
      <c r="F43" s="17">
        <v>1.9</v>
      </c>
      <c r="G43" s="17" t="s">
        <v>1376</v>
      </c>
      <c r="H43" s="17" t="s">
        <v>1233</v>
      </c>
      <c r="I43" s="17">
        <v>1.9</v>
      </c>
      <c r="J43" s="17" t="s">
        <v>1377</v>
      </c>
      <c r="K43" s="33">
        <v>2022.01</v>
      </c>
      <c r="L43" s="33">
        <v>2022.12</v>
      </c>
      <c r="M43" s="17" t="s">
        <v>1228</v>
      </c>
      <c r="N43" s="17" t="s">
        <v>1378</v>
      </c>
      <c r="O43" s="16"/>
    </row>
    <row r="44" s="3" customFormat="1" ht="23.1" customHeight="1" spans="1:15">
      <c r="A44" s="16">
        <v>39</v>
      </c>
      <c r="B44" s="17" t="s">
        <v>1379</v>
      </c>
      <c r="C44" s="17" t="s">
        <v>1229</v>
      </c>
      <c r="D44" s="17" t="s">
        <v>1230</v>
      </c>
      <c r="E44" s="17" t="s">
        <v>1380</v>
      </c>
      <c r="F44" s="17">
        <v>13.7703</v>
      </c>
      <c r="G44" s="19" t="s">
        <v>1381</v>
      </c>
      <c r="H44" s="19" t="s">
        <v>1233</v>
      </c>
      <c r="I44" s="17">
        <v>13.7703</v>
      </c>
      <c r="J44" s="17" t="s">
        <v>1382</v>
      </c>
      <c r="K44" s="34">
        <v>2022.01</v>
      </c>
      <c r="L44" s="34">
        <v>2022.12</v>
      </c>
      <c r="M44" s="17" t="s">
        <v>1228</v>
      </c>
      <c r="N44" s="17" t="s">
        <v>1383</v>
      </c>
      <c r="O44" s="16"/>
    </row>
    <row r="45" s="3" customFormat="1" ht="23.1" customHeight="1" spans="1:15">
      <c r="A45" s="16">
        <v>40</v>
      </c>
      <c r="B45" s="17" t="s">
        <v>1379</v>
      </c>
      <c r="C45" s="17" t="s">
        <v>1229</v>
      </c>
      <c r="D45" s="17" t="s">
        <v>1230</v>
      </c>
      <c r="E45" s="17" t="s">
        <v>1384</v>
      </c>
      <c r="F45" s="17"/>
      <c r="G45" s="27"/>
      <c r="H45" s="27"/>
      <c r="I45" s="17"/>
      <c r="J45" s="17"/>
      <c r="K45" s="36"/>
      <c r="L45" s="36"/>
      <c r="M45" s="17" t="s">
        <v>1228</v>
      </c>
      <c r="N45" s="17" t="s">
        <v>1383</v>
      </c>
      <c r="O45" s="16"/>
    </row>
    <row r="46" s="3" customFormat="1" ht="23.1" customHeight="1" spans="1:15">
      <c r="A46" s="16">
        <v>41</v>
      </c>
      <c r="B46" s="17" t="s">
        <v>1379</v>
      </c>
      <c r="C46" s="17" t="s">
        <v>1229</v>
      </c>
      <c r="D46" s="17" t="s">
        <v>1230</v>
      </c>
      <c r="E46" s="17" t="s">
        <v>1385</v>
      </c>
      <c r="F46" s="17"/>
      <c r="G46" s="27"/>
      <c r="H46" s="27"/>
      <c r="I46" s="17"/>
      <c r="J46" s="17"/>
      <c r="K46" s="36"/>
      <c r="L46" s="36"/>
      <c r="M46" s="17" t="s">
        <v>1228</v>
      </c>
      <c r="N46" s="17" t="s">
        <v>1383</v>
      </c>
      <c r="O46" s="16"/>
    </row>
    <row r="47" s="3" customFormat="1" ht="23.1" customHeight="1" spans="1:15">
      <c r="A47" s="16">
        <v>42</v>
      </c>
      <c r="B47" s="17" t="s">
        <v>1379</v>
      </c>
      <c r="C47" s="17" t="s">
        <v>1229</v>
      </c>
      <c r="D47" s="17" t="s">
        <v>1230</v>
      </c>
      <c r="E47" s="17" t="s">
        <v>1386</v>
      </c>
      <c r="F47" s="17"/>
      <c r="G47" s="21"/>
      <c r="H47" s="21"/>
      <c r="I47" s="17"/>
      <c r="J47" s="17"/>
      <c r="K47" s="35"/>
      <c r="L47" s="35"/>
      <c r="M47" s="17" t="s">
        <v>1228</v>
      </c>
      <c r="N47" s="17" t="s">
        <v>1383</v>
      </c>
      <c r="O47" s="16"/>
    </row>
    <row r="48" s="3" customFormat="1" ht="23.1" customHeight="1" spans="1:15">
      <c r="A48" s="16">
        <v>43</v>
      </c>
      <c r="B48" s="17" t="s">
        <v>1387</v>
      </c>
      <c r="C48" s="17" t="s">
        <v>1229</v>
      </c>
      <c r="D48" s="17" t="s">
        <v>1230</v>
      </c>
      <c r="E48" s="17" t="s">
        <v>1388</v>
      </c>
      <c r="F48" s="26">
        <v>12.1877</v>
      </c>
      <c r="G48" s="17" t="s">
        <v>1389</v>
      </c>
      <c r="H48" s="17" t="s">
        <v>1233</v>
      </c>
      <c r="I48" s="26">
        <v>12.1877</v>
      </c>
      <c r="J48" s="17" t="s">
        <v>1248</v>
      </c>
      <c r="K48" s="33">
        <v>2022.01</v>
      </c>
      <c r="L48" s="33">
        <v>2022.12</v>
      </c>
      <c r="M48" s="17" t="s">
        <v>1228</v>
      </c>
      <c r="N48" s="16" t="s">
        <v>1390</v>
      </c>
      <c r="O48" s="16"/>
    </row>
    <row r="49" s="3" customFormat="1" ht="23.1" customHeight="1" spans="1:15">
      <c r="A49" s="16">
        <v>44</v>
      </c>
      <c r="B49" s="17" t="s">
        <v>1387</v>
      </c>
      <c r="C49" s="17" t="s">
        <v>1229</v>
      </c>
      <c r="D49" s="17" t="s">
        <v>1230</v>
      </c>
      <c r="E49" s="17" t="s">
        <v>1391</v>
      </c>
      <c r="F49" s="26">
        <v>22.37</v>
      </c>
      <c r="G49" s="17" t="s">
        <v>1392</v>
      </c>
      <c r="H49" s="17" t="s">
        <v>1233</v>
      </c>
      <c r="I49" s="26">
        <v>22.37</v>
      </c>
      <c r="J49" s="17" t="s">
        <v>1248</v>
      </c>
      <c r="K49" s="33">
        <v>2022.01</v>
      </c>
      <c r="L49" s="33">
        <v>2022.12</v>
      </c>
      <c r="M49" s="17" t="s">
        <v>1228</v>
      </c>
      <c r="N49" s="16" t="s">
        <v>1390</v>
      </c>
      <c r="O49" s="16"/>
    </row>
    <row r="50" s="3" customFormat="1" ht="23.1" customHeight="1" spans="1:15">
      <c r="A50" s="16">
        <v>45</v>
      </c>
      <c r="B50" s="17" t="s">
        <v>1387</v>
      </c>
      <c r="C50" s="17" t="s">
        <v>1229</v>
      </c>
      <c r="D50" s="17" t="s">
        <v>1230</v>
      </c>
      <c r="E50" s="17" t="s">
        <v>1393</v>
      </c>
      <c r="F50" s="26">
        <v>22.4782</v>
      </c>
      <c r="G50" s="17" t="s">
        <v>1394</v>
      </c>
      <c r="H50" s="17" t="s">
        <v>1233</v>
      </c>
      <c r="I50" s="26">
        <v>22.4782</v>
      </c>
      <c r="J50" s="17" t="s">
        <v>1248</v>
      </c>
      <c r="K50" s="33">
        <v>2022.01</v>
      </c>
      <c r="L50" s="33">
        <v>2022.12</v>
      </c>
      <c r="M50" s="17" t="s">
        <v>1228</v>
      </c>
      <c r="N50" s="16" t="s">
        <v>1390</v>
      </c>
      <c r="O50" s="16"/>
    </row>
    <row r="51" s="3" customFormat="1" ht="23.1" customHeight="1" spans="1:15">
      <c r="A51" s="16">
        <v>46</v>
      </c>
      <c r="B51" s="17" t="s">
        <v>1387</v>
      </c>
      <c r="C51" s="17" t="s">
        <v>1229</v>
      </c>
      <c r="D51" s="17" t="s">
        <v>1230</v>
      </c>
      <c r="E51" s="17" t="s">
        <v>1395</v>
      </c>
      <c r="F51" s="26">
        <v>37.4801</v>
      </c>
      <c r="G51" s="17" t="s">
        <v>1396</v>
      </c>
      <c r="H51" s="17" t="s">
        <v>1233</v>
      </c>
      <c r="I51" s="26">
        <v>37.4801</v>
      </c>
      <c r="J51" s="17" t="s">
        <v>1248</v>
      </c>
      <c r="K51" s="33">
        <v>2022.01</v>
      </c>
      <c r="L51" s="33">
        <v>2022.12</v>
      </c>
      <c r="M51" s="17" t="s">
        <v>1228</v>
      </c>
      <c r="N51" s="16" t="s">
        <v>1390</v>
      </c>
      <c r="O51" s="16"/>
    </row>
    <row r="52" s="3" customFormat="1" ht="23.1" customHeight="1" spans="1:15">
      <c r="A52" s="16">
        <v>47</v>
      </c>
      <c r="B52" s="17" t="s">
        <v>1240</v>
      </c>
      <c r="C52" s="17" t="s">
        <v>1229</v>
      </c>
      <c r="D52" s="17" t="s">
        <v>1230</v>
      </c>
      <c r="E52" s="17" t="s">
        <v>1397</v>
      </c>
      <c r="F52" s="26">
        <v>50.7228</v>
      </c>
      <c r="G52" s="17" t="s">
        <v>1398</v>
      </c>
      <c r="H52" s="17" t="s">
        <v>1233</v>
      </c>
      <c r="I52" s="26">
        <v>50.7228</v>
      </c>
      <c r="J52" s="17" t="s">
        <v>1399</v>
      </c>
      <c r="K52" s="33">
        <v>2022.01</v>
      </c>
      <c r="L52" s="33">
        <v>2022.12</v>
      </c>
      <c r="M52" s="17" t="s">
        <v>1228</v>
      </c>
      <c r="N52" s="16" t="s">
        <v>1244</v>
      </c>
      <c r="O52" s="16"/>
    </row>
    <row r="53" s="3" customFormat="1" ht="23.1" customHeight="1" spans="1:15">
      <c r="A53" s="16">
        <v>48</v>
      </c>
      <c r="B53" s="17" t="s">
        <v>1400</v>
      </c>
      <c r="C53" s="17" t="s">
        <v>1229</v>
      </c>
      <c r="D53" s="17" t="s">
        <v>1230</v>
      </c>
      <c r="E53" s="17" t="s">
        <v>1401</v>
      </c>
      <c r="F53" s="26">
        <v>14.1873</v>
      </c>
      <c r="G53" s="17" t="s">
        <v>1402</v>
      </c>
      <c r="H53" s="17" t="s">
        <v>1233</v>
      </c>
      <c r="I53" s="26">
        <v>14.1873</v>
      </c>
      <c r="J53" s="17" t="s">
        <v>1399</v>
      </c>
      <c r="K53" s="33">
        <v>2022.01</v>
      </c>
      <c r="L53" s="33">
        <v>2022.12</v>
      </c>
      <c r="M53" s="17" t="s">
        <v>1228</v>
      </c>
      <c r="N53" s="16" t="s">
        <v>1403</v>
      </c>
      <c r="O53" s="16"/>
    </row>
    <row r="54" s="3" customFormat="1" ht="23.1" customHeight="1" spans="1:15">
      <c r="A54" s="16">
        <v>49</v>
      </c>
      <c r="B54" s="17" t="s">
        <v>1404</v>
      </c>
      <c r="C54" s="17" t="s">
        <v>1229</v>
      </c>
      <c r="D54" s="17" t="s">
        <v>1230</v>
      </c>
      <c r="E54" s="17" t="s">
        <v>1405</v>
      </c>
      <c r="F54" s="26">
        <v>18.125</v>
      </c>
      <c r="G54" s="17" t="s">
        <v>1406</v>
      </c>
      <c r="H54" s="17" t="s">
        <v>1233</v>
      </c>
      <c r="I54" s="26">
        <v>18.125</v>
      </c>
      <c r="J54" s="17" t="s">
        <v>1407</v>
      </c>
      <c r="K54" s="33">
        <v>2022.01</v>
      </c>
      <c r="L54" s="33">
        <v>2022.12</v>
      </c>
      <c r="M54" s="17" t="s">
        <v>1228</v>
      </c>
      <c r="N54" s="17" t="s">
        <v>1408</v>
      </c>
      <c r="O54" s="16"/>
    </row>
    <row r="55" s="3" customFormat="1" ht="23.1" customHeight="1" spans="1:15">
      <c r="A55" s="16">
        <v>50</v>
      </c>
      <c r="B55" s="17" t="s">
        <v>1409</v>
      </c>
      <c r="C55" s="17" t="s">
        <v>1229</v>
      </c>
      <c r="D55" s="17" t="s">
        <v>1230</v>
      </c>
      <c r="E55" s="17" t="s">
        <v>1410</v>
      </c>
      <c r="F55" s="26">
        <v>69.8726</v>
      </c>
      <c r="G55" s="17" t="s">
        <v>1411</v>
      </c>
      <c r="H55" s="17" t="s">
        <v>1233</v>
      </c>
      <c r="I55" s="26">
        <v>69.8726</v>
      </c>
      <c r="J55" s="17" t="s">
        <v>1412</v>
      </c>
      <c r="K55" s="33">
        <v>2022.01</v>
      </c>
      <c r="L55" s="33">
        <v>2022.12</v>
      </c>
      <c r="M55" s="17" t="s">
        <v>1228</v>
      </c>
      <c r="N55" s="16" t="s">
        <v>1413</v>
      </c>
      <c r="O55" s="16"/>
    </row>
    <row r="56" s="3" customFormat="1" ht="23.1" customHeight="1" spans="1:15">
      <c r="A56" s="16">
        <v>51</v>
      </c>
      <c r="B56" s="17" t="s">
        <v>1239</v>
      </c>
      <c r="C56" s="17" t="s">
        <v>1229</v>
      </c>
      <c r="D56" s="17" t="s">
        <v>1230</v>
      </c>
      <c r="E56" s="17" t="s">
        <v>1414</v>
      </c>
      <c r="F56" s="26">
        <v>1.5777</v>
      </c>
      <c r="G56" s="17" t="s">
        <v>1415</v>
      </c>
      <c r="H56" s="17" t="s">
        <v>1233</v>
      </c>
      <c r="I56" s="26">
        <v>1.5777</v>
      </c>
      <c r="J56" s="17" t="s">
        <v>1416</v>
      </c>
      <c r="K56" s="33">
        <v>2022.01</v>
      </c>
      <c r="L56" s="33">
        <v>2022.12</v>
      </c>
      <c r="M56" s="17" t="s">
        <v>1228</v>
      </c>
      <c r="N56" s="16" t="s">
        <v>1417</v>
      </c>
      <c r="O56" s="16"/>
    </row>
    <row r="57" s="3" customFormat="1" ht="23.1" customHeight="1" spans="1:15">
      <c r="A57" s="16">
        <v>52</v>
      </c>
      <c r="B57" s="17" t="s">
        <v>1418</v>
      </c>
      <c r="C57" s="17" t="s">
        <v>1229</v>
      </c>
      <c r="D57" s="17" t="s">
        <v>1230</v>
      </c>
      <c r="E57" s="17" t="s">
        <v>1419</v>
      </c>
      <c r="F57" s="26">
        <v>0.8545</v>
      </c>
      <c r="G57" s="17" t="s">
        <v>1420</v>
      </c>
      <c r="H57" s="17" t="s">
        <v>1233</v>
      </c>
      <c r="I57" s="26">
        <v>0.8545</v>
      </c>
      <c r="J57" s="17" t="s">
        <v>1421</v>
      </c>
      <c r="K57" s="33">
        <v>2022.01</v>
      </c>
      <c r="L57" s="33">
        <v>2022.12</v>
      </c>
      <c r="M57" s="17" t="s">
        <v>1228</v>
      </c>
      <c r="N57" s="16" t="s">
        <v>1422</v>
      </c>
      <c r="O57" s="16"/>
    </row>
    <row r="58" s="3" customFormat="1" ht="23.1" customHeight="1" spans="1:15">
      <c r="A58" s="16">
        <v>53</v>
      </c>
      <c r="B58" s="17" t="s">
        <v>1276</v>
      </c>
      <c r="C58" s="17" t="s">
        <v>1229</v>
      </c>
      <c r="D58" s="17" t="s">
        <v>1230</v>
      </c>
      <c r="E58" s="17" t="s">
        <v>1423</v>
      </c>
      <c r="F58" s="17">
        <v>1.8332</v>
      </c>
      <c r="G58" s="17" t="s">
        <v>1424</v>
      </c>
      <c r="H58" s="17" t="s">
        <v>1233</v>
      </c>
      <c r="I58" s="17">
        <v>1.8332</v>
      </c>
      <c r="J58" s="17" t="s">
        <v>1425</v>
      </c>
      <c r="K58" s="33">
        <v>2022.01</v>
      </c>
      <c r="L58" s="33">
        <v>2022.12</v>
      </c>
      <c r="M58" s="17" t="s">
        <v>1426</v>
      </c>
      <c r="N58" s="17" t="s">
        <v>1280</v>
      </c>
      <c r="O58" s="16"/>
    </row>
    <row r="59" s="3" customFormat="1" ht="23.1" customHeight="1" spans="1:15">
      <c r="A59" s="16">
        <v>54</v>
      </c>
      <c r="B59" s="17" t="s">
        <v>1427</v>
      </c>
      <c r="C59" s="17" t="s">
        <v>1229</v>
      </c>
      <c r="D59" s="17" t="s">
        <v>1230</v>
      </c>
      <c r="E59" s="17" t="s">
        <v>1428</v>
      </c>
      <c r="F59" s="17">
        <v>4.362</v>
      </c>
      <c r="G59" s="17" t="s">
        <v>1429</v>
      </c>
      <c r="H59" s="17" t="s">
        <v>1233</v>
      </c>
      <c r="I59" s="17">
        <v>4.362</v>
      </c>
      <c r="J59" s="17" t="s">
        <v>1430</v>
      </c>
      <c r="K59" s="33">
        <v>2022.01</v>
      </c>
      <c r="L59" s="33">
        <v>2022.12</v>
      </c>
      <c r="M59" s="17" t="s">
        <v>1426</v>
      </c>
      <c r="N59" s="17" t="s">
        <v>1431</v>
      </c>
      <c r="O59" s="16"/>
    </row>
    <row r="60" s="3" customFormat="1" ht="23.1" customHeight="1" spans="1:15">
      <c r="A60" s="16">
        <v>55</v>
      </c>
      <c r="B60" s="17" t="s">
        <v>1427</v>
      </c>
      <c r="C60" s="17" t="s">
        <v>1432</v>
      </c>
      <c r="D60" s="17" t="s">
        <v>1433</v>
      </c>
      <c r="E60" s="17" t="s">
        <v>1434</v>
      </c>
      <c r="F60" s="17">
        <v>7.33865</v>
      </c>
      <c r="G60" s="17" t="s">
        <v>1435</v>
      </c>
      <c r="H60" s="17" t="s">
        <v>1233</v>
      </c>
      <c r="I60" s="17">
        <v>7.33865</v>
      </c>
      <c r="J60" s="17" t="s">
        <v>1436</v>
      </c>
      <c r="K60" s="33">
        <v>2022.01</v>
      </c>
      <c r="L60" s="33">
        <v>2022.12</v>
      </c>
      <c r="M60" s="17" t="s">
        <v>1437</v>
      </c>
      <c r="N60" s="17" t="s">
        <v>1431</v>
      </c>
      <c r="O60" s="16"/>
    </row>
    <row r="61" s="3" customFormat="1" ht="23.1" customHeight="1" spans="1:15">
      <c r="A61" s="16">
        <v>56</v>
      </c>
      <c r="B61" s="17" t="s">
        <v>1438</v>
      </c>
      <c r="C61" s="17" t="s">
        <v>1439</v>
      </c>
      <c r="D61" s="17" t="s">
        <v>1439</v>
      </c>
      <c r="E61" s="17" t="s">
        <v>1440</v>
      </c>
      <c r="F61" s="17">
        <v>500</v>
      </c>
      <c r="G61" s="17" t="s">
        <v>1441</v>
      </c>
      <c r="H61" s="17" t="s">
        <v>1233</v>
      </c>
      <c r="I61" s="17">
        <v>500</v>
      </c>
      <c r="J61" s="17" t="s">
        <v>1442</v>
      </c>
      <c r="K61" s="33">
        <v>2022.01</v>
      </c>
      <c r="L61" s="33">
        <v>2022.12</v>
      </c>
      <c r="M61" s="17" t="s">
        <v>1426</v>
      </c>
      <c r="N61" s="37" t="s">
        <v>1426</v>
      </c>
      <c r="O61" s="16"/>
    </row>
    <row r="62" s="3" customFormat="1" ht="23.1" customHeight="1" spans="1:15">
      <c r="A62" s="16">
        <v>57</v>
      </c>
      <c r="B62" s="17" t="s">
        <v>1438</v>
      </c>
      <c r="C62" s="17" t="s">
        <v>1432</v>
      </c>
      <c r="D62" s="17" t="s">
        <v>1443</v>
      </c>
      <c r="E62" s="17" t="s">
        <v>1444</v>
      </c>
      <c r="F62" s="17">
        <v>200</v>
      </c>
      <c r="G62" s="17" t="s">
        <v>1445</v>
      </c>
      <c r="H62" s="17" t="s">
        <v>1233</v>
      </c>
      <c r="I62" s="17">
        <v>200</v>
      </c>
      <c r="J62" s="17" t="s">
        <v>1446</v>
      </c>
      <c r="K62" s="33">
        <v>2022.01</v>
      </c>
      <c r="L62" s="33">
        <v>2022.12</v>
      </c>
      <c r="M62" s="17" t="s">
        <v>1426</v>
      </c>
      <c r="N62" s="37" t="s">
        <v>1426</v>
      </c>
      <c r="O62" s="16"/>
    </row>
    <row r="63" s="3" customFormat="1" ht="23.1" customHeight="1" spans="1:15">
      <c r="A63" s="16">
        <v>58</v>
      </c>
      <c r="B63" s="17" t="s">
        <v>1426</v>
      </c>
      <c r="C63" s="17" t="s">
        <v>1432</v>
      </c>
      <c r="D63" s="17" t="s">
        <v>1447</v>
      </c>
      <c r="E63" s="17" t="s">
        <v>1448</v>
      </c>
      <c r="F63" s="17">
        <v>40</v>
      </c>
      <c r="G63" s="17" t="s">
        <v>1449</v>
      </c>
      <c r="H63" s="17" t="s">
        <v>1233</v>
      </c>
      <c r="I63" s="17">
        <v>40</v>
      </c>
      <c r="J63" s="17" t="s">
        <v>1450</v>
      </c>
      <c r="K63" s="33">
        <v>2022.01</v>
      </c>
      <c r="L63" s="33">
        <v>2022.12</v>
      </c>
      <c r="M63" s="17" t="s">
        <v>1426</v>
      </c>
      <c r="N63" s="37" t="s">
        <v>1426</v>
      </c>
      <c r="O63" s="16"/>
    </row>
    <row r="64" s="3" customFormat="1" ht="23.1" customHeight="1" spans="1:15">
      <c r="A64" s="16">
        <v>59</v>
      </c>
      <c r="B64" s="17" t="s">
        <v>1451</v>
      </c>
      <c r="C64" s="17" t="s">
        <v>1432</v>
      </c>
      <c r="D64" s="17" t="s">
        <v>1452</v>
      </c>
      <c r="E64" s="17" t="s">
        <v>1453</v>
      </c>
      <c r="F64" s="17">
        <v>20</v>
      </c>
      <c r="G64" s="17" t="s">
        <v>1454</v>
      </c>
      <c r="H64" s="17" t="s">
        <v>1233</v>
      </c>
      <c r="I64" s="17">
        <v>20</v>
      </c>
      <c r="J64" s="17" t="s">
        <v>1455</v>
      </c>
      <c r="K64" s="33">
        <v>2022.01</v>
      </c>
      <c r="L64" s="33">
        <v>2022.12</v>
      </c>
      <c r="M64" s="17" t="s">
        <v>1456</v>
      </c>
      <c r="N64" s="17" t="s">
        <v>1451</v>
      </c>
      <c r="O64" s="16"/>
    </row>
    <row r="65" s="3" customFormat="1" ht="23.1" customHeight="1" spans="1:15">
      <c r="A65" s="16">
        <v>60</v>
      </c>
      <c r="B65" s="17" t="s">
        <v>1457</v>
      </c>
      <c r="C65" s="17" t="s">
        <v>1432</v>
      </c>
      <c r="D65" s="17" t="s">
        <v>1458</v>
      </c>
      <c r="E65" s="17" t="s">
        <v>1459</v>
      </c>
      <c r="F65" s="17">
        <v>30</v>
      </c>
      <c r="G65" s="17" t="s">
        <v>1460</v>
      </c>
      <c r="H65" s="17" t="s">
        <v>1233</v>
      </c>
      <c r="I65" s="17">
        <v>30</v>
      </c>
      <c r="J65" s="17" t="s">
        <v>1461</v>
      </c>
      <c r="K65" s="33">
        <v>2022.01</v>
      </c>
      <c r="L65" s="33">
        <v>2022.12</v>
      </c>
      <c r="M65" s="17" t="s">
        <v>1456</v>
      </c>
      <c r="N65" s="17" t="s">
        <v>1462</v>
      </c>
      <c r="O65" s="16"/>
    </row>
    <row r="66" s="3" customFormat="1" ht="23.1" customHeight="1" spans="1:15">
      <c r="A66" s="16">
        <v>61</v>
      </c>
      <c r="B66" s="17" t="s">
        <v>1463</v>
      </c>
      <c r="C66" s="17" t="s">
        <v>1432</v>
      </c>
      <c r="D66" s="17" t="s">
        <v>1464</v>
      </c>
      <c r="E66" s="17" t="s">
        <v>1465</v>
      </c>
      <c r="F66" s="17">
        <v>30</v>
      </c>
      <c r="G66" s="17" t="s">
        <v>1460</v>
      </c>
      <c r="H66" s="17" t="s">
        <v>1233</v>
      </c>
      <c r="I66" s="17">
        <v>30</v>
      </c>
      <c r="J66" s="17" t="s">
        <v>1466</v>
      </c>
      <c r="K66" s="33">
        <v>2022.01</v>
      </c>
      <c r="L66" s="33">
        <v>2022.12</v>
      </c>
      <c r="M66" s="17" t="s">
        <v>1456</v>
      </c>
      <c r="N66" s="17" t="s">
        <v>1467</v>
      </c>
      <c r="O66" s="16"/>
    </row>
    <row r="67" s="3" customFormat="1" ht="23.1" customHeight="1" spans="1:15">
      <c r="A67" s="16">
        <v>62</v>
      </c>
      <c r="B67" s="17" t="s">
        <v>1364</v>
      </c>
      <c r="C67" s="17" t="s">
        <v>1229</v>
      </c>
      <c r="D67" s="17" t="s">
        <v>1230</v>
      </c>
      <c r="E67" s="17" t="s">
        <v>1468</v>
      </c>
      <c r="F67" s="17">
        <v>20</v>
      </c>
      <c r="G67" s="17" t="s">
        <v>1454</v>
      </c>
      <c r="H67" s="17" t="s">
        <v>1233</v>
      </c>
      <c r="I67" s="17">
        <v>20</v>
      </c>
      <c r="J67" s="17" t="s">
        <v>1469</v>
      </c>
      <c r="K67" s="33">
        <v>2022.01</v>
      </c>
      <c r="L67" s="33">
        <v>2022.12</v>
      </c>
      <c r="M67" s="17" t="s">
        <v>1456</v>
      </c>
      <c r="N67" s="17" t="s">
        <v>1368</v>
      </c>
      <c r="O67" s="16"/>
    </row>
    <row r="68" s="3" customFormat="1" ht="23.1" customHeight="1" spans="1:15">
      <c r="A68" s="16">
        <v>63</v>
      </c>
      <c r="B68" s="17" t="s">
        <v>1364</v>
      </c>
      <c r="C68" s="17" t="s">
        <v>1432</v>
      </c>
      <c r="D68" s="17" t="s">
        <v>1464</v>
      </c>
      <c r="E68" s="17" t="s">
        <v>1470</v>
      </c>
      <c r="F68" s="17">
        <v>20</v>
      </c>
      <c r="G68" s="17" t="s">
        <v>1454</v>
      </c>
      <c r="H68" s="17" t="s">
        <v>1233</v>
      </c>
      <c r="I68" s="17">
        <v>20</v>
      </c>
      <c r="J68" s="17" t="s">
        <v>1471</v>
      </c>
      <c r="K68" s="33">
        <v>2022.01</v>
      </c>
      <c r="L68" s="33">
        <v>2022.12</v>
      </c>
      <c r="M68" s="17" t="s">
        <v>1456</v>
      </c>
      <c r="N68" s="17" t="s">
        <v>1368</v>
      </c>
      <c r="O68" s="16"/>
    </row>
    <row r="69" s="3" customFormat="1" ht="23.1" customHeight="1" spans="1:15">
      <c r="A69" s="16">
        <v>64</v>
      </c>
      <c r="B69" s="17" t="s">
        <v>1285</v>
      </c>
      <c r="C69" s="17" t="s">
        <v>1432</v>
      </c>
      <c r="D69" s="17" t="s">
        <v>1472</v>
      </c>
      <c r="E69" s="17" t="s">
        <v>1473</v>
      </c>
      <c r="F69" s="17">
        <v>20</v>
      </c>
      <c r="G69" s="17" t="s">
        <v>1454</v>
      </c>
      <c r="H69" s="17" t="s">
        <v>1233</v>
      </c>
      <c r="I69" s="17">
        <v>20</v>
      </c>
      <c r="J69" s="17" t="s">
        <v>1474</v>
      </c>
      <c r="K69" s="33">
        <v>2022.01</v>
      </c>
      <c r="L69" s="33">
        <v>2022.12</v>
      </c>
      <c r="M69" s="17" t="s">
        <v>1456</v>
      </c>
      <c r="N69" s="17" t="s">
        <v>1475</v>
      </c>
      <c r="O69" s="16"/>
    </row>
    <row r="70" s="3" customFormat="1" ht="23.1" customHeight="1" spans="1:15">
      <c r="A70" s="16">
        <v>65</v>
      </c>
      <c r="B70" s="17" t="s">
        <v>1387</v>
      </c>
      <c r="C70" s="17" t="s">
        <v>1432</v>
      </c>
      <c r="D70" s="17" t="s">
        <v>1464</v>
      </c>
      <c r="E70" s="17" t="s">
        <v>1476</v>
      </c>
      <c r="F70" s="17">
        <v>60</v>
      </c>
      <c r="G70" s="17" t="s">
        <v>1477</v>
      </c>
      <c r="H70" s="17" t="s">
        <v>1233</v>
      </c>
      <c r="I70" s="17">
        <v>60</v>
      </c>
      <c r="J70" s="17" t="s">
        <v>1478</v>
      </c>
      <c r="K70" s="33">
        <v>2022.01</v>
      </c>
      <c r="L70" s="33">
        <v>2022.12</v>
      </c>
      <c r="M70" s="17" t="s">
        <v>1456</v>
      </c>
      <c r="N70" s="17" t="s">
        <v>1390</v>
      </c>
      <c r="O70" s="16"/>
    </row>
    <row r="71" s="3" customFormat="1" ht="23.1" customHeight="1" spans="1:15">
      <c r="A71" s="16">
        <v>66</v>
      </c>
      <c r="B71" s="17" t="s">
        <v>1387</v>
      </c>
      <c r="C71" s="17" t="s">
        <v>1432</v>
      </c>
      <c r="D71" s="17" t="s">
        <v>1464</v>
      </c>
      <c r="E71" s="17" t="s">
        <v>1479</v>
      </c>
      <c r="F71" s="17">
        <v>20</v>
      </c>
      <c r="G71" s="17" t="s">
        <v>1454</v>
      </c>
      <c r="H71" s="17" t="s">
        <v>1233</v>
      </c>
      <c r="I71" s="17">
        <v>20</v>
      </c>
      <c r="J71" s="17" t="s">
        <v>1480</v>
      </c>
      <c r="K71" s="33">
        <v>2022.01</v>
      </c>
      <c r="L71" s="33">
        <v>2022.12</v>
      </c>
      <c r="M71" s="17" t="s">
        <v>1456</v>
      </c>
      <c r="N71" s="17" t="s">
        <v>1390</v>
      </c>
      <c r="O71" s="16"/>
    </row>
    <row r="72" s="3" customFormat="1" ht="23.1" customHeight="1" spans="1:15">
      <c r="A72" s="16">
        <v>67</v>
      </c>
      <c r="B72" s="17" t="s">
        <v>1281</v>
      </c>
      <c r="C72" s="17" t="s">
        <v>1229</v>
      </c>
      <c r="D72" s="17" t="s">
        <v>1481</v>
      </c>
      <c r="E72" s="17" t="s">
        <v>1482</v>
      </c>
      <c r="F72" s="17">
        <v>15</v>
      </c>
      <c r="G72" s="17" t="s">
        <v>1483</v>
      </c>
      <c r="H72" s="17" t="s">
        <v>1233</v>
      </c>
      <c r="I72" s="17">
        <v>15</v>
      </c>
      <c r="J72" s="17" t="s">
        <v>1484</v>
      </c>
      <c r="K72" s="33">
        <v>2022.01</v>
      </c>
      <c r="L72" s="33">
        <v>2022.12</v>
      </c>
      <c r="M72" s="17" t="s">
        <v>1456</v>
      </c>
      <c r="N72" s="17" t="s">
        <v>1485</v>
      </c>
      <c r="O72" s="16"/>
    </row>
    <row r="73" s="3" customFormat="1" ht="23.1" customHeight="1" spans="1:15">
      <c r="A73" s="16">
        <v>68</v>
      </c>
      <c r="B73" s="17" t="s">
        <v>1281</v>
      </c>
      <c r="C73" s="17" t="s">
        <v>1432</v>
      </c>
      <c r="D73" s="17" t="s">
        <v>1464</v>
      </c>
      <c r="E73" s="17" t="s">
        <v>1486</v>
      </c>
      <c r="F73" s="17">
        <v>15</v>
      </c>
      <c r="G73" s="17" t="s">
        <v>1483</v>
      </c>
      <c r="H73" s="17" t="s">
        <v>1233</v>
      </c>
      <c r="I73" s="17">
        <v>15</v>
      </c>
      <c r="J73" s="17" t="s">
        <v>1484</v>
      </c>
      <c r="K73" s="33">
        <v>2022.01</v>
      </c>
      <c r="L73" s="33">
        <v>2022.12</v>
      </c>
      <c r="M73" s="17" t="s">
        <v>1456</v>
      </c>
      <c r="N73" s="17" t="s">
        <v>1485</v>
      </c>
      <c r="O73" s="16"/>
    </row>
    <row r="74" s="3" customFormat="1" ht="23.1" customHeight="1" spans="1:15">
      <c r="A74" s="16">
        <v>69</v>
      </c>
      <c r="B74" s="17" t="s">
        <v>1281</v>
      </c>
      <c r="C74" s="17" t="s">
        <v>1229</v>
      </c>
      <c r="D74" s="17" t="s">
        <v>1230</v>
      </c>
      <c r="E74" s="17" t="s">
        <v>1487</v>
      </c>
      <c r="F74" s="17">
        <v>4</v>
      </c>
      <c r="G74" s="17" t="s">
        <v>1488</v>
      </c>
      <c r="H74" s="17" t="s">
        <v>1233</v>
      </c>
      <c r="I74" s="17">
        <v>4</v>
      </c>
      <c r="J74" s="17" t="s">
        <v>1489</v>
      </c>
      <c r="K74" s="33">
        <v>2022.01</v>
      </c>
      <c r="L74" s="33">
        <v>2022.12</v>
      </c>
      <c r="M74" s="17" t="s">
        <v>1456</v>
      </c>
      <c r="N74" s="17" t="s">
        <v>1485</v>
      </c>
      <c r="O74" s="16"/>
    </row>
    <row r="75" s="3" customFormat="1" ht="23.1" customHeight="1" spans="1:15">
      <c r="A75" s="16">
        <v>70</v>
      </c>
      <c r="B75" s="17" t="s">
        <v>1490</v>
      </c>
      <c r="C75" s="17" t="s">
        <v>1229</v>
      </c>
      <c r="D75" s="17" t="s">
        <v>1230</v>
      </c>
      <c r="E75" s="17" t="s">
        <v>1491</v>
      </c>
      <c r="F75" s="17">
        <v>20</v>
      </c>
      <c r="G75" s="17" t="s">
        <v>1454</v>
      </c>
      <c r="H75" s="17" t="s">
        <v>1233</v>
      </c>
      <c r="I75" s="17">
        <v>20</v>
      </c>
      <c r="J75" s="17" t="s">
        <v>1492</v>
      </c>
      <c r="K75" s="33">
        <v>2022.01</v>
      </c>
      <c r="L75" s="33">
        <v>2022.12</v>
      </c>
      <c r="M75" s="17" t="s">
        <v>1456</v>
      </c>
      <c r="N75" s="17" t="s">
        <v>1493</v>
      </c>
      <c r="O75" s="16"/>
    </row>
    <row r="76" s="3" customFormat="1" ht="23.1" customHeight="1" spans="1:15">
      <c r="A76" s="16">
        <v>71</v>
      </c>
      <c r="B76" s="17" t="s">
        <v>1494</v>
      </c>
      <c r="C76" s="17" t="s">
        <v>1432</v>
      </c>
      <c r="D76" s="17" t="s">
        <v>1464</v>
      </c>
      <c r="E76" s="17" t="s">
        <v>1495</v>
      </c>
      <c r="F76" s="17">
        <v>86</v>
      </c>
      <c r="G76" s="17" t="s">
        <v>1496</v>
      </c>
      <c r="H76" s="17" t="s">
        <v>1233</v>
      </c>
      <c r="I76" s="17">
        <v>86</v>
      </c>
      <c r="J76" s="17" t="s">
        <v>1497</v>
      </c>
      <c r="K76" s="33">
        <v>2022.01</v>
      </c>
      <c r="L76" s="33">
        <v>2022.12</v>
      </c>
      <c r="M76" s="17" t="s">
        <v>1456</v>
      </c>
      <c r="N76" s="17" t="s">
        <v>1498</v>
      </c>
      <c r="O76" s="16"/>
    </row>
    <row r="77" s="4" customFormat="1" ht="23.1" customHeight="1" spans="1:16">
      <c r="A77" s="16">
        <v>72</v>
      </c>
      <c r="B77" s="17" t="s">
        <v>1499</v>
      </c>
      <c r="C77" s="17" t="s">
        <v>1229</v>
      </c>
      <c r="D77" s="17" t="s">
        <v>1230</v>
      </c>
      <c r="E77" s="17" t="s">
        <v>1500</v>
      </c>
      <c r="F77" s="17">
        <v>38</v>
      </c>
      <c r="G77" s="17" t="s">
        <v>1501</v>
      </c>
      <c r="H77" s="17" t="s">
        <v>1233</v>
      </c>
      <c r="I77" s="17">
        <v>38</v>
      </c>
      <c r="J77" s="17" t="s">
        <v>1502</v>
      </c>
      <c r="K77" s="33">
        <v>2022.01</v>
      </c>
      <c r="L77" s="33">
        <v>2022.12</v>
      </c>
      <c r="M77" s="17" t="s">
        <v>1456</v>
      </c>
      <c r="N77" s="17" t="s">
        <v>1503</v>
      </c>
      <c r="O77" s="16"/>
      <c r="P77" s="3"/>
    </row>
    <row r="78" s="3" customFormat="1" ht="23.1" customHeight="1" spans="1:15">
      <c r="A78" s="16">
        <v>73</v>
      </c>
      <c r="B78" s="17" t="s">
        <v>1326</v>
      </c>
      <c r="C78" s="17" t="s">
        <v>1229</v>
      </c>
      <c r="D78" s="17" t="s">
        <v>1230</v>
      </c>
      <c r="E78" s="17" t="s">
        <v>1504</v>
      </c>
      <c r="F78" s="17">
        <v>6</v>
      </c>
      <c r="G78" s="17" t="s">
        <v>1505</v>
      </c>
      <c r="H78" s="17" t="s">
        <v>1233</v>
      </c>
      <c r="I78" s="17">
        <v>6</v>
      </c>
      <c r="J78" s="17" t="s">
        <v>1506</v>
      </c>
      <c r="K78" s="33">
        <v>2022.01</v>
      </c>
      <c r="L78" s="33">
        <v>2022.12</v>
      </c>
      <c r="M78" s="17" t="s">
        <v>1456</v>
      </c>
      <c r="N78" s="17" t="s">
        <v>1330</v>
      </c>
      <c r="O78" s="16"/>
    </row>
    <row r="79" s="3" customFormat="1" ht="23.1" customHeight="1" spans="1:15">
      <c r="A79" s="16">
        <v>74</v>
      </c>
      <c r="B79" s="17" t="s">
        <v>1507</v>
      </c>
      <c r="C79" s="17" t="s">
        <v>1432</v>
      </c>
      <c r="D79" s="17" t="s">
        <v>1472</v>
      </c>
      <c r="E79" s="17" t="s">
        <v>1508</v>
      </c>
      <c r="F79" s="17">
        <v>5</v>
      </c>
      <c r="G79" s="17" t="s">
        <v>1366</v>
      </c>
      <c r="H79" s="17" t="s">
        <v>1233</v>
      </c>
      <c r="I79" s="17">
        <v>5</v>
      </c>
      <c r="J79" s="17" t="s">
        <v>1509</v>
      </c>
      <c r="K79" s="33">
        <v>2022.01</v>
      </c>
      <c r="L79" s="33">
        <v>2022.12</v>
      </c>
      <c r="M79" s="17" t="s">
        <v>1456</v>
      </c>
      <c r="N79" s="17" t="s">
        <v>1510</v>
      </c>
      <c r="O79" s="16"/>
    </row>
    <row r="80" s="3" customFormat="1" ht="23.1" customHeight="1" spans="1:15">
      <c r="A80" s="16">
        <v>75</v>
      </c>
      <c r="B80" s="17" t="s">
        <v>1511</v>
      </c>
      <c r="C80" s="17" t="s">
        <v>1432</v>
      </c>
      <c r="D80" s="17" t="s">
        <v>1472</v>
      </c>
      <c r="E80" s="17" t="s">
        <v>1512</v>
      </c>
      <c r="F80" s="17">
        <v>5</v>
      </c>
      <c r="G80" s="17" t="s">
        <v>1366</v>
      </c>
      <c r="H80" s="17" t="s">
        <v>1233</v>
      </c>
      <c r="I80" s="17">
        <v>5</v>
      </c>
      <c r="J80" s="17" t="s">
        <v>1513</v>
      </c>
      <c r="K80" s="33">
        <v>2022.01</v>
      </c>
      <c r="L80" s="33">
        <v>2022.12</v>
      </c>
      <c r="M80" s="17" t="s">
        <v>1456</v>
      </c>
      <c r="N80" s="17" t="s">
        <v>1514</v>
      </c>
      <c r="O80" s="16"/>
    </row>
    <row r="81" s="3" customFormat="1" ht="23.1" customHeight="1" spans="1:15">
      <c r="A81" s="16">
        <v>76</v>
      </c>
      <c r="B81" s="17" t="s">
        <v>1515</v>
      </c>
      <c r="C81" s="17" t="s">
        <v>1432</v>
      </c>
      <c r="D81" s="17" t="s">
        <v>1516</v>
      </c>
      <c r="E81" s="17" t="s">
        <v>1517</v>
      </c>
      <c r="F81" s="17">
        <v>10</v>
      </c>
      <c r="G81" s="17" t="s">
        <v>1518</v>
      </c>
      <c r="H81" s="17" t="s">
        <v>1233</v>
      </c>
      <c r="I81" s="17">
        <v>10</v>
      </c>
      <c r="J81" s="17" t="s">
        <v>1519</v>
      </c>
      <c r="K81" s="33">
        <v>2022.01</v>
      </c>
      <c r="L81" s="33">
        <v>2022.12</v>
      </c>
      <c r="M81" s="17" t="s">
        <v>1456</v>
      </c>
      <c r="N81" s="17" t="s">
        <v>1520</v>
      </c>
      <c r="O81" s="16"/>
    </row>
    <row r="82" s="3" customFormat="1" ht="23.1" customHeight="1" spans="1:15">
      <c r="A82" s="16">
        <v>77</v>
      </c>
      <c r="B82" s="17" t="s">
        <v>1521</v>
      </c>
      <c r="C82" s="17" t="s">
        <v>1432</v>
      </c>
      <c r="D82" s="17" t="s">
        <v>1472</v>
      </c>
      <c r="E82" s="17" t="s">
        <v>1522</v>
      </c>
      <c r="F82" s="17">
        <v>15</v>
      </c>
      <c r="G82" s="17" t="s">
        <v>1483</v>
      </c>
      <c r="H82" s="17" t="s">
        <v>1233</v>
      </c>
      <c r="I82" s="17">
        <v>15</v>
      </c>
      <c r="J82" s="17" t="s">
        <v>1523</v>
      </c>
      <c r="K82" s="33">
        <v>2022.01</v>
      </c>
      <c r="L82" s="33">
        <v>2022.12</v>
      </c>
      <c r="M82" s="17" t="s">
        <v>1456</v>
      </c>
      <c r="N82" s="17" t="s">
        <v>1524</v>
      </c>
      <c r="O82" s="16"/>
    </row>
    <row r="83" s="3" customFormat="1" ht="23.1" customHeight="1" spans="1:15">
      <c r="A83" s="16">
        <v>78</v>
      </c>
      <c r="B83" s="17" t="s">
        <v>1525</v>
      </c>
      <c r="C83" s="17" t="s">
        <v>1432</v>
      </c>
      <c r="D83" s="17" t="s">
        <v>1472</v>
      </c>
      <c r="E83" s="17" t="s">
        <v>1526</v>
      </c>
      <c r="F83" s="17">
        <v>12</v>
      </c>
      <c r="G83" s="17" t="s">
        <v>1527</v>
      </c>
      <c r="H83" s="17" t="s">
        <v>1233</v>
      </c>
      <c r="I83" s="17">
        <v>12</v>
      </c>
      <c r="J83" s="17" t="s">
        <v>1528</v>
      </c>
      <c r="K83" s="33">
        <v>2022.01</v>
      </c>
      <c r="L83" s="33">
        <v>2022.12</v>
      </c>
      <c r="M83" s="17" t="s">
        <v>1456</v>
      </c>
      <c r="N83" s="17" t="s">
        <v>1529</v>
      </c>
      <c r="O83" s="16"/>
    </row>
    <row r="84" s="3" customFormat="1" ht="23.1" customHeight="1" spans="1:15">
      <c r="A84" s="16">
        <v>79</v>
      </c>
      <c r="B84" s="17" t="s">
        <v>1530</v>
      </c>
      <c r="C84" s="17" t="s">
        <v>1432</v>
      </c>
      <c r="D84" s="17" t="s">
        <v>1531</v>
      </c>
      <c r="E84" s="17" t="s">
        <v>1532</v>
      </c>
      <c r="F84" s="17">
        <v>50</v>
      </c>
      <c r="G84" s="17" t="s">
        <v>1533</v>
      </c>
      <c r="H84" s="17" t="s">
        <v>1233</v>
      </c>
      <c r="I84" s="17">
        <v>50</v>
      </c>
      <c r="J84" s="17" t="s">
        <v>1534</v>
      </c>
      <c r="K84" s="33">
        <v>2022.01</v>
      </c>
      <c r="L84" s="33">
        <v>2022.12</v>
      </c>
      <c r="M84" s="17" t="s">
        <v>1535</v>
      </c>
      <c r="N84" s="17" t="s">
        <v>1536</v>
      </c>
      <c r="O84" s="16"/>
    </row>
    <row r="85" s="3" customFormat="1" ht="23.1" customHeight="1" spans="1:15">
      <c r="A85" s="16">
        <v>80</v>
      </c>
      <c r="B85" s="17" t="s">
        <v>1537</v>
      </c>
      <c r="C85" s="17" t="s">
        <v>1432</v>
      </c>
      <c r="D85" s="17" t="s">
        <v>1531</v>
      </c>
      <c r="E85" s="17" t="s">
        <v>1538</v>
      </c>
      <c r="F85" s="17">
        <v>50</v>
      </c>
      <c r="G85" s="17" t="s">
        <v>1533</v>
      </c>
      <c r="H85" s="17" t="s">
        <v>1233</v>
      </c>
      <c r="I85" s="17">
        <v>50</v>
      </c>
      <c r="J85" s="17" t="s">
        <v>1534</v>
      </c>
      <c r="K85" s="33">
        <v>2022.01</v>
      </c>
      <c r="L85" s="33">
        <v>2022.12</v>
      </c>
      <c r="M85" s="17" t="s">
        <v>1535</v>
      </c>
      <c r="N85" s="17" t="s">
        <v>1539</v>
      </c>
      <c r="O85" s="16"/>
    </row>
    <row r="86" s="3" customFormat="1" ht="23.1" customHeight="1" spans="1:15">
      <c r="A86" s="16">
        <v>81</v>
      </c>
      <c r="B86" s="17" t="s">
        <v>1540</v>
      </c>
      <c r="C86" s="17" t="s">
        <v>1432</v>
      </c>
      <c r="D86" s="17" t="s">
        <v>1531</v>
      </c>
      <c r="E86" s="17" t="s">
        <v>1541</v>
      </c>
      <c r="F86" s="17">
        <v>50</v>
      </c>
      <c r="G86" s="17" t="s">
        <v>1533</v>
      </c>
      <c r="H86" s="17" t="s">
        <v>1233</v>
      </c>
      <c r="I86" s="17">
        <v>50</v>
      </c>
      <c r="J86" s="17" t="s">
        <v>1534</v>
      </c>
      <c r="K86" s="33">
        <v>2022.01</v>
      </c>
      <c r="L86" s="33">
        <v>2022.12</v>
      </c>
      <c r="M86" s="17" t="s">
        <v>1535</v>
      </c>
      <c r="N86" s="17" t="s">
        <v>1542</v>
      </c>
      <c r="O86" s="16"/>
    </row>
    <row r="87" s="3" customFormat="1" ht="23.1" customHeight="1" spans="1:15">
      <c r="A87" s="16">
        <v>82</v>
      </c>
      <c r="B87" s="17" t="s">
        <v>1535</v>
      </c>
      <c r="C87" s="17" t="s">
        <v>1432</v>
      </c>
      <c r="D87" s="17" t="s">
        <v>1458</v>
      </c>
      <c r="E87" s="17" t="s">
        <v>1543</v>
      </c>
      <c r="F87" s="17">
        <v>20</v>
      </c>
      <c r="G87" s="17" t="s">
        <v>1454</v>
      </c>
      <c r="H87" s="17" t="s">
        <v>1233</v>
      </c>
      <c r="I87" s="17">
        <v>20</v>
      </c>
      <c r="J87" s="17" t="s">
        <v>1544</v>
      </c>
      <c r="K87" s="33">
        <v>2022.01</v>
      </c>
      <c r="L87" s="33">
        <v>2022.12</v>
      </c>
      <c r="M87" s="17" t="s">
        <v>1535</v>
      </c>
      <c r="N87" s="17" t="s">
        <v>1535</v>
      </c>
      <c r="O87" s="16"/>
    </row>
    <row r="88" s="3" customFormat="1" ht="23.1" customHeight="1" spans="1:15">
      <c r="A88" s="16">
        <v>83</v>
      </c>
      <c r="B88" s="17" t="s">
        <v>1535</v>
      </c>
      <c r="C88" s="17" t="s">
        <v>1432</v>
      </c>
      <c r="D88" s="17" t="s">
        <v>1531</v>
      </c>
      <c r="E88" s="17" t="s">
        <v>1545</v>
      </c>
      <c r="F88" s="17">
        <v>100</v>
      </c>
      <c r="G88" s="17" t="s">
        <v>1546</v>
      </c>
      <c r="H88" s="17" t="s">
        <v>1233</v>
      </c>
      <c r="I88" s="17">
        <v>100</v>
      </c>
      <c r="J88" s="17" t="s">
        <v>1547</v>
      </c>
      <c r="K88" s="33">
        <v>2022.01</v>
      </c>
      <c r="L88" s="33">
        <v>2022.12</v>
      </c>
      <c r="M88" s="17" t="s">
        <v>1535</v>
      </c>
      <c r="N88" s="17" t="s">
        <v>1535</v>
      </c>
      <c r="O88" s="16"/>
    </row>
    <row r="89" s="3" customFormat="1" ht="23.1" customHeight="1" spans="1:15">
      <c r="A89" s="16">
        <v>84</v>
      </c>
      <c r="B89" s="17" t="s">
        <v>1548</v>
      </c>
      <c r="C89" s="17" t="s">
        <v>1229</v>
      </c>
      <c r="D89" s="17" t="s">
        <v>1549</v>
      </c>
      <c r="E89" s="17" t="s">
        <v>1550</v>
      </c>
      <c r="F89" s="17">
        <v>100</v>
      </c>
      <c r="G89" s="17" t="s">
        <v>1546</v>
      </c>
      <c r="H89" s="17" t="s">
        <v>1233</v>
      </c>
      <c r="I89" s="17">
        <v>100</v>
      </c>
      <c r="J89" s="17" t="s">
        <v>1551</v>
      </c>
      <c r="K89" s="33">
        <v>2022.01</v>
      </c>
      <c r="L89" s="33">
        <v>2022.12</v>
      </c>
      <c r="M89" s="17" t="s">
        <v>1228</v>
      </c>
      <c r="N89" s="17" t="s">
        <v>1228</v>
      </c>
      <c r="O89" s="16"/>
    </row>
    <row r="90" s="3" customFormat="1" ht="46" customHeight="1" spans="1:15">
      <c r="A90" s="16">
        <v>85</v>
      </c>
      <c r="B90" s="17" t="s">
        <v>1548</v>
      </c>
      <c r="C90" s="17" t="s">
        <v>1229</v>
      </c>
      <c r="D90" s="17" t="s">
        <v>1549</v>
      </c>
      <c r="E90" s="17" t="s">
        <v>1552</v>
      </c>
      <c r="F90" s="17">
        <v>95</v>
      </c>
      <c r="G90" s="17" t="s">
        <v>1553</v>
      </c>
      <c r="H90" s="17" t="s">
        <v>1233</v>
      </c>
      <c r="I90" s="17">
        <v>95</v>
      </c>
      <c r="J90" s="17" t="s">
        <v>1551</v>
      </c>
      <c r="K90" s="33">
        <v>2022.01</v>
      </c>
      <c r="L90" s="33">
        <v>2022.12</v>
      </c>
      <c r="M90" s="17" t="s">
        <v>1228</v>
      </c>
      <c r="N90" s="17" t="s">
        <v>1228</v>
      </c>
      <c r="O90" s="16"/>
    </row>
    <row r="91" s="3" customFormat="1" ht="44" customHeight="1" spans="1:15">
      <c r="A91" s="16">
        <v>86</v>
      </c>
      <c r="B91" s="17" t="s">
        <v>1548</v>
      </c>
      <c r="C91" s="17" t="s">
        <v>1229</v>
      </c>
      <c r="D91" s="17" t="s">
        <v>1549</v>
      </c>
      <c r="E91" s="17" t="s">
        <v>1554</v>
      </c>
      <c r="F91" s="17">
        <v>103</v>
      </c>
      <c r="G91" s="17" t="s">
        <v>1555</v>
      </c>
      <c r="H91" s="17" t="s">
        <v>1233</v>
      </c>
      <c r="I91" s="17">
        <v>103</v>
      </c>
      <c r="J91" s="17" t="s">
        <v>1551</v>
      </c>
      <c r="K91" s="33">
        <v>2022.01</v>
      </c>
      <c r="L91" s="33">
        <v>2022.12</v>
      </c>
      <c r="M91" s="17" t="s">
        <v>1228</v>
      </c>
      <c r="N91" s="17" t="s">
        <v>1228</v>
      </c>
      <c r="O91" s="16"/>
    </row>
    <row r="92" s="3" customFormat="1" ht="34" customHeight="1" spans="1:15">
      <c r="A92" s="16">
        <v>87</v>
      </c>
      <c r="B92" s="17" t="s">
        <v>1556</v>
      </c>
      <c r="C92" s="17" t="s">
        <v>1229</v>
      </c>
      <c r="D92" s="17" t="s">
        <v>1549</v>
      </c>
      <c r="E92" s="17" t="s">
        <v>1557</v>
      </c>
      <c r="F92" s="17">
        <v>105</v>
      </c>
      <c r="G92" s="17" t="s">
        <v>1558</v>
      </c>
      <c r="H92" s="17" t="s">
        <v>1233</v>
      </c>
      <c r="I92" s="17">
        <v>105</v>
      </c>
      <c r="J92" s="17" t="s">
        <v>1551</v>
      </c>
      <c r="K92" s="33">
        <v>2022.01</v>
      </c>
      <c r="L92" s="33">
        <v>2022.12</v>
      </c>
      <c r="M92" s="17" t="s">
        <v>1228</v>
      </c>
      <c r="N92" s="17" t="s">
        <v>1228</v>
      </c>
      <c r="O92" s="16"/>
    </row>
    <row r="93" s="3" customFormat="1" ht="23.1" customHeight="1" spans="1:15">
      <c r="A93" s="16">
        <v>88</v>
      </c>
      <c r="B93" s="17" t="s">
        <v>1559</v>
      </c>
      <c r="C93" s="17" t="s">
        <v>1229</v>
      </c>
      <c r="D93" s="17" t="s">
        <v>1549</v>
      </c>
      <c r="E93" s="17" t="s">
        <v>1560</v>
      </c>
      <c r="F93" s="17">
        <v>102</v>
      </c>
      <c r="G93" s="17" t="s">
        <v>1561</v>
      </c>
      <c r="H93" s="17" t="s">
        <v>1233</v>
      </c>
      <c r="I93" s="17">
        <v>102</v>
      </c>
      <c r="J93" s="17" t="s">
        <v>1551</v>
      </c>
      <c r="K93" s="33">
        <v>2022.01</v>
      </c>
      <c r="L93" s="33">
        <v>2022.12</v>
      </c>
      <c r="M93" s="17" t="s">
        <v>1228</v>
      </c>
      <c r="N93" s="17" t="s">
        <v>1228</v>
      </c>
      <c r="O93" s="16"/>
    </row>
    <row r="94" s="4" customFormat="1" ht="34" customHeight="1" spans="1:16">
      <c r="A94" s="16">
        <v>89</v>
      </c>
      <c r="B94" s="17" t="s">
        <v>1562</v>
      </c>
      <c r="C94" s="17" t="s">
        <v>1229</v>
      </c>
      <c r="D94" s="17" t="s">
        <v>1549</v>
      </c>
      <c r="E94" s="17" t="s">
        <v>1563</v>
      </c>
      <c r="F94" s="17">
        <v>95</v>
      </c>
      <c r="G94" s="17" t="s">
        <v>1553</v>
      </c>
      <c r="H94" s="17" t="s">
        <v>1233</v>
      </c>
      <c r="I94" s="17">
        <v>95</v>
      </c>
      <c r="J94" s="17" t="s">
        <v>1551</v>
      </c>
      <c r="K94" s="33">
        <v>2022.01</v>
      </c>
      <c r="L94" s="33">
        <v>2022.12</v>
      </c>
      <c r="M94" s="17" t="s">
        <v>1228</v>
      </c>
      <c r="N94" s="17" t="s">
        <v>1228</v>
      </c>
      <c r="O94" s="16"/>
      <c r="P94" s="3"/>
    </row>
    <row r="95" s="3" customFormat="1" ht="23.1" customHeight="1" spans="1:15">
      <c r="A95" s="16">
        <v>90</v>
      </c>
      <c r="B95" s="17" t="s">
        <v>1564</v>
      </c>
      <c r="C95" s="17" t="s">
        <v>1229</v>
      </c>
      <c r="D95" s="17" t="s">
        <v>1549</v>
      </c>
      <c r="E95" s="17" t="s">
        <v>1565</v>
      </c>
      <c r="F95" s="17">
        <v>102</v>
      </c>
      <c r="G95" s="17" t="s">
        <v>1561</v>
      </c>
      <c r="H95" s="17" t="s">
        <v>1233</v>
      </c>
      <c r="I95" s="17">
        <v>102</v>
      </c>
      <c r="J95" s="17" t="s">
        <v>1551</v>
      </c>
      <c r="K95" s="33">
        <v>2022.01</v>
      </c>
      <c r="L95" s="33">
        <v>2022.12</v>
      </c>
      <c r="M95" s="17" t="s">
        <v>1228</v>
      </c>
      <c r="N95" s="17" t="s">
        <v>1228</v>
      </c>
      <c r="O95" s="16"/>
    </row>
    <row r="96" s="3" customFormat="1" ht="23.1" customHeight="1" spans="1:15">
      <c r="A96" s="16">
        <v>91</v>
      </c>
      <c r="B96" s="17" t="s">
        <v>1566</v>
      </c>
      <c r="C96" s="17" t="s">
        <v>1229</v>
      </c>
      <c r="D96" s="17" t="s">
        <v>1549</v>
      </c>
      <c r="E96" s="17" t="s">
        <v>1567</v>
      </c>
      <c r="F96" s="17">
        <v>138</v>
      </c>
      <c r="G96" s="17" t="s">
        <v>1568</v>
      </c>
      <c r="H96" s="17" t="s">
        <v>1233</v>
      </c>
      <c r="I96" s="17">
        <v>138</v>
      </c>
      <c r="J96" s="17" t="s">
        <v>1551</v>
      </c>
      <c r="K96" s="33">
        <v>2022.01</v>
      </c>
      <c r="L96" s="33">
        <v>2022.12</v>
      </c>
      <c r="M96" s="17" t="s">
        <v>1228</v>
      </c>
      <c r="N96" s="17" t="s">
        <v>1228</v>
      </c>
      <c r="O96" s="16"/>
    </row>
    <row r="97" s="3" customFormat="1" ht="23.1" customHeight="1" spans="1:15">
      <c r="A97" s="16">
        <v>92</v>
      </c>
      <c r="B97" s="17" t="s">
        <v>1566</v>
      </c>
      <c r="C97" s="17" t="s">
        <v>1229</v>
      </c>
      <c r="D97" s="17" t="s">
        <v>1549</v>
      </c>
      <c r="E97" s="17" t="s">
        <v>1569</v>
      </c>
      <c r="F97" s="17">
        <v>200</v>
      </c>
      <c r="G97" s="17" t="s">
        <v>1445</v>
      </c>
      <c r="H97" s="17" t="s">
        <v>1233</v>
      </c>
      <c r="I97" s="17">
        <v>200</v>
      </c>
      <c r="J97" s="17" t="s">
        <v>1551</v>
      </c>
      <c r="K97" s="33">
        <v>2022.01</v>
      </c>
      <c r="L97" s="33">
        <v>2022.12</v>
      </c>
      <c r="M97" s="17" t="s">
        <v>1228</v>
      </c>
      <c r="N97" s="17" t="s">
        <v>1228</v>
      </c>
      <c r="O97" s="16"/>
    </row>
    <row r="98" s="3" customFormat="1" ht="23.1" customHeight="1" spans="1:15">
      <c r="A98" s="16">
        <v>93</v>
      </c>
      <c r="B98" s="17" t="s">
        <v>1566</v>
      </c>
      <c r="C98" s="17" t="s">
        <v>1229</v>
      </c>
      <c r="D98" s="17" t="s">
        <v>1549</v>
      </c>
      <c r="E98" s="17" t="s">
        <v>1570</v>
      </c>
      <c r="F98" s="17">
        <v>140</v>
      </c>
      <c r="G98" s="17" t="s">
        <v>1571</v>
      </c>
      <c r="H98" s="17" t="s">
        <v>1233</v>
      </c>
      <c r="I98" s="17">
        <v>140</v>
      </c>
      <c r="J98" s="17" t="s">
        <v>1551</v>
      </c>
      <c r="K98" s="33">
        <v>2022.01</v>
      </c>
      <c r="L98" s="33">
        <v>2022.12</v>
      </c>
      <c r="M98" s="17" t="s">
        <v>1228</v>
      </c>
      <c r="N98" s="17" t="s">
        <v>1228</v>
      </c>
      <c r="O98" s="16"/>
    </row>
    <row r="99" s="3" customFormat="1" ht="23.1" customHeight="1" spans="1:15">
      <c r="A99" s="16">
        <v>94</v>
      </c>
      <c r="B99" s="17" t="s">
        <v>1572</v>
      </c>
      <c r="C99" s="17" t="s">
        <v>1229</v>
      </c>
      <c r="D99" s="17" t="s">
        <v>1549</v>
      </c>
      <c r="E99" s="17" t="s">
        <v>1573</v>
      </c>
      <c r="F99" s="17">
        <v>106</v>
      </c>
      <c r="G99" s="17" t="s">
        <v>1574</v>
      </c>
      <c r="H99" s="17" t="s">
        <v>1233</v>
      </c>
      <c r="I99" s="17">
        <v>106</v>
      </c>
      <c r="J99" s="17" t="s">
        <v>1551</v>
      </c>
      <c r="K99" s="33">
        <v>2022.01</v>
      </c>
      <c r="L99" s="33">
        <v>2022.12</v>
      </c>
      <c r="M99" s="17" t="s">
        <v>1228</v>
      </c>
      <c r="N99" s="17" t="s">
        <v>1228</v>
      </c>
      <c r="O99" s="16"/>
    </row>
    <row r="100" s="3" customFormat="1" ht="23.1" customHeight="1" spans="1:15">
      <c r="A100" s="16">
        <v>95</v>
      </c>
      <c r="B100" s="17" t="s">
        <v>1575</v>
      </c>
      <c r="C100" s="17" t="s">
        <v>1229</v>
      </c>
      <c r="D100" s="17" t="s">
        <v>1549</v>
      </c>
      <c r="E100" s="17" t="s">
        <v>1576</v>
      </c>
      <c r="F100" s="17">
        <v>80</v>
      </c>
      <c r="G100" s="17" t="s">
        <v>1577</v>
      </c>
      <c r="H100" s="17" t="s">
        <v>1233</v>
      </c>
      <c r="I100" s="17">
        <v>80</v>
      </c>
      <c r="J100" s="17" t="s">
        <v>1551</v>
      </c>
      <c r="K100" s="33">
        <v>2022.01</v>
      </c>
      <c r="L100" s="33">
        <v>2022.12</v>
      </c>
      <c r="M100" s="17" t="s">
        <v>1228</v>
      </c>
      <c r="N100" s="17" t="s">
        <v>1228</v>
      </c>
      <c r="O100" s="16"/>
    </row>
    <row r="101" s="3" customFormat="1" ht="31" customHeight="1" spans="1:15">
      <c r="A101" s="16">
        <v>96</v>
      </c>
      <c r="B101" s="17" t="s">
        <v>1578</v>
      </c>
      <c r="C101" s="17" t="s">
        <v>1229</v>
      </c>
      <c r="D101" s="17" t="s">
        <v>1549</v>
      </c>
      <c r="E101" s="17" t="s">
        <v>1579</v>
      </c>
      <c r="F101" s="17">
        <v>91</v>
      </c>
      <c r="G101" s="17" t="s">
        <v>1580</v>
      </c>
      <c r="H101" s="17" t="s">
        <v>1233</v>
      </c>
      <c r="I101" s="17">
        <v>91</v>
      </c>
      <c r="J101" s="17" t="s">
        <v>1551</v>
      </c>
      <c r="K101" s="33">
        <v>2022.01</v>
      </c>
      <c r="L101" s="33">
        <v>2022.12</v>
      </c>
      <c r="M101" s="17" t="s">
        <v>1228</v>
      </c>
      <c r="N101" s="17" t="s">
        <v>1228</v>
      </c>
      <c r="O101" s="16"/>
    </row>
    <row r="102" s="3" customFormat="1" ht="23.1" customHeight="1" spans="1:15">
      <c r="A102" s="16">
        <v>97</v>
      </c>
      <c r="B102" s="17" t="s">
        <v>1578</v>
      </c>
      <c r="C102" s="17" t="s">
        <v>1229</v>
      </c>
      <c r="D102" s="17" t="s">
        <v>1549</v>
      </c>
      <c r="E102" s="17" t="s">
        <v>1581</v>
      </c>
      <c r="F102" s="17">
        <v>84</v>
      </c>
      <c r="G102" s="17" t="s">
        <v>1582</v>
      </c>
      <c r="H102" s="17" t="s">
        <v>1233</v>
      </c>
      <c r="I102" s="17">
        <v>84</v>
      </c>
      <c r="J102" s="17" t="s">
        <v>1551</v>
      </c>
      <c r="K102" s="33">
        <v>2022.01</v>
      </c>
      <c r="L102" s="33">
        <v>2022.12</v>
      </c>
      <c r="M102" s="17" t="s">
        <v>1228</v>
      </c>
      <c r="N102" s="17" t="s">
        <v>1228</v>
      </c>
      <c r="O102" s="16"/>
    </row>
    <row r="103" s="3" customFormat="1" ht="23.1" customHeight="1" spans="1:15">
      <c r="A103" s="16">
        <v>98</v>
      </c>
      <c r="B103" s="17" t="s">
        <v>1566</v>
      </c>
      <c r="C103" s="17" t="s">
        <v>1229</v>
      </c>
      <c r="D103" s="17" t="s">
        <v>1549</v>
      </c>
      <c r="E103" s="17" t="s">
        <v>1583</v>
      </c>
      <c r="F103" s="17">
        <v>396</v>
      </c>
      <c r="G103" s="17" t="s">
        <v>1584</v>
      </c>
      <c r="H103" s="17" t="s">
        <v>1233</v>
      </c>
      <c r="I103" s="17">
        <v>396</v>
      </c>
      <c r="J103" s="17" t="s">
        <v>1551</v>
      </c>
      <c r="K103" s="33">
        <v>2022.01</v>
      </c>
      <c r="L103" s="33">
        <v>2022.12</v>
      </c>
      <c r="M103" s="17" t="s">
        <v>1228</v>
      </c>
      <c r="N103" s="17" t="s">
        <v>1228</v>
      </c>
      <c r="O103" s="16"/>
    </row>
    <row r="104" s="3" customFormat="1" ht="23.1" customHeight="1" spans="1:15">
      <c r="A104" s="16">
        <v>99</v>
      </c>
      <c r="B104" s="17" t="s">
        <v>1578</v>
      </c>
      <c r="C104" s="17" t="s">
        <v>1229</v>
      </c>
      <c r="D104" s="17" t="s">
        <v>1549</v>
      </c>
      <c r="E104" s="17" t="s">
        <v>1585</v>
      </c>
      <c r="F104" s="17">
        <v>268</v>
      </c>
      <c r="G104" s="17" t="s">
        <v>1586</v>
      </c>
      <c r="H104" s="17" t="s">
        <v>1233</v>
      </c>
      <c r="I104" s="17">
        <v>268</v>
      </c>
      <c r="J104" s="17" t="s">
        <v>1551</v>
      </c>
      <c r="K104" s="33">
        <v>2022.01</v>
      </c>
      <c r="L104" s="33">
        <v>2022.12</v>
      </c>
      <c r="M104" s="17" t="s">
        <v>1228</v>
      </c>
      <c r="N104" s="17" t="s">
        <v>1228</v>
      </c>
      <c r="O104" s="16"/>
    </row>
    <row r="105" s="3" customFormat="1" ht="23.1" customHeight="1" spans="1:15">
      <c r="A105" s="16">
        <v>100</v>
      </c>
      <c r="B105" s="17" t="s">
        <v>1578</v>
      </c>
      <c r="C105" s="17" t="s">
        <v>1229</v>
      </c>
      <c r="D105" s="17" t="s">
        <v>1549</v>
      </c>
      <c r="E105" s="17" t="s">
        <v>1587</v>
      </c>
      <c r="F105" s="17">
        <v>10</v>
      </c>
      <c r="G105" s="17" t="s">
        <v>1518</v>
      </c>
      <c r="H105" s="17" t="s">
        <v>1233</v>
      </c>
      <c r="I105" s="17">
        <v>10</v>
      </c>
      <c r="J105" s="17" t="s">
        <v>1588</v>
      </c>
      <c r="K105" s="33">
        <v>2022.01</v>
      </c>
      <c r="L105" s="33">
        <v>2022.12</v>
      </c>
      <c r="M105" s="17" t="s">
        <v>1578</v>
      </c>
      <c r="N105" s="17" t="s">
        <v>1589</v>
      </c>
      <c r="O105" s="16"/>
    </row>
    <row r="106" s="3" customFormat="1" ht="23.1" customHeight="1" spans="1:15">
      <c r="A106" s="16">
        <v>101</v>
      </c>
      <c r="B106" s="17" t="s">
        <v>1451</v>
      </c>
      <c r="C106" s="17" t="s">
        <v>1229</v>
      </c>
      <c r="D106" s="17" t="s">
        <v>1590</v>
      </c>
      <c r="E106" s="17" t="s">
        <v>1591</v>
      </c>
      <c r="F106" s="17">
        <v>346</v>
      </c>
      <c r="G106" s="17" t="s">
        <v>1592</v>
      </c>
      <c r="H106" s="17" t="s">
        <v>1233</v>
      </c>
      <c r="I106" s="17">
        <v>346</v>
      </c>
      <c r="J106" s="17" t="s">
        <v>1593</v>
      </c>
      <c r="K106" s="33">
        <v>2022.01</v>
      </c>
      <c r="L106" s="33">
        <v>2022.12</v>
      </c>
      <c r="M106" s="17" t="s">
        <v>1594</v>
      </c>
      <c r="N106" s="17" t="s">
        <v>1451</v>
      </c>
      <c r="O106" s="16"/>
    </row>
    <row r="107" s="3" customFormat="1" ht="23.1" customHeight="1" spans="1:15">
      <c r="A107" s="16">
        <v>102</v>
      </c>
      <c r="B107" s="17" t="s">
        <v>1595</v>
      </c>
      <c r="C107" s="17" t="s">
        <v>1229</v>
      </c>
      <c r="D107" s="17" t="s">
        <v>1230</v>
      </c>
      <c r="E107" s="17" t="s">
        <v>1596</v>
      </c>
      <c r="F107" s="17">
        <v>25</v>
      </c>
      <c r="G107" s="17" t="s">
        <v>1597</v>
      </c>
      <c r="H107" s="17" t="s">
        <v>1598</v>
      </c>
      <c r="I107" s="17">
        <v>25</v>
      </c>
      <c r="J107" s="17" t="s">
        <v>1599</v>
      </c>
      <c r="K107" s="33">
        <v>2022.01</v>
      </c>
      <c r="L107" s="33">
        <v>2022.12</v>
      </c>
      <c r="M107" s="17" t="s">
        <v>1600</v>
      </c>
      <c r="N107" s="17" t="s">
        <v>1601</v>
      </c>
      <c r="O107" s="16"/>
    </row>
    <row r="108" s="3" customFormat="1" ht="23.1" customHeight="1" spans="1:15">
      <c r="A108" s="16">
        <v>103</v>
      </c>
      <c r="B108" s="17" t="s">
        <v>1595</v>
      </c>
      <c r="C108" s="17" t="s">
        <v>1229</v>
      </c>
      <c r="D108" s="17" t="s">
        <v>1230</v>
      </c>
      <c r="E108" s="17" t="s">
        <v>1602</v>
      </c>
      <c r="F108" s="17">
        <v>26</v>
      </c>
      <c r="G108" s="17" t="s">
        <v>1603</v>
      </c>
      <c r="H108" s="17" t="s">
        <v>1598</v>
      </c>
      <c r="I108" s="17">
        <v>26</v>
      </c>
      <c r="J108" s="17" t="s">
        <v>1604</v>
      </c>
      <c r="K108" s="33">
        <v>2022.01</v>
      </c>
      <c r="L108" s="33">
        <v>2022.12</v>
      </c>
      <c r="M108" s="17" t="s">
        <v>1600</v>
      </c>
      <c r="N108" s="17" t="s">
        <v>1601</v>
      </c>
      <c r="O108" s="16"/>
    </row>
    <row r="109" s="3" customFormat="1" ht="23.1" customHeight="1" spans="1:15">
      <c r="A109" s="16">
        <v>104</v>
      </c>
      <c r="B109" s="17" t="s">
        <v>1595</v>
      </c>
      <c r="C109" s="17" t="s">
        <v>1229</v>
      </c>
      <c r="D109" s="17" t="s">
        <v>1230</v>
      </c>
      <c r="E109" s="17" t="s">
        <v>1605</v>
      </c>
      <c r="F109" s="17">
        <v>15</v>
      </c>
      <c r="G109" s="17" t="s">
        <v>1483</v>
      </c>
      <c r="H109" s="17" t="s">
        <v>1598</v>
      </c>
      <c r="I109" s="17">
        <v>15</v>
      </c>
      <c r="J109" s="17" t="s">
        <v>1606</v>
      </c>
      <c r="K109" s="33">
        <v>2022.01</v>
      </c>
      <c r="L109" s="33">
        <v>2022.12</v>
      </c>
      <c r="M109" s="17" t="s">
        <v>1600</v>
      </c>
      <c r="N109" s="17" t="s">
        <v>1601</v>
      </c>
      <c r="O109" s="16"/>
    </row>
    <row r="110" s="3" customFormat="1" ht="23.1" customHeight="1" spans="1:15">
      <c r="A110" s="16">
        <v>105</v>
      </c>
      <c r="B110" s="17" t="s">
        <v>1607</v>
      </c>
      <c r="C110" s="17" t="s">
        <v>1229</v>
      </c>
      <c r="D110" s="17" t="s">
        <v>1230</v>
      </c>
      <c r="E110" s="17" t="s">
        <v>1608</v>
      </c>
      <c r="F110" s="17">
        <v>29</v>
      </c>
      <c r="G110" s="17" t="s">
        <v>1609</v>
      </c>
      <c r="H110" s="17" t="s">
        <v>1598</v>
      </c>
      <c r="I110" s="17">
        <v>29</v>
      </c>
      <c r="J110" s="17" t="s">
        <v>1610</v>
      </c>
      <c r="K110" s="33">
        <v>2022.01</v>
      </c>
      <c r="L110" s="33">
        <v>2022.12</v>
      </c>
      <c r="M110" s="17" t="s">
        <v>1600</v>
      </c>
      <c r="N110" s="17" t="s">
        <v>1611</v>
      </c>
      <c r="O110" s="16"/>
    </row>
    <row r="111" s="3" customFormat="1" ht="23.1" customHeight="1" spans="1:15">
      <c r="A111" s="16">
        <v>106</v>
      </c>
      <c r="B111" s="17" t="s">
        <v>1607</v>
      </c>
      <c r="C111" s="17" t="s">
        <v>1229</v>
      </c>
      <c r="D111" s="17" t="s">
        <v>1230</v>
      </c>
      <c r="E111" s="17" t="s">
        <v>1612</v>
      </c>
      <c r="F111" s="17">
        <v>10</v>
      </c>
      <c r="G111" s="17" t="s">
        <v>1518</v>
      </c>
      <c r="H111" s="17" t="s">
        <v>1598</v>
      </c>
      <c r="I111" s="17">
        <v>10</v>
      </c>
      <c r="J111" s="17" t="s">
        <v>1613</v>
      </c>
      <c r="K111" s="33">
        <v>2022.01</v>
      </c>
      <c r="L111" s="33">
        <v>2022.12</v>
      </c>
      <c r="M111" s="17" t="s">
        <v>1600</v>
      </c>
      <c r="N111" s="17" t="s">
        <v>1611</v>
      </c>
      <c r="O111" s="16"/>
    </row>
    <row r="112" s="3" customFormat="1" ht="23.1" customHeight="1" spans="1:15">
      <c r="A112" s="16">
        <v>107</v>
      </c>
      <c r="B112" s="17" t="s">
        <v>1607</v>
      </c>
      <c r="C112" s="17" t="s">
        <v>1432</v>
      </c>
      <c r="D112" s="17" t="s">
        <v>1458</v>
      </c>
      <c r="E112" s="17" t="s">
        <v>1614</v>
      </c>
      <c r="F112" s="17">
        <v>22</v>
      </c>
      <c r="G112" s="17" t="s">
        <v>1615</v>
      </c>
      <c r="H112" s="17" t="s">
        <v>1598</v>
      </c>
      <c r="I112" s="17">
        <v>22</v>
      </c>
      <c r="J112" s="17" t="s">
        <v>1616</v>
      </c>
      <c r="K112" s="33">
        <v>2022.01</v>
      </c>
      <c r="L112" s="33">
        <v>2022.12</v>
      </c>
      <c r="M112" s="17" t="s">
        <v>1600</v>
      </c>
      <c r="N112" s="17" t="s">
        <v>1611</v>
      </c>
      <c r="O112" s="16"/>
    </row>
    <row r="113" s="3" customFormat="1" ht="23.1" customHeight="1" spans="1:15">
      <c r="A113" s="16">
        <v>108</v>
      </c>
      <c r="B113" s="17" t="s">
        <v>1617</v>
      </c>
      <c r="C113" s="17" t="s">
        <v>1229</v>
      </c>
      <c r="D113" s="17" t="s">
        <v>1230</v>
      </c>
      <c r="E113" s="17" t="s">
        <v>1618</v>
      </c>
      <c r="F113" s="17">
        <v>110</v>
      </c>
      <c r="G113" s="17" t="s">
        <v>1619</v>
      </c>
      <c r="H113" s="17" t="s">
        <v>1620</v>
      </c>
      <c r="I113" s="17">
        <v>110</v>
      </c>
      <c r="J113" s="17" t="s">
        <v>1621</v>
      </c>
      <c r="K113" s="33">
        <v>2022.01</v>
      </c>
      <c r="L113" s="33">
        <v>2022.12</v>
      </c>
      <c r="M113" s="17" t="s">
        <v>1622</v>
      </c>
      <c r="N113" s="17" t="s">
        <v>1623</v>
      </c>
      <c r="O113" s="16"/>
    </row>
    <row r="114" s="3" customFormat="1" ht="23.1" customHeight="1" spans="1:15">
      <c r="A114" s="16">
        <v>109</v>
      </c>
      <c r="B114" s="17" t="s">
        <v>1617</v>
      </c>
      <c r="C114" s="17" t="s">
        <v>1229</v>
      </c>
      <c r="D114" s="17" t="s">
        <v>1230</v>
      </c>
      <c r="E114" s="17" t="s">
        <v>1624</v>
      </c>
      <c r="F114" s="17">
        <v>29</v>
      </c>
      <c r="G114" s="17" t="s">
        <v>1609</v>
      </c>
      <c r="H114" s="17" t="s">
        <v>1598</v>
      </c>
      <c r="I114" s="17">
        <v>29</v>
      </c>
      <c r="J114" s="17" t="s">
        <v>1625</v>
      </c>
      <c r="K114" s="33">
        <v>2022.01</v>
      </c>
      <c r="L114" s="33">
        <v>2022.12</v>
      </c>
      <c r="M114" s="17" t="s">
        <v>1622</v>
      </c>
      <c r="N114" s="17" t="s">
        <v>1623</v>
      </c>
      <c r="O114" s="16"/>
    </row>
    <row r="115" s="5" customFormat="1" ht="23.1" customHeight="1" spans="1:16">
      <c r="A115" s="16">
        <v>110</v>
      </c>
      <c r="B115" s="17" t="s">
        <v>1626</v>
      </c>
      <c r="C115" s="17" t="s">
        <v>1432</v>
      </c>
      <c r="D115" s="17" t="s">
        <v>1627</v>
      </c>
      <c r="E115" s="17" t="s">
        <v>1628</v>
      </c>
      <c r="F115" s="17">
        <v>170</v>
      </c>
      <c r="G115" s="17" t="s">
        <v>1629</v>
      </c>
      <c r="H115" s="17" t="s">
        <v>1233</v>
      </c>
      <c r="I115" s="17">
        <v>170</v>
      </c>
      <c r="J115" s="17" t="s">
        <v>1630</v>
      </c>
      <c r="K115" s="33">
        <v>2022.01</v>
      </c>
      <c r="L115" s="33">
        <v>2022.12</v>
      </c>
      <c r="M115" s="17" t="s">
        <v>1622</v>
      </c>
      <c r="N115" s="17" t="s">
        <v>1631</v>
      </c>
      <c r="O115" s="16"/>
      <c r="P115" s="3"/>
    </row>
    <row r="116" s="5" customFormat="1" ht="23.1" customHeight="1" spans="1:16">
      <c r="A116" s="16">
        <v>111</v>
      </c>
      <c r="B116" s="17" t="s">
        <v>1626</v>
      </c>
      <c r="C116" s="17" t="s">
        <v>1432</v>
      </c>
      <c r="D116" s="17" t="s">
        <v>1464</v>
      </c>
      <c r="E116" s="17" t="s">
        <v>1632</v>
      </c>
      <c r="F116" s="17">
        <v>80</v>
      </c>
      <c r="G116" s="17" t="s">
        <v>1577</v>
      </c>
      <c r="H116" s="17" t="s">
        <v>1233</v>
      </c>
      <c r="I116" s="17">
        <v>80</v>
      </c>
      <c r="J116" s="17" t="s">
        <v>1633</v>
      </c>
      <c r="K116" s="33">
        <v>2022.01</v>
      </c>
      <c r="L116" s="33">
        <v>2022.12</v>
      </c>
      <c r="M116" s="17" t="s">
        <v>1622</v>
      </c>
      <c r="N116" s="17" t="s">
        <v>1631</v>
      </c>
      <c r="O116" s="16"/>
      <c r="P116" s="3"/>
    </row>
    <row r="117" s="5" customFormat="1" ht="23.1" customHeight="1" spans="1:16">
      <c r="A117" s="16">
        <v>112</v>
      </c>
      <c r="B117" s="17" t="s">
        <v>1626</v>
      </c>
      <c r="C117" s="17" t="s">
        <v>1432</v>
      </c>
      <c r="D117" s="17" t="s">
        <v>1464</v>
      </c>
      <c r="E117" s="17" t="s">
        <v>1634</v>
      </c>
      <c r="F117" s="17">
        <v>20</v>
      </c>
      <c r="G117" s="17" t="s">
        <v>1454</v>
      </c>
      <c r="H117" s="17" t="s">
        <v>1233</v>
      </c>
      <c r="I117" s="17">
        <v>20</v>
      </c>
      <c r="J117" s="17" t="s">
        <v>1635</v>
      </c>
      <c r="K117" s="33">
        <v>2022.01</v>
      </c>
      <c r="L117" s="33">
        <v>2022.12</v>
      </c>
      <c r="M117" s="17" t="s">
        <v>1622</v>
      </c>
      <c r="N117" s="17" t="s">
        <v>1631</v>
      </c>
      <c r="O117" s="16"/>
      <c r="P117" s="3"/>
    </row>
    <row r="118" s="3" customFormat="1" ht="23.1" customHeight="1" spans="1:15">
      <c r="A118" s="16">
        <v>113</v>
      </c>
      <c r="B118" s="17" t="s">
        <v>1626</v>
      </c>
      <c r="C118" s="17" t="s">
        <v>1432</v>
      </c>
      <c r="D118" s="17" t="s">
        <v>1464</v>
      </c>
      <c r="E118" s="17" t="s">
        <v>1636</v>
      </c>
      <c r="F118" s="17">
        <v>30</v>
      </c>
      <c r="G118" s="17" t="s">
        <v>1460</v>
      </c>
      <c r="H118" s="17" t="s">
        <v>1233</v>
      </c>
      <c r="I118" s="17">
        <v>30</v>
      </c>
      <c r="J118" s="17" t="s">
        <v>1637</v>
      </c>
      <c r="K118" s="33">
        <v>2022.01</v>
      </c>
      <c r="L118" s="33">
        <v>2022.12</v>
      </c>
      <c r="M118" s="17" t="s">
        <v>1622</v>
      </c>
      <c r="N118" s="17" t="s">
        <v>1631</v>
      </c>
      <c r="O118" s="16"/>
    </row>
    <row r="119" s="5" customFormat="1" ht="23.1" customHeight="1" spans="1:16">
      <c r="A119" s="16">
        <v>114</v>
      </c>
      <c r="B119" s="17" t="s">
        <v>1626</v>
      </c>
      <c r="C119" s="17" t="s">
        <v>1481</v>
      </c>
      <c r="D119" s="17" t="s">
        <v>1638</v>
      </c>
      <c r="E119" s="17" t="s">
        <v>1639</v>
      </c>
      <c r="F119" s="17">
        <v>50</v>
      </c>
      <c r="G119" s="17" t="s">
        <v>1533</v>
      </c>
      <c r="H119" s="17" t="s">
        <v>1233</v>
      </c>
      <c r="I119" s="17">
        <v>50</v>
      </c>
      <c r="J119" s="17" t="s">
        <v>1640</v>
      </c>
      <c r="K119" s="33">
        <v>2022.01</v>
      </c>
      <c r="L119" s="33">
        <v>2022.12</v>
      </c>
      <c r="M119" s="17" t="s">
        <v>1622</v>
      </c>
      <c r="N119" s="17" t="s">
        <v>1631</v>
      </c>
      <c r="O119" s="16"/>
      <c r="P119" s="3"/>
    </row>
    <row r="120" s="5" customFormat="1" ht="23.1" customHeight="1" spans="1:16">
      <c r="A120" s="16">
        <v>115</v>
      </c>
      <c r="B120" s="17" t="s">
        <v>1281</v>
      </c>
      <c r="C120" s="17" t="s">
        <v>1229</v>
      </c>
      <c r="D120" s="17" t="s">
        <v>1641</v>
      </c>
      <c r="E120" s="17" t="s">
        <v>1642</v>
      </c>
      <c r="F120" s="17">
        <v>40</v>
      </c>
      <c r="G120" s="17" t="s">
        <v>1449</v>
      </c>
      <c r="H120" s="17" t="s">
        <v>1233</v>
      </c>
      <c r="I120" s="17">
        <v>40</v>
      </c>
      <c r="J120" s="17" t="s">
        <v>1643</v>
      </c>
      <c r="K120" s="33">
        <v>2022.01</v>
      </c>
      <c r="L120" s="33">
        <v>2022.12</v>
      </c>
      <c r="M120" s="17" t="s">
        <v>1644</v>
      </c>
      <c r="N120" s="17" t="s">
        <v>1485</v>
      </c>
      <c r="O120" s="16"/>
      <c r="P120" s="3"/>
    </row>
    <row r="121" s="5" customFormat="1" ht="23.1" customHeight="1" spans="1:16">
      <c r="A121" s="16">
        <v>116</v>
      </c>
      <c r="B121" s="17" t="s">
        <v>1281</v>
      </c>
      <c r="C121" s="17" t="s">
        <v>1432</v>
      </c>
      <c r="D121" s="17" t="s">
        <v>1645</v>
      </c>
      <c r="E121" s="17" t="s">
        <v>1646</v>
      </c>
      <c r="F121" s="17">
        <v>50</v>
      </c>
      <c r="G121" s="17" t="s">
        <v>1533</v>
      </c>
      <c r="H121" s="17" t="s">
        <v>1233</v>
      </c>
      <c r="I121" s="17">
        <v>50</v>
      </c>
      <c r="J121" s="17" t="s">
        <v>1647</v>
      </c>
      <c r="K121" s="33">
        <v>2022.01</v>
      </c>
      <c r="L121" s="33">
        <v>2022.12</v>
      </c>
      <c r="M121" s="17" t="s">
        <v>1644</v>
      </c>
      <c r="N121" s="17" t="s">
        <v>1485</v>
      </c>
      <c r="O121" s="16"/>
      <c r="P121" s="3"/>
    </row>
    <row r="122" s="5" customFormat="1" ht="23.1" customHeight="1" spans="1:16">
      <c r="A122" s="16">
        <v>117</v>
      </c>
      <c r="B122" s="17" t="s">
        <v>1281</v>
      </c>
      <c r="C122" s="17" t="s">
        <v>1432</v>
      </c>
      <c r="D122" s="17" t="s">
        <v>1627</v>
      </c>
      <c r="E122" s="17" t="s">
        <v>1648</v>
      </c>
      <c r="F122" s="17">
        <v>20</v>
      </c>
      <c r="G122" s="17" t="s">
        <v>1454</v>
      </c>
      <c r="H122" s="17" t="s">
        <v>1233</v>
      </c>
      <c r="I122" s="17">
        <v>20</v>
      </c>
      <c r="J122" s="17" t="s">
        <v>1647</v>
      </c>
      <c r="K122" s="33">
        <v>2022.01</v>
      </c>
      <c r="L122" s="33">
        <v>2022.12</v>
      </c>
      <c r="M122" s="17" t="s">
        <v>1644</v>
      </c>
      <c r="N122" s="17" t="s">
        <v>1485</v>
      </c>
      <c r="O122" s="16"/>
      <c r="P122" s="3"/>
    </row>
    <row r="123" s="5" customFormat="1" ht="23.1" customHeight="1" spans="1:16">
      <c r="A123" s="16">
        <v>118</v>
      </c>
      <c r="B123" s="17" t="s">
        <v>1281</v>
      </c>
      <c r="C123" s="17" t="s">
        <v>1432</v>
      </c>
      <c r="D123" s="17" t="s">
        <v>1627</v>
      </c>
      <c r="E123" s="17" t="s">
        <v>1649</v>
      </c>
      <c r="F123" s="17">
        <v>130</v>
      </c>
      <c r="G123" s="17" t="s">
        <v>1650</v>
      </c>
      <c r="H123" s="17" t="s">
        <v>1233</v>
      </c>
      <c r="I123" s="17">
        <v>130</v>
      </c>
      <c r="J123" s="17" t="s">
        <v>1647</v>
      </c>
      <c r="K123" s="33">
        <v>2022.01</v>
      </c>
      <c r="L123" s="33">
        <v>2022.12</v>
      </c>
      <c r="M123" s="17" t="s">
        <v>1644</v>
      </c>
      <c r="N123" s="17" t="s">
        <v>1485</v>
      </c>
      <c r="O123" s="16"/>
      <c r="P123" s="3"/>
    </row>
    <row r="124" s="5" customFormat="1" ht="38" customHeight="1" spans="1:16">
      <c r="A124" s="16">
        <v>119</v>
      </c>
      <c r="B124" s="17" t="s">
        <v>1281</v>
      </c>
      <c r="C124" s="17" t="s">
        <v>1481</v>
      </c>
      <c r="D124" s="17" t="s">
        <v>1638</v>
      </c>
      <c r="E124" s="17" t="s">
        <v>1651</v>
      </c>
      <c r="F124" s="17">
        <v>30</v>
      </c>
      <c r="G124" s="17" t="s">
        <v>1460</v>
      </c>
      <c r="H124" s="17" t="s">
        <v>1233</v>
      </c>
      <c r="I124" s="17">
        <v>30</v>
      </c>
      <c r="J124" s="17" t="s">
        <v>1640</v>
      </c>
      <c r="K124" s="33">
        <v>2022.01</v>
      </c>
      <c r="L124" s="33">
        <v>2022.12</v>
      </c>
      <c r="M124" s="17" t="s">
        <v>1644</v>
      </c>
      <c r="N124" s="17" t="s">
        <v>1485</v>
      </c>
      <c r="O124" s="16"/>
      <c r="P124" s="3"/>
    </row>
    <row r="125" s="5" customFormat="1" ht="51" customHeight="1" spans="1:16">
      <c r="A125" s="16">
        <v>120</v>
      </c>
      <c r="B125" s="17" t="s">
        <v>1652</v>
      </c>
      <c r="C125" s="17" t="s">
        <v>1432</v>
      </c>
      <c r="D125" s="17" t="s">
        <v>1645</v>
      </c>
      <c r="E125" s="17" t="s">
        <v>1653</v>
      </c>
      <c r="F125" s="17">
        <v>210</v>
      </c>
      <c r="G125" s="17" t="s">
        <v>1654</v>
      </c>
      <c r="H125" s="17" t="s">
        <v>1233</v>
      </c>
      <c r="I125" s="17">
        <v>210</v>
      </c>
      <c r="J125" s="17" t="s">
        <v>1655</v>
      </c>
      <c r="K125" s="33">
        <v>2022.01</v>
      </c>
      <c r="L125" s="33">
        <v>2022.12</v>
      </c>
      <c r="M125" s="17" t="s">
        <v>1600</v>
      </c>
      <c r="N125" s="17" t="s">
        <v>1656</v>
      </c>
      <c r="O125" s="16"/>
      <c r="P125" s="3"/>
    </row>
    <row r="126" s="5" customFormat="1" ht="23.1" customHeight="1" spans="1:16">
      <c r="A126" s="16">
        <v>121</v>
      </c>
      <c r="B126" s="17" t="s">
        <v>1652</v>
      </c>
      <c r="C126" s="17" t="s">
        <v>1432</v>
      </c>
      <c r="D126" s="17" t="s">
        <v>1464</v>
      </c>
      <c r="E126" s="17" t="s">
        <v>1657</v>
      </c>
      <c r="F126" s="17">
        <v>30</v>
      </c>
      <c r="G126" s="17" t="s">
        <v>1460</v>
      </c>
      <c r="H126" s="17" t="s">
        <v>1233</v>
      </c>
      <c r="I126" s="17">
        <v>30</v>
      </c>
      <c r="J126" s="17" t="s">
        <v>1655</v>
      </c>
      <c r="K126" s="33">
        <v>2022.01</v>
      </c>
      <c r="L126" s="33">
        <v>2022.12</v>
      </c>
      <c r="M126" s="17" t="s">
        <v>1600</v>
      </c>
      <c r="N126" s="17" t="s">
        <v>1656</v>
      </c>
      <c r="O126" s="16"/>
      <c r="P126" s="3"/>
    </row>
    <row r="127" s="5" customFormat="1" ht="23.1" customHeight="1" spans="1:16">
      <c r="A127" s="16">
        <v>122</v>
      </c>
      <c r="B127" s="17" t="s">
        <v>1652</v>
      </c>
      <c r="C127" s="17" t="s">
        <v>1432</v>
      </c>
      <c r="D127" s="17" t="s">
        <v>1472</v>
      </c>
      <c r="E127" s="17" t="s">
        <v>1658</v>
      </c>
      <c r="F127" s="17">
        <v>60</v>
      </c>
      <c r="G127" s="17" t="s">
        <v>1477</v>
      </c>
      <c r="H127" s="17" t="s">
        <v>1233</v>
      </c>
      <c r="I127" s="17">
        <v>60</v>
      </c>
      <c r="J127" s="17" t="s">
        <v>1659</v>
      </c>
      <c r="K127" s="33">
        <v>2022.01</v>
      </c>
      <c r="L127" s="33">
        <v>2022.12</v>
      </c>
      <c r="M127" s="17" t="s">
        <v>1600</v>
      </c>
      <c r="N127" s="17" t="s">
        <v>1656</v>
      </c>
      <c r="O127" s="16"/>
      <c r="P127" s="3"/>
    </row>
    <row r="128" s="5" customFormat="1" ht="23.1" customHeight="1" spans="1:16">
      <c r="A128" s="16">
        <v>123</v>
      </c>
      <c r="B128" s="17" t="s">
        <v>1652</v>
      </c>
      <c r="C128" s="17" t="s">
        <v>1229</v>
      </c>
      <c r="D128" s="17" t="s">
        <v>1641</v>
      </c>
      <c r="E128" s="17" t="s">
        <v>1660</v>
      </c>
      <c r="F128" s="17">
        <v>29</v>
      </c>
      <c r="G128" s="17" t="s">
        <v>1609</v>
      </c>
      <c r="H128" s="17" t="s">
        <v>1233</v>
      </c>
      <c r="I128" s="17">
        <v>29</v>
      </c>
      <c r="J128" s="17" t="s">
        <v>1661</v>
      </c>
      <c r="K128" s="33">
        <v>2022.01</v>
      </c>
      <c r="L128" s="33">
        <v>2022.12</v>
      </c>
      <c r="M128" s="17" t="s">
        <v>1600</v>
      </c>
      <c r="N128" s="17" t="s">
        <v>1656</v>
      </c>
      <c r="O128" s="16"/>
      <c r="P128" s="3"/>
    </row>
    <row r="129" s="5" customFormat="1" ht="40" customHeight="1" spans="1:16">
      <c r="A129" s="16">
        <v>124</v>
      </c>
      <c r="B129" s="17" t="s">
        <v>1652</v>
      </c>
      <c r="C129" s="17" t="s">
        <v>1481</v>
      </c>
      <c r="D129" s="17" t="s">
        <v>1662</v>
      </c>
      <c r="E129" s="17" t="s">
        <v>1663</v>
      </c>
      <c r="F129" s="17">
        <v>29</v>
      </c>
      <c r="G129" s="17" t="s">
        <v>1609</v>
      </c>
      <c r="H129" s="17" t="s">
        <v>1233</v>
      </c>
      <c r="I129" s="17">
        <v>29</v>
      </c>
      <c r="J129" s="17" t="s">
        <v>1664</v>
      </c>
      <c r="K129" s="33">
        <v>2022.01</v>
      </c>
      <c r="L129" s="33">
        <v>2022.12</v>
      </c>
      <c r="M129" s="17" t="s">
        <v>1600</v>
      </c>
      <c r="N129" s="17" t="s">
        <v>1656</v>
      </c>
      <c r="O129" s="16"/>
      <c r="P129" s="3"/>
    </row>
    <row r="130" s="5" customFormat="1" ht="60" customHeight="1" spans="1:16">
      <c r="A130" s="16">
        <v>125</v>
      </c>
      <c r="B130" s="17" t="s">
        <v>1665</v>
      </c>
      <c r="C130" s="17" t="s">
        <v>1432</v>
      </c>
      <c r="D130" s="17" t="s">
        <v>1666</v>
      </c>
      <c r="E130" s="17" t="s">
        <v>1667</v>
      </c>
      <c r="F130" s="17">
        <v>280</v>
      </c>
      <c r="G130" s="17" t="s">
        <v>1668</v>
      </c>
      <c r="H130" s="17" t="s">
        <v>1233</v>
      </c>
      <c r="I130" s="17">
        <v>280</v>
      </c>
      <c r="J130" s="17" t="s">
        <v>1669</v>
      </c>
      <c r="K130" s="33">
        <v>2022.01</v>
      </c>
      <c r="L130" s="33">
        <v>2022.12</v>
      </c>
      <c r="M130" s="17" t="s">
        <v>1670</v>
      </c>
      <c r="N130" s="17" t="s">
        <v>1671</v>
      </c>
      <c r="O130" s="16"/>
      <c r="P130" s="3"/>
    </row>
    <row r="131" s="5" customFormat="1" ht="23.1" customHeight="1" spans="1:16">
      <c r="A131" s="16">
        <v>126</v>
      </c>
      <c r="B131" s="17" t="s">
        <v>1665</v>
      </c>
      <c r="C131" s="17" t="s">
        <v>1432</v>
      </c>
      <c r="D131" s="17" t="s">
        <v>1464</v>
      </c>
      <c r="E131" s="17" t="s">
        <v>1672</v>
      </c>
      <c r="F131" s="17">
        <v>30</v>
      </c>
      <c r="G131" s="17" t="s">
        <v>1460</v>
      </c>
      <c r="H131" s="17" t="s">
        <v>1233</v>
      </c>
      <c r="I131" s="17">
        <v>30</v>
      </c>
      <c r="J131" s="17" t="s">
        <v>1673</v>
      </c>
      <c r="K131" s="33">
        <v>2022.01</v>
      </c>
      <c r="L131" s="33">
        <v>2022.12</v>
      </c>
      <c r="M131" s="17" t="s">
        <v>1670</v>
      </c>
      <c r="N131" s="17" t="s">
        <v>1671</v>
      </c>
      <c r="O131" s="16"/>
      <c r="P131" s="3"/>
    </row>
    <row r="132" s="5" customFormat="1" ht="23.1" customHeight="1" spans="1:16">
      <c r="A132" s="16">
        <v>127</v>
      </c>
      <c r="B132" s="17" t="s">
        <v>1665</v>
      </c>
      <c r="C132" s="17" t="s">
        <v>1229</v>
      </c>
      <c r="D132" s="17" t="s">
        <v>1674</v>
      </c>
      <c r="E132" s="17" t="s">
        <v>1675</v>
      </c>
      <c r="F132" s="17">
        <v>70</v>
      </c>
      <c r="G132" s="17" t="s">
        <v>1676</v>
      </c>
      <c r="H132" s="17" t="s">
        <v>1233</v>
      </c>
      <c r="I132" s="17">
        <v>70</v>
      </c>
      <c r="J132" s="17" t="s">
        <v>1677</v>
      </c>
      <c r="K132" s="33">
        <v>2022.01</v>
      </c>
      <c r="L132" s="33">
        <v>2022.12</v>
      </c>
      <c r="M132" s="17" t="s">
        <v>1670</v>
      </c>
      <c r="N132" s="17" t="s">
        <v>1671</v>
      </c>
      <c r="O132" s="16"/>
      <c r="P132" s="3"/>
    </row>
    <row r="133" s="5" customFormat="1" ht="37" customHeight="1" spans="1:16">
      <c r="A133" s="16">
        <v>128</v>
      </c>
      <c r="B133" s="17" t="s">
        <v>1665</v>
      </c>
      <c r="C133" s="17" t="s">
        <v>1481</v>
      </c>
      <c r="D133" s="17" t="s">
        <v>1662</v>
      </c>
      <c r="E133" s="17" t="s">
        <v>1663</v>
      </c>
      <c r="F133" s="17">
        <v>40</v>
      </c>
      <c r="G133" s="17" t="s">
        <v>1449</v>
      </c>
      <c r="H133" s="17" t="s">
        <v>1233</v>
      </c>
      <c r="I133" s="17">
        <v>40</v>
      </c>
      <c r="J133" s="17" t="s">
        <v>1664</v>
      </c>
      <c r="K133" s="33">
        <v>2022.01</v>
      </c>
      <c r="L133" s="33">
        <v>2022.12</v>
      </c>
      <c r="M133" s="17" t="s">
        <v>1670</v>
      </c>
      <c r="N133" s="17" t="s">
        <v>1671</v>
      </c>
      <c r="O133" s="16"/>
      <c r="P133" s="3"/>
    </row>
    <row r="134" s="5" customFormat="1" ht="23.1" customHeight="1" spans="1:16">
      <c r="A134" s="16">
        <v>129</v>
      </c>
      <c r="B134" s="17" t="s">
        <v>1678</v>
      </c>
      <c r="C134" s="17" t="s">
        <v>1432</v>
      </c>
      <c r="D134" s="17" t="s">
        <v>1472</v>
      </c>
      <c r="E134" s="17" t="s">
        <v>1679</v>
      </c>
      <c r="F134" s="17">
        <v>95</v>
      </c>
      <c r="G134" s="17" t="s">
        <v>1553</v>
      </c>
      <c r="H134" s="17" t="s">
        <v>1233</v>
      </c>
      <c r="I134" s="17">
        <v>95</v>
      </c>
      <c r="J134" s="17" t="s">
        <v>1680</v>
      </c>
      <c r="K134" s="33">
        <v>2022.01</v>
      </c>
      <c r="L134" s="33">
        <v>2022.12</v>
      </c>
      <c r="M134" s="17" t="s">
        <v>1451</v>
      </c>
      <c r="N134" s="17" t="s">
        <v>1681</v>
      </c>
      <c r="O134" s="16"/>
      <c r="P134" s="3"/>
    </row>
    <row r="135" s="5" customFormat="1" ht="23.1" customHeight="1" spans="1:16">
      <c r="A135" s="16">
        <v>130</v>
      </c>
      <c r="B135" s="17" t="s">
        <v>1678</v>
      </c>
      <c r="C135" s="17" t="s">
        <v>1432</v>
      </c>
      <c r="D135" s="17" t="s">
        <v>1464</v>
      </c>
      <c r="E135" s="17" t="s">
        <v>1682</v>
      </c>
      <c r="F135" s="17">
        <v>22</v>
      </c>
      <c r="G135" s="17" t="s">
        <v>1615</v>
      </c>
      <c r="H135" s="17" t="s">
        <v>1233</v>
      </c>
      <c r="I135" s="17">
        <v>22</v>
      </c>
      <c r="J135" s="17" t="s">
        <v>1683</v>
      </c>
      <c r="K135" s="33">
        <v>2022.01</v>
      </c>
      <c r="L135" s="33">
        <v>2022.12</v>
      </c>
      <c r="M135" s="17" t="s">
        <v>1451</v>
      </c>
      <c r="N135" s="17" t="s">
        <v>1681</v>
      </c>
      <c r="O135" s="16"/>
      <c r="P135" s="3"/>
    </row>
    <row r="136" s="5" customFormat="1" ht="23.1" customHeight="1" spans="1:16">
      <c r="A136" s="16">
        <v>131</v>
      </c>
      <c r="B136" s="17" t="s">
        <v>1678</v>
      </c>
      <c r="C136" s="17" t="s">
        <v>1432</v>
      </c>
      <c r="D136" s="17" t="s">
        <v>1464</v>
      </c>
      <c r="E136" s="17" t="s">
        <v>1684</v>
      </c>
      <c r="F136" s="17">
        <v>30</v>
      </c>
      <c r="G136" s="17" t="s">
        <v>1460</v>
      </c>
      <c r="H136" s="17" t="s">
        <v>1233</v>
      </c>
      <c r="I136" s="17">
        <v>30</v>
      </c>
      <c r="J136" s="17" t="s">
        <v>1683</v>
      </c>
      <c r="K136" s="33">
        <v>2022.01</v>
      </c>
      <c r="L136" s="33">
        <v>2022.12</v>
      </c>
      <c r="M136" s="17" t="s">
        <v>1451</v>
      </c>
      <c r="N136" s="17" t="s">
        <v>1681</v>
      </c>
      <c r="O136" s="16"/>
      <c r="P136" s="3"/>
    </row>
    <row r="137" s="5" customFormat="1" ht="23.1" customHeight="1" spans="1:16">
      <c r="A137" s="16">
        <v>132</v>
      </c>
      <c r="B137" s="17" t="s">
        <v>1678</v>
      </c>
      <c r="C137" s="17" t="s">
        <v>1432</v>
      </c>
      <c r="D137" s="17" t="s">
        <v>1464</v>
      </c>
      <c r="E137" s="17" t="s">
        <v>1685</v>
      </c>
      <c r="F137" s="17">
        <v>67</v>
      </c>
      <c r="G137" s="17" t="s">
        <v>1686</v>
      </c>
      <c r="H137" s="17" t="s">
        <v>1233</v>
      </c>
      <c r="I137" s="17">
        <v>67</v>
      </c>
      <c r="J137" s="17" t="s">
        <v>1683</v>
      </c>
      <c r="K137" s="33">
        <v>2022.01</v>
      </c>
      <c r="L137" s="33">
        <v>2022.12</v>
      </c>
      <c r="M137" s="17" t="s">
        <v>1451</v>
      </c>
      <c r="N137" s="17" t="s">
        <v>1681</v>
      </c>
      <c r="O137" s="16"/>
      <c r="P137" s="3"/>
    </row>
    <row r="138" s="5" customFormat="1" ht="58" customHeight="1" spans="1:16">
      <c r="A138" s="16">
        <v>133</v>
      </c>
      <c r="B138" s="17" t="s">
        <v>1678</v>
      </c>
      <c r="C138" s="17" t="s">
        <v>1481</v>
      </c>
      <c r="D138" s="17" t="s">
        <v>1638</v>
      </c>
      <c r="E138" s="17" t="s">
        <v>1687</v>
      </c>
      <c r="F138" s="17">
        <v>45</v>
      </c>
      <c r="G138" s="17" t="s">
        <v>1688</v>
      </c>
      <c r="H138" s="17" t="s">
        <v>1233</v>
      </c>
      <c r="I138" s="17">
        <v>45</v>
      </c>
      <c r="J138" s="17" t="s">
        <v>1640</v>
      </c>
      <c r="K138" s="33">
        <v>2022.01</v>
      </c>
      <c r="L138" s="33">
        <v>2022.12</v>
      </c>
      <c r="M138" s="17" t="s">
        <v>1451</v>
      </c>
      <c r="N138" s="17" t="s">
        <v>1681</v>
      </c>
      <c r="O138" s="16"/>
      <c r="P138" s="3"/>
    </row>
    <row r="139" s="5" customFormat="1" ht="23.1" customHeight="1" spans="1:16">
      <c r="A139" s="16">
        <v>134</v>
      </c>
      <c r="B139" s="17" t="s">
        <v>1678</v>
      </c>
      <c r="C139" s="17" t="s">
        <v>1432</v>
      </c>
      <c r="D139" s="17" t="s">
        <v>1464</v>
      </c>
      <c r="E139" s="17" t="s">
        <v>1689</v>
      </c>
      <c r="F139" s="17">
        <v>90</v>
      </c>
      <c r="G139" s="17" t="s">
        <v>1690</v>
      </c>
      <c r="H139" s="17" t="s">
        <v>1233</v>
      </c>
      <c r="I139" s="17">
        <v>90</v>
      </c>
      <c r="J139" s="17" t="s">
        <v>1691</v>
      </c>
      <c r="K139" s="33">
        <v>2022.01</v>
      </c>
      <c r="L139" s="33">
        <v>2022.12</v>
      </c>
      <c r="M139" s="17" t="s">
        <v>1451</v>
      </c>
      <c r="N139" s="17" t="s">
        <v>1681</v>
      </c>
      <c r="O139" s="16"/>
      <c r="P139" s="3"/>
    </row>
    <row r="140" s="5" customFormat="1" ht="23.1" customHeight="1" spans="1:16">
      <c r="A140" s="16">
        <v>135</v>
      </c>
      <c r="B140" s="17" t="s">
        <v>1678</v>
      </c>
      <c r="C140" s="17" t="s">
        <v>1229</v>
      </c>
      <c r="D140" s="17" t="s">
        <v>1692</v>
      </c>
      <c r="E140" s="17" t="s">
        <v>1693</v>
      </c>
      <c r="F140" s="17">
        <v>11</v>
      </c>
      <c r="G140" s="17" t="s">
        <v>1694</v>
      </c>
      <c r="H140" s="17" t="s">
        <v>1233</v>
      </c>
      <c r="I140" s="17">
        <v>11</v>
      </c>
      <c r="J140" s="17" t="s">
        <v>1691</v>
      </c>
      <c r="K140" s="33">
        <v>2022.01</v>
      </c>
      <c r="L140" s="33">
        <v>2022.12</v>
      </c>
      <c r="M140" s="17" t="s">
        <v>1451</v>
      </c>
      <c r="N140" s="17" t="s">
        <v>1681</v>
      </c>
      <c r="O140" s="16"/>
      <c r="P140" s="3"/>
    </row>
    <row r="141" s="5" customFormat="1" ht="23.1" customHeight="1" spans="1:16">
      <c r="A141" s="16">
        <v>136</v>
      </c>
      <c r="B141" s="17" t="s">
        <v>1678</v>
      </c>
      <c r="C141" s="17" t="s">
        <v>1432</v>
      </c>
      <c r="D141" s="17" t="s">
        <v>1464</v>
      </c>
      <c r="E141" s="17" t="s">
        <v>1695</v>
      </c>
      <c r="F141" s="17">
        <v>50</v>
      </c>
      <c r="G141" s="17" t="s">
        <v>1533</v>
      </c>
      <c r="H141" s="17" t="s">
        <v>1233</v>
      </c>
      <c r="I141" s="17">
        <v>50</v>
      </c>
      <c r="J141" s="17" t="s">
        <v>1683</v>
      </c>
      <c r="K141" s="33">
        <v>2022.01</v>
      </c>
      <c r="L141" s="33">
        <v>2022.12</v>
      </c>
      <c r="M141" s="17" t="s">
        <v>1451</v>
      </c>
      <c r="N141" s="17" t="s">
        <v>1681</v>
      </c>
      <c r="O141" s="16"/>
      <c r="P141" s="3"/>
    </row>
    <row r="142" s="5" customFormat="1" ht="23.1" customHeight="1" spans="1:16">
      <c r="A142" s="16">
        <v>137</v>
      </c>
      <c r="B142" s="17" t="s">
        <v>1678</v>
      </c>
      <c r="C142" s="17" t="s">
        <v>1432</v>
      </c>
      <c r="D142" s="17" t="s">
        <v>1464</v>
      </c>
      <c r="E142" s="17" t="s">
        <v>1696</v>
      </c>
      <c r="F142" s="17">
        <v>30</v>
      </c>
      <c r="G142" s="17" t="s">
        <v>1460</v>
      </c>
      <c r="H142" s="17" t="s">
        <v>1233</v>
      </c>
      <c r="I142" s="17">
        <v>30</v>
      </c>
      <c r="J142" s="17" t="s">
        <v>1697</v>
      </c>
      <c r="K142" s="33">
        <v>2022.01</v>
      </c>
      <c r="L142" s="33">
        <v>2022.12</v>
      </c>
      <c r="M142" s="17" t="s">
        <v>1451</v>
      </c>
      <c r="N142" s="17" t="s">
        <v>1681</v>
      </c>
      <c r="O142" s="16"/>
      <c r="P142" s="3"/>
    </row>
    <row r="143" s="5" customFormat="1" ht="23.1" customHeight="1" spans="1:16">
      <c r="A143" s="16">
        <v>138</v>
      </c>
      <c r="B143" s="17" t="s">
        <v>1387</v>
      </c>
      <c r="C143" s="17" t="s">
        <v>1432</v>
      </c>
      <c r="D143" s="17" t="s">
        <v>1458</v>
      </c>
      <c r="E143" s="17" t="s">
        <v>1698</v>
      </c>
      <c r="F143" s="17">
        <v>10</v>
      </c>
      <c r="G143" s="17" t="s">
        <v>1518</v>
      </c>
      <c r="H143" s="17" t="s">
        <v>1233</v>
      </c>
      <c r="I143" s="17">
        <v>10</v>
      </c>
      <c r="J143" s="17" t="s">
        <v>1699</v>
      </c>
      <c r="K143" s="33">
        <v>2022.01</v>
      </c>
      <c r="L143" s="33">
        <v>2022.12</v>
      </c>
      <c r="M143" s="17" t="s">
        <v>1700</v>
      </c>
      <c r="N143" s="17" t="s">
        <v>1390</v>
      </c>
      <c r="O143" s="16"/>
      <c r="P143" s="3"/>
    </row>
    <row r="144" s="5" customFormat="1" ht="23.1" customHeight="1" spans="1:16">
      <c r="A144" s="16">
        <v>139</v>
      </c>
      <c r="B144" s="17" t="s">
        <v>1387</v>
      </c>
      <c r="C144" s="17" t="s">
        <v>1432</v>
      </c>
      <c r="D144" s="17" t="s">
        <v>1472</v>
      </c>
      <c r="E144" s="17" t="s">
        <v>1701</v>
      </c>
      <c r="F144" s="17">
        <v>40</v>
      </c>
      <c r="G144" s="17" t="s">
        <v>1449</v>
      </c>
      <c r="H144" s="17" t="s">
        <v>1233</v>
      </c>
      <c r="I144" s="17">
        <v>40</v>
      </c>
      <c r="J144" s="17" t="s">
        <v>1702</v>
      </c>
      <c r="K144" s="33">
        <v>2022.01</v>
      </c>
      <c r="L144" s="33">
        <v>2022.12</v>
      </c>
      <c r="M144" s="17" t="s">
        <v>1700</v>
      </c>
      <c r="N144" s="17" t="s">
        <v>1390</v>
      </c>
      <c r="O144" s="16"/>
      <c r="P144" s="3"/>
    </row>
    <row r="145" s="5" customFormat="1" ht="41" customHeight="1" spans="1:16">
      <c r="A145" s="16">
        <v>140</v>
      </c>
      <c r="B145" s="17" t="s">
        <v>1387</v>
      </c>
      <c r="C145" s="17" t="s">
        <v>1432</v>
      </c>
      <c r="D145" s="17" t="s">
        <v>1458</v>
      </c>
      <c r="E145" s="17" t="s">
        <v>1703</v>
      </c>
      <c r="F145" s="17">
        <v>80</v>
      </c>
      <c r="G145" s="17" t="s">
        <v>1577</v>
      </c>
      <c r="H145" s="17" t="s">
        <v>1233</v>
      </c>
      <c r="I145" s="17">
        <v>80</v>
      </c>
      <c r="J145" s="17" t="s">
        <v>1704</v>
      </c>
      <c r="K145" s="33">
        <v>2022.01</v>
      </c>
      <c r="L145" s="33">
        <v>2022.12</v>
      </c>
      <c r="M145" s="17" t="s">
        <v>1700</v>
      </c>
      <c r="N145" s="17" t="s">
        <v>1390</v>
      </c>
      <c r="O145" s="16"/>
      <c r="P145" s="3"/>
    </row>
    <row r="146" s="5" customFormat="1" ht="23.1" customHeight="1" spans="1:16">
      <c r="A146" s="16">
        <v>141</v>
      </c>
      <c r="B146" s="17" t="s">
        <v>1387</v>
      </c>
      <c r="C146" s="17" t="s">
        <v>1432</v>
      </c>
      <c r="D146" s="17" t="s">
        <v>1458</v>
      </c>
      <c r="E146" s="17" t="s">
        <v>1705</v>
      </c>
      <c r="F146" s="17">
        <v>20</v>
      </c>
      <c r="G146" s="17" t="s">
        <v>1454</v>
      </c>
      <c r="H146" s="17" t="s">
        <v>1233</v>
      </c>
      <c r="I146" s="17">
        <v>20</v>
      </c>
      <c r="J146" s="17" t="s">
        <v>1706</v>
      </c>
      <c r="K146" s="33">
        <v>2022.01</v>
      </c>
      <c r="L146" s="33">
        <v>2022.12</v>
      </c>
      <c r="M146" s="17" t="s">
        <v>1700</v>
      </c>
      <c r="N146" s="17" t="s">
        <v>1390</v>
      </c>
      <c r="O146" s="16"/>
      <c r="P146" s="3"/>
    </row>
    <row r="147" s="5" customFormat="1" ht="23.1" customHeight="1" spans="1:16">
      <c r="A147" s="16">
        <v>142</v>
      </c>
      <c r="B147" s="17" t="s">
        <v>1387</v>
      </c>
      <c r="C147" s="17" t="s">
        <v>1229</v>
      </c>
      <c r="D147" s="17" t="s">
        <v>1641</v>
      </c>
      <c r="E147" s="17" t="s">
        <v>1707</v>
      </c>
      <c r="F147" s="17">
        <v>50</v>
      </c>
      <c r="G147" s="17" t="s">
        <v>1533</v>
      </c>
      <c r="H147" s="17" t="s">
        <v>1233</v>
      </c>
      <c r="I147" s="17">
        <v>50</v>
      </c>
      <c r="J147" s="17" t="s">
        <v>1661</v>
      </c>
      <c r="K147" s="33">
        <v>2022.01</v>
      </c>
      <c r="L147" s="33">
        <v>2022.12</v>
      </c>
      <c r="M147" s="17" t="s">
        <v>1700</v>
      </c>
      <c r="N147" s="17" t="s">
        <v>1390</v>
      </c>
      <c r="O147" s="16"/>
      <c r="P147" s="3"/>
    </row>
    <row r="148" s="5" customFormat="1" ht="23.1" customHeight="1" spans="1:16">
      <c r="A148" s="16">
        <v>143</v>
      </c>
      <c r="B148" s="17" t="s">
        <v>1387</v>
      </c>
      <c r="C148" s="17" t="s">
        <v>1229</v>
      </c>
      <c r="D148" s="17" t="s">
        <v>1627</v>
      </c>
      <c r="E148" s="17" t="s">
        <v>1708</v>
      </c>
      <c r="F148" s="17">
        <v>90</v>
      </c>
      <c r="G148" s="17" t="s">
        <v>1690</v>
      </c>
      <c r="H148" s="17" t="s">
        <v>1233</v>
      </c>
      <c r="I148" s="17">
        <v>90</v>
      </c>
      <c r="J148" s="17" t="s">
        <v>1709</v>
      </c>
      <c r="K148" s="33">
        <v>2022.01</v>
      </c>
      <c r="L148" s="33">
        <v>2022.12</v>
      </c>
      <c r="M148" s="17" t="s">
        <v>1700</v>
      </c>
      <c r="N148" s="17" t="s">
        <v>1390</v>
      </c>
      <c r="O148" s="16"/>
      <c r="P148" s="3"/>
    </row>
    <row r="149" s="5" customFormat="1" ht="23.1" customHeight="1" spans="1:16">
      <c r="A149" s="16">
        <v>144</v>
      </c>
      <c r="B149" s="17" t="s">
        <v>1387</v>
      </c>
      <c r="C149" s="17" t="s">
        <v>1229</v>
      </c>
      <c r="D149" s="17" t="s">
        <v>1674</v>
      </c>
      <c r="E149" s="17" t="s">
        <v>1710</v>
      </c>
      <c r="F149" s="17">
        <v>20</v>
      </c>
      <c r="G149" s="17" t="s">
        <v>1454</v>
      </c>
      <c r="H149" s="17" t="s">
        <v>1233</v>
      </c>
      <c r="I149" s="17">
        <v>20</v>
      </c>
      <c r="J149" s="17" t="s">
        <v>1711</v>
      </c>
      <c r="K149" s="33">
        <v>2022.01</v>
      </c>
      <c r="L149" s="33">
        <v>2022.12</v>
      </c>
      <c r="M149" s="17" t="s">
        <v>1700</v>
      </c>
      <c r="N149" s="17" t="s">
        <v>1390</v>
      </c>
      <c r="O149" s="16"/>
      <c r="P149" s="3"/>
    </row>
    <row r="150" s="5" customFormat="1" ht="23.1" customHeight="1" spans="1:16">
      <c r="A150" s="16">
        <v>145</v>
      </c>
      <c r="B150" s="17" t="s">
        <v>1387</v>
      </c>
      <c r="C150" s="17" t="s">
        <v>1229</v>
      </c>
      <c r="D150" s="17" t="s">
        <v>1230</v>
      </c>
      <c r="E150" s="17" t="s">
        <v>1712</v>
      </c>
      <c r="F150" s="17">
        <v>30</v>
      </c>
      <c r="G150" s="17" t="s">
        <v>1460</v>
      </c>
      <c r="H150" s="17" t="s">
        <v>1233</v>
      </c>
      <c r="I150" s="17">
        <v>30</v>
      </c>
      <c r="J150" s="17" t="s">
        <v>1713</v>
      </c>
      <c r="K150" s="33">
        <v>2022.01</v>
      </c>
      <c r="L150" s="33">
        <v>2022.12</v>
      </c>
      <c r="M150" s="17" t="s">
        <v>1700</v>
      </c>
      <c r="N150" s="17" t="s">
        <v>1390</v>
      </c>
      <c r="O150" s="16"/>
      <c r="P150" s="3"/>
    </row>
    <row r="151" s="5" customFormat="1" ht="23.1" customHeight="1" spans="1:16">
      <c r="A151" s="16">
        <v>146</v>
      </c>
      <c r="B151" s="17" t="s">
        <v>1387</v>
      </c>
      <c r="C151" s="17" t="s">
        <v>1229</v>
      </c>
      <c r="D151" s="17" t="s">
        <v>1230</v>
      </c>
      <c r="E151" s="17" t="s">
        <v>1714</v>
      </c>
      <c r="F151" s="17">
        <v>20</v>
      </c>
      <c r="G151" s="17" t="s">
        <v>1454</v>
      </c>
      <c r="H151" s="17" t="s">
        <v>1233</v>
      </c>
      <c r="I151" s="17">
        <v>20</v>
      </c>
      <c r="J151" s="17" t="s">
        <v>1706</v>
      </c>
      <c r="K151" s="33">
        <v>2022.01</v>
      </c>
      <c r="L151" s="33">
        <v>2022.12</v>
      </c>
      <c r="M151" s="17" t="s">
        <v>1700</v>
      </c>
      <c r="N151" s="17" t="s">
        <v>1390</v>
      </c>
      <c r="O151" s="16"/>
      <c r="P151" s="3"/>
    </row>
    <row r="152" s="5" customFormat="1" ht="38" customHeight="1" spans="1:16">
      <c r="A152" s="16">
        <v>147</v>
      </c>
      <c r="B152" s="17" t="s">
        <v>1387</v>
      </c>
      <c r="C152" s="17" t="s">
        <v>1481</v>
      </c>
      <c r="D152" s="17" t="s">
        <v>1638</v>
      </c>
      <c r="E152" s="17" t="s">
        <v>1663</v>
      </c>
      <c r="F152" s="17">
        <v>40</v>
      </c>
      <c r="G152" s="17" t="s">
        <v>1449</v>
      </c>
      <c r="H152" s="17" t="s">
        <v>1233</v>
      </c>
      <c r="I152" s="17">
        <v>40</v>
      </c>
      <c r="J152" s="17" t="s">
        <v>1640</v>
      </c>
      <c r="K152" s="33">
        <v>2022.01</v>
      </c>
      <c r="L152" s="33">
        <v>2022.12</v>
      </c>
      <c r="M152" s="17" t="s">
        <v>1700</v>
      </c>
      <c r="N152" s="17" t="s">
        <v>1390</v>
      </c>
      <c r="O152" s="16"/>
      <c r="P152" s="3"/>
    </row>
    <row r="153" s="5" customFormat="1" ht="23.1" customHeight="1" spans="1:16">
      <c r="A153" s="16">
        <v>148</v>
      </c>
      <c r="B153" s="17" t="s">
        <v>1715</v>
      </c>
      <c r="C153" s="17" t="s">
        <v>1229</v>
      </c>
      <c r="D153" s="17" t="s">
        <v>1641</v>
      </c>
      <c r="E153" s="17" t="s">
        <v>1716</v>
      </c>
      <c r="F153" s="17">
        <v>70</v>
      </c>
      <c r="G153" s="17" t="s">
        <v>1676</v>
      </c>
      <c r="H153" s="17" t="s">
        <v>1598</v>
      </c>
      <c r="I153" s="17">
        <v>70</v>
      </c>
      <c r="J153" s="17" t="s">
        <v>1661</v>
      </c>
      <c r="K153" s="33">
        <v>2022.01</v>
      </c>
      <c r="L153" s="33">
        <v>2022.12</v>
      </c>
      <c r="M153" s="17" t="s">
        <v>1717</v>
      </c>
      <c r="N153" s="17" t="s">
        <v>1718</v>
      </c>
      <c r="O153" s="16"/>
      <c r="P153" s="3"/>
    </row>
    <row r="154" s="5" customFormat="1" ht="23.1" customHeight="1" spans="1:16">
      <c r="A154" s="16">
        <v>149</v>
      </c>
      <c r="B154" s="17" t="s">
        <v>1427</v>
      </c>
      <c r="C154" s="17" t="s">
        <v>1229</v>
      </c>
      <c r="D154" s="17" t="s">
        <v>1641</v>
      </c>
      <c r="E154" s="17" t="s">
        <v>1716</v>
      </c>
      <c r="F154" s="17">
        <v>70</v>
      </c>
      <c r="G154" s="17" t="s">
        <v>1676</v>
      </c>
      <c r="H154" s="17" t="s">
        <v>1598</v>
      </c>
      <c r="I154" s="17">
        <v>70</v>
      </c>
      <c r="J154" s="17" t="s">
        <v>1661</v>
      </c>
      <c r="K154" s="33">
        <v>2022.01</v>
      </c>
      <c r="L154" s="33">
        <v>2022.12</v>
      </c>
      <c r="M154" s="17" t="s">
        <v>1717</v>
      </c>
      <c r="N154" s="17" t="s">
        <v>1431</v>
      </c>
      <c r="O154" s="16"/>
      <c r="P154" s="3"/>
    </row>
    <row r="155" s="5" customFormat="1" ht="23.1" customHeight="1" spans="1:16">
      <c r="A155" s="16">
        <v>150</v>
      </c>
      <c r="B155" s="17" t="s">
        <v>1530</v>
      </c>
      <c r="C155" s="17" t="s">
        <v>1229</v>
      </c>
      <c r="D155" s="17" t="s">
        <v>1641</v>
      </c>
      <c r="E155" s="17" t="s">
        <v>1716</v>
      </c>
      <c r="F155" s="17">
        <v>70</v>
      </c>
      <c r="G155" s="17" t="s">
        <v>1676</v>
      </c>
      <c r="H155" s="17" t="s">
        <v>1598</v>
      </c>
      <c r="I155" s="17">
        <v>70</v>
      </c>
      <c r="J155" s="17" t="s">
        <v>1661</v>
      </c>
      <c r="K155" s="33">
        <v>2022.01</v>
      </c>
      <c r="L155" s="33">
        <v>2022.12</v>
      </c>
      <c r="M155" s="17" t="s">
        <v>1535</v>
      </c>
      <c r="N155" s="17" t="s">
        <v>1536</v>
      </c>
      <c r="O155" s="16"/>
      <c r="P155" s="3"/>
    </row>
    <row r="156" s="5" customFormat="1" ht="23.1" customHeight="1" spans="1:16">
      <c r="A156" s="16">
        <v>151</v>
      </c>
      <c r="B156" s="17" t="s">
        <v>1260</v>
      </c>
      <c r="C156" s="17" t="s">
        <v>1432</v>
      </c>
      <c r="D156" s="17" t="s">
        <v>1719</v>
      </c>
      <c r="E156" s="17" t="s">
        <v>1720</v>
      </c>
      <c r="F156" s="17">
        <v>150</v>
      </c>
      <c r="G156" s="17" t="s">
        <v>1721</v>
      </c>
      <c r="H156" s="17" t="s">
        <v>1233</v>
      </c>
      <c r="I156" s="17">
        <v>150</v>
      </c>
      <c r="J156" s="17" t="s">
        <v>1722</v>
      </c>
      <c r="K156" s="33">
        <v>2022.01</v>
      </c>
      <c r="L156" s="33">
        <v>2022.12</v>
      </c>
      <c r="M156" s="17" t="s">
        <v>1717</v>
      </c>
      <c r="N156" s="17" t="s">
        <v>1264</v>
      </c>
      <c r="O156" s="16"/>
      <c r="P156" s="3"/>
    </row>
    <row r="157" s="5" customFormat="1" ht="23.1" customHeight="1" spans="1:16">
      <c r="A157" s="16">
        <v>152</v>
      </c>
      <c r="B157" s="17" t="s">
        <v>1723</v>
      </c>
      <c r="C157" s="17" t="s">
        <v>1432</v>
      </c>
      <c r="D157" s="17" t="s">
        <v>1719</v>
      </c>
      <c r="E157" s="17" t="s">
        <v>1720</v>
      </c>
      <c r="F157" s="17">
        <v>150</v>
      </c>
      <c r="G157" s="17" t="s">
        <v>1721</v>
      </c>
      <c r="H157" s="17" t="s">
        <v>1233</v>
      </c>
      <c r="I157" s="17">
        <v>150</v>
      </c>
      <c r="J157" s="17" t="s">
        <v>1722</v>
      </c>
      <c r="K157" s="33">
        <v>2022.01</v>
      </c>
      <c r="L157" s="33">
        <v>2022.12</v>
      </c>
      <c r="M157" s="17" t="s">
        <v>1548</v>
      </c>
      <c r="N157" s="17" t="s">
        <v>1724</v>
      </c>
      <c r="O157" s="16"/>
      <c r="P157" s="3"/>
    </row>
    <row r="158" s="5" customFormat="1" ht="23.1" customHeight="1" spans="1:16">
      <c r="A158" s="16">
        <v>153</v>
      </c>
      <c r="B158" s="17" t="s">
        <v>1725</v>
      </c>
      <c r="C158" s="17" t="s">
        <v>1432</v>
      </c>
      <c r="D158" s="17" t="s">
        <v>1719</v>
      </c>
      <c r="E158" s="17" t="s">
        <v>1720</v>
      </c>
      <c r="F158" s="17">
        <v>150</v>
      </c>
      <c r="G158" s="17" t="s">
        <v>1721</v>
      </c>
      <c r="H158" s="17" t="s">
        <v>1233</v>
      </c>
      <c r="I158" s="17">
        <v>150</v>
      </c>
      <c r="J158" s="17" t="s">
        <v>1722</v>
      </c>
      <c r="K158" s="33">
        <v>2022.01</v>
      </c>
      <c r="L158" s="33">
        <v>2022.12</v>
      </c>
      <c r="M158" s="17" t="s">
        <v>1700</v>
      </c>
      <c r="N158" s="17" t="s">
        <v>1726</v>
      </c>
      <c r="O158" s="16"/>
      <c r="P158" s="3"/>
    </row>
    <row r="159" s="5" customFormat="1" ht="23.1" customHeight="1" spans="1:16">
      <c r="A159" s="16">
        <v>154</v>
      </c>
      <c r="B159" s="17" t="s">
        <v>1727</v>
      </c>
      <c r="C159" s="17" t="s">
        <v>1432</v>
      </c>
      <c r="D159" s="17" t="s">
        <v>1719</v>
      </c>
      <c r="E159" s="17" t="s">
        <v>1720</v>
      </c>
      <c r="F159" s="17">
        <v>150</v>
      </c>
      <c r="G159" s="17" t="s">
        <v>1721</v>
      </c>
      <c r="H159" s="17" t="s">
        <v>1233</v>
      </c>
      <c r="I159" s="17">
        <v>150</v>
      </c>
      <c r="J159" s="17" t="s">
        <v>1722</v>
      </c>
      <c r="K159" s="33">
        <v>2022.01</v>
      </c>
      <c r="L159" s="33">
        <v>2022.12</v>
      </c>
      <c r="M159" s="17" t="s">
        <v>1578</v>
      </c>
      <c r="N159" s="17" t="s">
        <v>1728</v>
      </c>
      <c r="O159" s="16"/>
      <c r="P159" s="3"/>
    </row>
    <row r="160" s="5" customFormat="1" ht="23.1" customHeight="1" spans="1:16">
      <c r="A160" s="16">
        <v>155</v>
      </c>
      <c r="B160" s="17" t="s">
        <v>1729</v>
      </c>
      <c r="C160" s="17" t="s">
        <v>1432</v>
      </c>
      <c r="D160" s="17" t="s">
        <v>1719</v>
      </c>
      <c r="E160" s="17" t="s">
        <v>1720</v>
      </c>
      <c r="F160" s="17">
        <v>150</v>
      </c>
      <c r="G160" s="17" t="s">
        <v>1721</v>
      </c>
      <c r="H160" s="17" t="s">
        <v>1233</v>
      </c>
      <c r="I160" s="17">
        <v>150</v>
      </c>
      <c r="J160" s="17" t="s">
        <v>1722</v>
      </c>
      <c r="K160" s="33">
        <v>2022.01</v>
      </c>
      <c r="L160" s="33">
        <v>2022.12</v>
      </c>
      <c r="M160" s="17" t="s">
        <v>1622</v>
      </c>
      <c r="N160" s="17" t="s">
        <v>1730</v>
      </c>
      <c r="O160" s="16"/>
      <c r="P160" s="3"/>
    </row>
    <row r="161" s="5" customFormat="1" ht="23.1" customHeight="1" spans="1:16">
      <c r="A161" s="16">
        <v>156</v>
      </c>
      <c r="B161" s="17" t="s">
        <v>1281</v>
      </c>
      <c r="C161" s="17" t="s">
        <v>1432</v>
      </c>
      <c r="D161" s="17" t="s">
        <v>1719</v>
      </c>
      <c r="E161" s="17" t="s">
        <v>1720</v>
      </c>
      <c r="F161" s="17">
        <v>150</v>
      </c>
      <c r="G161" s="17" t="s">
        <v>1721</v>
      </c>
      <c r="H161" s="17" t="s">
        <v>1233</v>
      </c>
      <c r="I161" s="17">
        <v>150</v>
      </c>
      <c r="J161" s="17" t="s">
        <v>1722</v>
      </c>
      <c r="K161" s="33">
        <v>2022.01</v>
      </c>
      <c r="L161" s="33">
        <v>2022.12</v>
      </c>
      <c r="M161" s="17" t="s">
        <v>1644</v>
      </c>
      <c r="N161" s="17" t="s">
        <v>1485</v>
      </c>
      <c r="O161" s="16"/>
      <c r="P161" s="3"/>
    </row>
    <row r="162" s="5" customFormat="1" ht="36" customHeight="1" spans="1:16">
      <c r="A162" s="16">
        <v>157</v>
      </c>
      <c r="B162" s="17" t="s">
        <v>1731</v>
      </c>
      <c r="C162" s="17" t="s">
        <v>1481</v>
      </c>
      <c r="D162" s="17" t="s">
        <v>1638</v>
      </c>
      <c r="E162" s="17" t="s">
        <v>1663</v>
      </c>
      <c r="F162" s="17">
        <v>40</v>
      </c>
      <c r="G162" s="17" t="s">
        <v>1449</v>
      </c>
      <c r="H162" s="17" t="s">
        <v>1598</v>
      </c>
      <c r="I162" s="17">
        <v>40</v>
      </c>
      <c r="J162" s="17" t="s">
        <v>1640</v>
      </c>
      <c r="K162" s="33">
        <v>2022.01</v>
      </c>
      <c r="L162" s="33">
        <v>2022.12</v>
      </c>
      <c r="M162" s="17" t="s">
        <v>1717</v>
      </c>
      <c r="N162" s="17" t="s">
        <v>1732</v>
      </c>
      <c r="O162" s="16"/>
      <c r="P162" s="3"/>
    </row>
    <row r="163" s="5" customFormat="1" ht="36" customHeight="1" spans="1:16">
      <c r="A163" s="16">
        <v>158</v>
      </c>
      <c r="B163" s="17" t="s">
        <v>1733</v>
      </c>
      <c r="C163" s="17" t="s">
        <v>1481</v>
      </c>
      <c r="D163" s="17" t="s">
        <v>1638</v>
      </c>
      <c r="E163" s="17" t="s">
        <v>1663</v>
      </c>
      <c r="F163" s="17">
        <v>40</v>
      </c>
      <c r="G163" s="17" t="s">
        <v>1449</v>
      </c>
      <c r="H163" s="17" t="s">
        <v>1233</v>
      </c>
      <c r="I163" s="17">
        <v>40</v>
      </c>
      <c r="J163" s="17" t="s">
        <v>1640</v>
      </c>
      <c r="K163" s="33">
        <v>2022.01</v>
      </c>
      <c r="L163" s="33">
        <v>2022.12</v>
      </c>
      <c r="M163" s="17" t="s">
        <v>1734</v>
      </c>
      <c r="N163" s="17" t="s">
        <v>1735</v>
      </c>
      <c r="O163" s="16"/>
      <c r="P163" s="3"/>
    </row>
    <row r="164" s="5" customFormat="1" ht="36" customHeight="1" spans="1:16">
      <c r="A164" s="16">
        <v>159</v>
      </c>
      <c r="B164" s="17" t="s">
        <v>1736</v>
      </c>
      <c r="C164" s="17" t="s">
        <v>1481</v>
      </c>
      <c r="D164" s="17" t="s">
        <v>1638</v>
      </c>
      <c r="E164" s="17" t="s">
        <v>1663</v>
      </c>
      <c r="F164" s="17">
        <v>40</v>
      </c>
      <c r="G164" s="17" t="s">
        <v>1449</v>
      </c>
      <c r="H164" s="17" t="s">
        <v>1233</v>
      </c>
      <c r="I164" s="17">
        <v>40</v>
      </c>
      <c r="J164" s="17" t="s">
        <v>1640</v>
      </c>
      <c r="K164" s="33">
        <v>2022.01</v>
      </c>
      <c r="L164" s="33">
        <v>2022.12</v>
      </c>
      <c r="M164" s="17" t="s">
        <v>1548</v>
      </c>
      <c r="N164" s="17" t="s">
        <v>1737</v>
      </c>
      <c r="O164" s="16"/>
      <c r="P164" s="3"/>
    </row>
    <row r="165" s="5" customFormat="1" ht="36" customHeight="1" spans="1:16">
      <c r="A165" s="16">
        <v>160</v>
      </c>
      <c r="B165" s="17" t="s">
        <v>1738</v>
      </c>
      <c r="C165" s="17" t="s">
        <v>1481</v>
      </c>
      <c r="D165" s="17" t="s">
        <v>1638</v>
      </c>
      <c r="E165" s="17" t="s">
        <v>1663</v>
      </c>
      <c r="F165" s="17">
        <v>40</v>
      </c>
      <c r="G165" s="17" t="s">
        <v>1449</v>
      </c>
      <c r="H165" s="17" t="s">
        <v>1233</v>
      </c>
      <c r="I165" s="17">
        <v>40</v>
      </c>
      <c r="J165" s="17" t="s">
        <v>1640</v>
      </c>
      <c r="K165" s="33">
        <v>2022.01</v>
      </c>
      <c r="L165" s="33">
        <v>2022.12</v>
      </c>
      <c r="M165" s="17" t="s">
        <v>1700</v>
      </c>
      <c r="N165" s="17" t="s">
        <v>1739</v>
      </c>
      <c r="O165" s="16"/>
      <c r="P165" s="3"/>
    </row>
    <row r="166" s="5" customFormat="1" ht="36" customHeight="1" spans="1:16">
      <c r="A166" s="16">
        <v>161</v>
      </c>
      <c r="B166" s="17" t="s">
        <v>1740</v>
      </c>
      <c r="C166" s="17" t="s">
        <v>1481</v>
      </c>
      <c r="D166" s="17" t="s">
        <v>1638</v>
      </c>
      <c r="E166" s="17" t="s">
        <v>1663</v>
      </c>
      <c r="F166" s="17">
        <v>40</v>
      </c>
      <c r="G166" s="17" t="s">
        <v>1449</v>
      </c>
      <c r="H166" s="17" t="s">
        <v>1233</v>
      </c>
      <c r="I166" s="17">
        <v>40</v>
      </c>
      <c r="J166" s="17" t="s">
        <v>1640</v>
      </c>
      <c r="K166" s="33">
        <v>2022.01</v>
      </c>
      <c r="L166" s="33">
        <v>2022.12</v>
      </c>
      <c r="M166" s="17" t="s">
        <v>1700</v>
      </c>
      <c r="N166" s="17" t="s">
        <v>1741</v>
      </c>
      <c r="O166" s="16"/>
      <c r="P166" s="3"/>
    </row>
    <row r="167" s="5" customFormat="1" ht="36" customHeight="1" spans="1:16">
      <c r="A167" s="16">
        <v>162</v>
      </c>
      <c r="B167" s="17" t="s">
        <v>1285</v>
      </c>
      <c r="C167" s="17" t="s">
        <v>1481</v>
      </c>
      <c r="D167" s="17" t="s">
        <v>1638</v>
      </c>
      <c r="E167" s="17" t="s">
        <v>1663</v>
      </c>
      <c r="F167" s="17">
        <v>40</v>
      </c>
      <c r="G167" s="17" t="s">
        <v>1449</v>
      </c>
      <c r="H167" s="17" t="s">
        <v>1233</v>
      </c>
      <c r="I167" s="17">
        <v>40</v>
      </c>
      <c r="J167" s="17" t="s">
        <v>1640</v>
      </c>
      <c r="K167" s="33">
        <v>2022.01</v>
      </c>
      <c r="L167" s="33">
        <v>2022.12</v>
      </c>
      <c r="M167" s="17" t="s">
        <v>1670</v>
      </c>
      <c r="N167" s="17" t="s">
        <v>1475</v>
      </c>
      <c r="O167" s="16"/>
      <c r="P167" s="3"/>
    </row>
    <row r="168" s="5" customFormat="1" ht="36" customHeight="1" spans="1:16">
      <c r="A168" s="16">
        <v>163</v>
      </c>
      <c r="B168" s="17" t="s">
        <v>1364</v>
      </c>
      <c r="C168" s="17" t="s">
        <v>1481</v>
      </c>
      <c r="D168" s="17" t="s">
        <v>1638</v>
      </c>
      <c r="E168" s="17" t="s">
        <v>1663</v>
      </c>
      <c r="F168" s="17">
        <v>40</v>
      </c>
      <c r="G168" s="17" t="s">
        <v>1449</v>
      </c>
      <c r="H168" s="17" t="s">
        <v>1233</v>
      </c>
      <c r="I168" s="17">
        <v>40</v>
      </c>
      <c r="J168" s="17" t="s">
        <v>1640</v>
      </c>
      <c r="K168" s="33">
        <v>2022.01</v>
      </c>
      <c r="L168" s="33">
        <v>2022.12</v>
      </c>
      <c r="M168" s="17" t="s">
        <v>1578</v>
      </c>
      <c r="N168" s="17" t="s">
        <v>1368</v>
      </c>
      <c r="O168" s="16"/>
      <c r="P168" s="3"/>
    </row>
    <row r="169" s="5" customFormat="1" ht="36" customHeight="1" spans="1:16">
      <c r="A169" s="16">
        <v>164</v>
      </c>
      <c r="B169" s="17" t="s">
        <v>1742</v>
      </c>
      <c r="C169" s="17" t="s">
        <v>1481</v>
      </c>
      <c r="D169" s="17" t="s">
        <v>1638</v>
      </c>
      <c r="E169" s="17" t="s">
        <v>1663</v>
      </c>
      <c r="F169" s="17">
        <v>40</v>
      </c>
      <c r="G169" s="17" t="s">
        <v>1449</v>
      </c>
      <c r="H169" s="17" t="s">
        <v>1233</v>
      </c>
      <c r="I169" s="17">
        <v>40</v>
      </c>
      <c r="J169" s="17" t="s">
        <v>1640</v>
      </c>
      <c r="K169" s="33">
        <v>2022.01</v>
      </c>
      <c r="L169" s="33">
        <v>2022.12</v>
      </c>
      <c r="M169" s="17" t="s">
        <v>1578</v>
      </c>
      <c r="N169" s="17" t="s">
        <v>1743</v>
      </c>
      <c r="O169" s="16"/>
      <c r="P169" s="3"/>
    </row>
    <row r="170" s="5" customFormat="1" ht="36" customHeight="1" spans="1:16">
      <c r="A170" s="16">
        <v>165</v>
      </c>
      <c r="B170" s="17" t="s">
        <v>1369</v>
      </c>
      <c r="C170" s="17" t="s">
        <v>1481</v>
      </c>
      <c r="D170" s="17" t="s">
        <v>1638</v>
      </c>
      <c r="E170" s="17" t="s">
        <v>1663</v>
      </c>
      <c r="F170" s="17">
        <v>40</v>
      </c>
      <c r="G170" s="17" t="s">
        <v>1449</v>
      </c>
      <c r="H170" s="17" t="s">
        <v>1233</v>
      </c>
      <c r="I170" s="17">
        <v>40</v>
      </c>
      <c r="J170" s="17" t="s">
        <v>1640</v>
      </c>
      <c r="K170" s="33">
        <v>2022.01</v>
      </c>
      <c r="L170" s="33">
        <v>2022.12</v>
      </c>
      <c r="M170" s="17" t="s">
        <v>1578</v>
      </c>
      <c r="N170" s="17" t="s">
        <v>1373</v>
      </c>
      <c r="O170" s="16"/>
      <c r="P170" s="3"/>
    </row>
    <row r="171" s="5" customFormat="1" ht="34" customHeight="1" spans="1:16">
      <c r="A171" s="16">
        <v>166</v>
      </c>
      <c r="B171" s="17" t="s">
        <v>1715</v>
      </c>
      <c r="C171" s="17" t="s">
        <v>1481</v>
      </c>
      <c r="D171" s="17" t="s">
        <v>1662</v>
      </c>
      <c r="E171" s="17" t="s">
        <v>1744</v>
      </c>
      <c r="F171" s="17">
        <v>15</v>
      </c>
      <c r="G171" s="17" t="s">
        <v>1483</v>
      </c>
      <c r="H171" s="17" t="s">
        <v>1598</v>
      </c>
      <c r="I171" s="17">
        <v>15</v>
      </c>
      <c r="J171" s="17" t="s">
        <v>1745</v>
      </c>
      <c r="K171" s="33">
        <v>2022.01</v>
      </c>
      <c r="L171" s="33">
        <v>2022.12</v>
      </c>
      <c r="M171" s="17" t="s">
        <v>1717</v>
      </c>
      <c r="N171" s="17" t="s">
        <v>1718</v>
      </c>
      <c r="O171" s="16"/>
      <c r="P171" s="3"/>
    </row>
    <row r="172" s="5" customFormat="1" ht="34" customHeight="1" spans="1:16">
      <c r="A172" s="16">
        <v>167</v>
      </c>
      <c r="B172" s="17" t="s">
        <v>1731</v>
      </c>
      <c r="C172" s="17" t="s">
        <v>1481</v>
      </c>
      <c r="D172" s="17" t="s">
        <v>1662</v>
      </c>
      <c r="E172" s="17" t="s">
        <v>1744</v>
      </c>
      <c r="F172" s="17">
        <v>15</v>
      </c>
      <c r="G172" s="17" t="s">
        <v>1483</v>
      </c>
      <c r="H172" s="17" t="s">
        <v>1598</v>
      </c>
      <c r="I172" s="17">
        <v>15</v>
      </c>
      <c r="J172" s="17" t="s">
        <v>1745</v>
      </c>
      <c r="K172" s="33">
        <v>2022.01</v>
      </c>
      <c r="L172" s="33">
        <v>2022.12</v>
      </c>
      <c r="M172" s="17" t="s">
        <v>1717</v>
      </c>
      <c r="N172" s="17" t="s">
        <v>1732</v>
      </c>
      <c r="O172" s="16"/>
      <c r="P172" s="3"/>
    </row>
    <row r="173" s="5" customFormat="1" ht="34" customHeight="1" spans="1:16">
      <c r="A173" s="16">
        <v>168</v>
      </c>
      <c r="B173" s="17" t="s">
        <v>1746</v>
      </c>
      <c r="C173" s="17" t="s">
        <v>1481</v>
      </c>
      <c r="D173" s="17" t="s">
        <v>1662</v>
      </c>
      <c r="E173" s="17" t="s">
        <v>1744</v>
      </c>
      <c r="F173" s="17">
        <v>15</v>
      </c>
      <c r="G173" s="17" t="s">
        <v>1483</v>
      </c>
      <c r="H173" s="17" t="s">
        <v>1598</v>
      </c>
      <c r="I173" s="17">
        <v>15</v>
      </c>
      <c r="J173" s="17" t="s">
        <v>1745</v>
      </c>
      <c r="K173" s="33">
        <v>2022.01</v>
      </c>
      <c r="L173" s="33">
        <v>2022.12</v>
      </c>
      <c r="M173" s="17" t="s">
        <v>1548</v>
      </c>
      <c r="N173" s="17" t="s">
        <v>1747</v>
      </c>
      <c r="O173" s="16"/>
      <c r="P173" s="3"/>
    </row>
    <row r="174" s="5" customFormat="1" ht="34" customHeight="1" spans="1:16">
      <c r="A174" s="16">
        <v>169</v>
      </c>
      <c r="B174" s="17" t="s">
        <v>1387</v>
      </c>
      <c r="C174" s="17" t="s">
        <v>1481</v>
      </c>
      <c r="D174" s="17" t="s">
        <v>1662</v>
      </c>
      <c r="E174" s="17" t="s">
        <v>1744</v>
      </c>
      <c r="F174" s="17">
        <v>15</v>
      </c>
      <c r="G174" s="17" t="s">
        <v>1483</v>
      </c>
      <c r="H174" s="17" t="s">
        <v>1598</v>
      </c>
      <c r="I174" s="17">
        <v>15</v>
      </c>
      <c r="J174" s="17" t="s">
        <v>1745</v>
      </c>
      <c r="K174" s="33">
        <v>2022.01</v>
      </c>
      <c r="L174" s="33">
        <v>2022.12</v>
      </c>
      <c r="M174" s="17" t="s">
        <v>1700</v>
      </c>
      <c r="N174" s="17" t="s">
        <v>1390</v>
      </c>
      <c r="O174" s="16"/>
      <c r="P174" s="3"/>
    </row>
    <row r="175" s="5" customFormat="1" ht="34" customHeight="1" spans="1:16">
      <c r="A175" s="16">
        <v>170</v>
      </c>
      <c r="B175" s="17" t="s">
        <v>1364</v>
      </c>
      <c r="C175" s="17" t="s">
        <v>1481</v>
      </c>
      <c r="D175" s="17" t="s">
        <v>1662</v>
      </c>
      <c r="E175" s="17" t="s">
        <v>1744</v>
      </c>
      <c r="F175" s="17">
        <v>15</v>
      </c>
      <c r="G175" s="17" t="s">
        <v>1483</v>
      </c>
      <c r="H175" s="17" t="s">
        <v>1598</v>
      </c>
      <c r="I175" s="17">
        <v>15</v>
      </c>
      <c r="J175" s="17" t="s">
        <v>1745</v>
      </c>
      <c r="K175" s="33">
        <v>2022.01</v>
      </c>
      <c r="L175" s="33">
        <v>2022.12</v>
      </c>
      <c r="M175" s="17" t="s">
        <v>1578</v>
      </c>
      <c r="N175" s="17" t="s">
        <v>1368</v>
      </c>
      <c r="O175" s="16"/>
      <c r="P175" s="3"/>
    </row>
    <row r="176" s="5" customFormat="1" ht="34" customHeight="1" spans="1:16">
      <c r="A176" s="16">
        <v>171</v>
      </c>
      <c r="B176" s="17" t="s">
        <v>1626</v>
      </c>
      <c r="C176" s="17" t="s">
        <v>1481</v>
      </c>
      <c r="D176" s="17" t="s">
        <v>1662</v>
      </c>
      <c r="E176" s="17" t="s">
        <v>1744</v>
      </c>
      <c r="F176" s="17">
        <v>15</v>
      </c>
      <c r="G176" s="17" t="s">
        <v>1483</v>
      </c>
      <c r="H176" s="17" t="s">
        <v>1598</v>
      </c>
      <c r="I176" s="17">
        <v>15</v>
      </c>
      <c r="J176" s="17" t="s">
        <v>1745</v>
      </c>
      <c r="K176" s="33">
        <v>2022.01</v>
      </c>
      <c r="L176" s="33">
        <v>2022.12</v>
      </c>
      <c r="M176" s="17" t="s">
        <v>1622</v>
      </c>
      <c r="N176" s="17" t="s">
        <v>1631</v>
      </c>
      <c r="O176" s="16"/>
      <c r="P176" s="3"/>
    </row>
    <row r="177" s="5" customFormat="1" ht="34" customHeight="1" spans="1:16">
      <c r="A177" s="16">
        <v>172</v>
      </c>
      <c r="B177" s="17" t="s">
        <v>1652</v>
      </c>
      <c r="C177" s="17" t="s">
        <v>1481</v>
      </c>
      <c r="D177" s="17" t="s">
        <v>1662</v>
      </c>
      <c r="E177" s="17" t="s">
        <v>1744</v>
      </c>
      <c r="F177" s="17">
        <v>15</v>
      </c>
      <c r="G177" s="17" t="s">
        <v>1483</v>
      </c>
      <c r="H177" s="17" t="s">
        <v>1598</v>
      </c>
      <c r="I177" s="17">
        <v>15</v>
      </c>
      <c r="J177" s="17" t="s">
        <v>1745</v>
      </c>
      <c r="K177" s="33">
        <v>2022.01</v>
      </c>
      <c r="L177" s="33">
        <v>2022.12</v>
      </c>
      <c r="M177" s="17" t="s">
        <v>1600</v>
      </c>
      <c r="N177" s="17" t="s">
        <v>1656</v>
      </c>
      <c r="O177" s="16"/>
      <c r="P177" s="3"/>
    </row>
    <row r="178" s="5" customFormat="1" ht="34" customHeight="1" spans="1:16">
      <c r="A178" s="16">
        <v>173</v>
      </c>
      <c r="B178" s="17" t="s">
        <v>1748</v>
      </c>
      <c r="C178" s="17" t="s">
        <v>1481</v>
      </c>
      <c r="D178" s="17" t="s">
        <v>1662</v>
      </c>
      <c r="E178" s="17" t="s">
        <v>1744</v>
      </c>
      <c r="F178" s="17">
        <v>15</v>
      </c>
      <c r="G178" s="17" t="s">
        <v>1483</v>
      </c>
      <c r="H178" s="17" t="s">
        <v>1598</v>
      </c>
      <c r="I178" s="17">
        <v>15</v>
      </c>
      <c r="J178" s="17" t="s">
        <v>1745</v>
      </c>
      <c r="K178" s="33">
        <v>2022.01</v>
      </c>
      <c r="L178" s="33">
        <v>2022.12</v>
      </c>
      <c r="M178" s="17" t="s">
        <v>1749</v>
      </c>
      <c r="N178" s="17" t="s">
        <v>1611</v>
      </c>
      <c r="O178" s="16"/>
      <c r="P178" s="3"/>
    </row>
    <row r="179" s="5" customFormat="1" ht="23.1" customHeight="1" spans="1:16">
      <c r="A179" s="16">
        <v>174</v>
      </c>
      <c r="B179" s="17" t="s">
        <v>1742</v>
      </c>
      <c r="C179" s="17" t="s">
        <v>1432</v>
      </c>
      <c r="D179" s="17" t="s">
        <v>1750</v>
      </c>
      <c r="E179" s="17" t="s">
        <v>1751</v>
      </c>
      <c r="F179" s="17">
        <v>50</v>
      </c>
      <c r="G179" s="17" t="s">
        <v>1533</v>
      </c>
      <c r="H179" s="17" t="s">
        <v>1233</v>
      </c>
      <c r="I179" s="17">
        <v>50</v>
      </c>
      <c r="J179" s="17" t="s">
        <v>1752</v>
      </c>
      <c r="K179" s="33">
        <v>2022.01</v>
      </c>
      <c r="L179" s="33">
        <v>2022.12</v>
      </c>
      <c r="M179" s="17" t="s">
        <v>1578</v>
      </c>
      <c r="N179" s="17" t="s">
        <v>1743</v>
      </c>
      <c r="O179" s="16"/>
      <c r="P179" s="3"/>
    </row>
    <row r="180" s="5" customFormat="1" ht="46" customHeight="1" spans="1:16">
      <c r="A180" s="16">
        <v>175</v>
      </c>
      <c r="B180" s="17" t="s">
        <v>1364</v>
      </c>
      <c r="C180" s="17" t="s">
        <v>1432</v>
      </c>
      <c r="D180" s="17" t="s">
        <v>1750</v>
      </c>
      <c r="E180" s="17" t="s">
        <v>1753</v>
      </c>
      <c r="F180" s="17">
        <v>50</v>
      </c>
      <c r="G180" s="17" t="s">
        <v>1533</v>
      </c>
      <c r="H180" s="17" t="s">
        <v>1233</v>
      </c>
      <c r="I180" s="17">
        <v>50</v>
      </c>
      <c r="J180" s="17" t="s">
        <v>1436</v>
      </c>
      <c r="K180" s="33">
        <v>2022.01</v>
      </c>
      <c r="L180" s="33">
        <v>2022.12</v>
      </c>
      <c r="M180" s="17" t="s">
        <v>1578</v>
      </c>
      <c r="N180" s="17" t="s">
        <v>1368</v>
      </c>
      <c r="O180" s="16"/>
      <c r="P180" s="3"/>
    </row>
    <row r="181" s="5" customFormat="1" ht="40" customHeight="1" spans="1:16">
      <c r="A181" s="16">
        <v>176</v>
      </c>
      <c r="B181" s="17" t="s">
        <v>1374</v>
      </c>
      <c r="C181" s="17" t="s">
        <v>1432</v>
      </c>
      <c r="D181" s="17" t="s">
        <v>1750</v>
      </c>
      <c r="E181" s="17" t="s">
        <v>1754</v>
      </c>
      <c r="F181" s="17">
        <v>50</v>
      </c>
      <c r="G181" s="17" t="s">
        <v>1533</v>
      </c>
      <c r="H181" s="17" t="s">
        <v>1233</v>
      </c>
      <c r="I181" s="17">
        <v>50</v>
      </c>
      <c r="J181" s="17" t="s">
        <v>1436</v>
      </c>
      <c r="K181" s="33">
        <v>2022.01</v>
      </c>
      <c r="L181" s="33">
        <v>2022.12</v>
      </c>
      <c r="M181" s="17" t="s">
        <v>1578</v>
      </c>
      <c r="N181" s="17" t="s">
        <v>1378</v>
      </c>
      <c r="O181" s="16"/>
      <c r="P181" s="3"/>
    </row>
    <row r="182" s="5" customFormat="1" ht="55" customHeight="1" spans="1:16">
      <c r="A182" s="16">
        <v>177</v>
      </c>
      <c r="B182" s="17" t="s">
        <v>1727</v>
      </c>
      <c r="C182" s="17" t="s">
        <v>1432</v>
      </c>
      <c r="D182" s="17" t="s">
        <v>1750</v>
      </c>
      <c r="E182" s="17" t="s">
        <v>1755</v>
      </c>
      <c r="F182" s="17">
        <v>50</v>
      </c>
      <c r="G182" s="17" t="s">
        <v>1533</v>
      </c>
      <c r="H182" s="17" t="s">
        <v>1233</v>
      </c>
      <c r="I182" s="17">
        <v>50</v>
      </c>
      <c r="J182" s="17" t="s">
        <v>1436</v>
      </c>
      <c r="K182" s="33">
        <v>2022.01</v>
      </c>
      <c r="L182" s="33">
        <v>2022.12</v>
      </c>
      <c r="M182" s="17" t="s">
        <v>1578</v>
      </c>
      <c r="N182" s="17" t="s">
        <v>1728</v>
      </c>
      <c r="O182" s="16"/>
      <c r="P182" s="3"/>
    </row>
    <row r="183" s="5" customFormat="1" ht="23.1" customHeight="1" spans="1:16">
      <c r="A183" s="16">
        <v>178</v>
      </c>
      <c r="B183" s="17" t="s">
        <v>1756</v>
      </c>
      <c r="C183" s="17" t="s">
        <v>1432</v>
      </c>
      <c r="D183" s="17" t="s">
        <v>1750</v>
      </c>
      <c r="E183" s="17" t="s">
        <v>1757</v>
      </c>
      <c r="F183" s="17">
        <v>50</v>
      </c>
      <c r="G183" s="17" t="s">
        <v>1533</v>
      </c>
      <c r="H183" s="17" t="s">
        <v>1233</v>
      </c>
      <c r="I183" s="17">
        <v>50</v>
      </c>
      <c r="J183" s="17" t="s">
        <v>1630</v>
      </c>
      <c r="K183" s="33">
        <v>2022.01</v>
      </c>
      <c r="L183" s="33">
        <v>2022.12</v>
      </c>
      <c r="M183" s="17" t="s">
        <v>1578</v>
      </c>
      <c r="N183" s="17" t="s">
        <v>1758</v>
      </c>
      <c r="O183" s="16"/>
      <c r="P183" s="3"/>
    </row>
    <row r="184" s="5" customFormat="1" ht="38" customHeight="1" spans="1:16">
      <c r="A184" s="16">
        <v>179</v>
      </c>
      <c r="B184" s="17" t="s">
        <v>1239</v>
      </c>
      <c r="C184" s="17" t="s">
        <v>1432</v>
      </c>
      <c r="D184" s="17" t="s">
        <v>1750</v>
      </c>
      <c r="E184" s="17" t="s">
        <v>1759</v>
      </c>
      <c r="F184" s="17">
        <v>50</v>
      </c>
      <c r="G184" s="17" t="s">
        <v>1533</v>
      </c>
      <c r="H184" s="17" t="s">
        <v>1233</v>
      </c>
      <c r="I184" s="17">
        <v>50</v>
      </c>
      <c r="J184" s="17" t="s">
        <v>1760</v>
      </c>
      <c r="K184" s="33">
        <v>2022.01</v>
      </c>
      <c r="L184" s="33">
        <v>2022.12</v>
      </c>
      <c r="M184" s="17" t="s">
        <v>1700</v>
      </c>
      <c r="N184" s="17" t="s">
        <v>1417</v>
      </c>
      <c r="O184" s="16"/>
      <c r="P184" s="3"/>
    </row>
    <row r="185" s="5" customFormat="1" ht="40" customHeight="1" spans="1:16">
      <c r="A185" s="16">
        <v>180</v>
      </c>
      <c r="B185" s="17" t="s">
        <v>1761</v>
      </c>
      <c r="C185" s="17" t="s">
        <v>1432</v>
      </c>
      <c r="D185" s="17" t="s">
        <v>1750</v>
      </c>
      <c r="E185" s="17" t="s">
        <v>1762</v>
      </c>
      <c r="F185" s="17">
        <v>50</v>
      </c>
      <c r="G185" s="17" t="s">
        <v>1533</v>
      </c>
      <c r="H185" s="17" t="s">
        <v>1233</v>
      </c>
      <c r="I185" s="17">
        <v>50</v>
      </c>
      <c r="J185" s="17" t="s">
        <v>1763</v>
      </c>
      <c r="K185" s="33">
        <v>2022.01</v>
      </c>
      <c r="L185" s="33">
        <v>2022.12</v>
      </c>
      <c r="M185" s="17" t="s">
        <v>1700</v>
      </c>
      <c r="N185" s="17" t="s">
        <v>1764</v>
      </c>
      <c r="O185" s="16"/>
      <c r="P185" s="3"/>
    </row>
    <row r="186" s="5" customFormat="1" ht="23.1" customHeight="1" spans="1:16">
      <c r="A186" s="16">
        <v>181</v>
      </c>
      <c r="B186" s="17" t="s">
        <v>1285</v>
      </c>
      <c r="C186" s="17" t="s">
        <v>1432</v>
      </c>
      <c r="D186" s="17" t="s">
        <v>1750</v>
      </c>
      <c r="E186" s="17" t="s">
        <v>1765</v>
      </c>
      <c r="F186" s="17">
        <v>50</v>
      </c>
      <c r="G186" s="17" t="s">
        <v>1533</v>
      </c>
      <c r="H186" s="17" t="s">
        <v>1233</v>
      </c>
      <c r="I186" s="17">
        <v>50</v>
      </c>
      <c r="J186" s="17" t="s">
        <v>1766</v>
      </c>
      <c r="K186" s="33">
        <v>2022.01</v>
      </c>
      <c r="L186" s="33">
        <v>2022.12</v>
      </c>
      <c r="M186" s="17" t="s">
        <v>1670</v>
      </c>
      <c r="N186" s="17" t="s">
        <v>1475</v>
      </c>
      <c r="O186" s="16"/>
      <c r="P186" s="3"/>
    </row>
    <row r="187" s="5" customFormat="1" ht="23.1" customHeight="1" spans="1:16">
      <c r="A187" s="16">
        <v>182</v>
      </c>
      <c r="B187" s="17" t="s">
        <v>1767</v>
      </c>
      <c r="C187" s="17" t="s">
        <v>1432</v>
      </c>
      <c r="D187" s="17" t="s">
        <v>1750</v>
      </c>
      <c r="E187" s="17" t="s">
        <v>1768</v>
      </c>
      <c r="F187" s="17">
        <v>50</v>
      </c>
      <c r="G187" s="17" t="s">
        <v>1533</v>
      </c>
      <c r="H187" s="17" t="s">
        <v>1233</v>
      </c>
      <c r="I187" s="17">
        <v>50</v>
      </c>
      <c r="J187" s="17" t="s">
        <v>1436</v>
      </c>
      <c r="K187" s="33">
        <v>2022.01</v>
      </c>
      <c r="L187" s="33">
        <v>2022.12</v>
      </c>
      <c r="M187" s="17" t="s">
        <v>1670</v>
      </c>
      <c r="N187" s="17" t="s">
        <v>1769</v>
      </c>
      <c r="O187" s="16"/>
      <c r="P187" s="3"/>
    </row>
    <row r="188" s="5" customFormat="1" ht="47" customHeight="1" spans="1:16">
      <c r="A188" s="16">
        <v>183</v>
      </c>
      <c r="B188" s="17" t="s">
        <v>1770</v>
      </c>
      <c r="C188" s="17" t="s">
        <v>1432</v>
      </c>
      <c r="D188" s="17" t="s">
        <v>1750</v>
      </c>
      <c r="E188" s="17" t="s">
        <v>1771</v>
      </c>
      <c r="F188" s="17">
        <v>50</v>
      </c>
      <c r="G188" s="17" t="s">
        <v>1533</v>
      </c>
      <c r="H188" s="17" t="s">
        <v>1233</v>
      </c>
      <c r="I188" s="17">
        <v>50</v>
      </c>
      <c r="J188" s="17" t="s">
        <v>1436</v>
      </c>
      <c r="K188" s="33">
        <v>2022.01</v>
      </c>
      <c r="L188" s="33">
        <v>2022.12</v>
      </c>
      <c r="M188" s="17" t="s">
        <v>1548</v>
      </c>
      <c r="N188" s="17" t="s">
        <v>1772</v>
      </c>
      <c r="O188" s="16"/>
      <c r="P188" s="3"/>
    </row>
    <row r="189" s="5" customFormat="1" ht="34" customHeight="1" spans="1:16">
      <c r="A189" s="16">
        <v>184</v>
      </c>
      <c r="B189" s="17" t="s">
        <v>1773</v>
      </c>
      <c r="C189" s="17" t="s">
        <v>1432</v>
      </c>
      <c r="D189" s="17" t="s">
        <v>1750</v>
      </c>
      <c r="E189" s="17" t="s">
        <v>1774</v>
      </c>
      <c r="F189" s="17">
        <v>50</v>
      </c>
      <c r="G189" s="17" t="s">
        <v>1533</v>
      </c>
      <c r="H189" s="17" t="s">
        <v>1233</v>
      </c>
      <c r="I189" s="17">
        <v>50</v>
      </c>
      <c r="J189" s="17" t="s">
        <v>1436</v>
      </c>
      <c r="K189" s="33">
        <v>2022.01</v>
      </c>
      <c r="L189" s="33">
        <v>2022.12</v>
      </c>
      <c r="M189" s="17" t="s">
        <v>1548</v>
      </c>
      <c r="N189" s="17" t="s">
        <v>1775</v>
      </c>
      <c r="O189" s="16"/>
      <c r="P189" s="3"/>
    </row>
    <row r="190" s="5" customFormat="1" ht="39" customHeight="1" spans="1:16">
      <c r="A190" s="16">
        <v>185</v>
      </c>
      <c r="B190" s="17" t="s">
        <v>1776</v>
      </c>
      <c r="C190" s="17" t="s">
        <v>1432</v>
      </c>
      <c r="D190" s="17" t="s">
        <v>1750</v>
      </c>
      <c r="E190" s="17" t="s">
        <v>1777</v>
      </c>
      <c r="F190" s="17">
        <v>50</v>
      </c>
      <c r="G190" s="17" t="s">
        <v>1533</v>
      </c>
      <c r="H190" s="17" t="s">
        <v>1233</v>
      </c>
      <c r="I190" s="17">
        <v>50</v>
      </c>
      <c r="J190" s="17" t="s">
        <v>1763</v>
      </c>
      <c r="K190" s="33">
        <v>2022.01</v>
      </c>
      <c r="L190" s="33">
        <v>2022.12</v>
      </c>
      <c r="M190" s="17" t="s">
        <v>1548</v>
      </c>
      <c r="N190" s="17" t="s">
        <v>1778</v>
      </c>
      <c r="O190" s="16"/>
      <c r="P190" s="3"/>
    </row>
    <row r="191" s="5" customFormat="1" ht="42" customHeight="1" spans="1:16">
      <c r="A191" s="16">
        <v>186</v>
      </c>
      <c r="B191" s="17" t="s">
        <v>1779</v>
      </c>
      <c r="C191" s="17" t="s">
        <v>1432</v>
      </c>
      <c r="D191" s="17" t="s">
        <v>1750</v>
      </c>
      <c r="E191" s="17" t="s">
        <v>1780</v>
      </c>
      <c r="F191" s="17">
        <v>50</v>
      </c>
      <c r="G191" s="17" t="s">
        <v>1533</v>
      </c>
      <c r="H191" s="17" t="s">
        <v>1233</v>
      </c>
      <c r="I191" s="17">
        <v>50</v>
      </c>
      <c r="J191" s="17" t="s">
        <v>1436</v>
      </c>
      <c r="K191" s="33">
        <v>2022.01</v>
      </c>
      <c r="L191" s="33">
        <v>2022.12</v>
      </c>
      <c r="M191" s="17" t="s">
        <v>1548</v>
      </c>
      <c r="N191" s="17" t="s">
        <v>1781</v>
      </c>
      <c r="O191" s="16"/>
      <c r="P191" s="3"/>
    </row>
    <row r="192" s="5" customFormat="1" ht="29" customHeight="1" spans="1:16">
      <c r="A192" s="16">
        <v>187</v>
      </c>
      <c r="B192" s="17" t="s">
        <v>1782</v>
      </c>
      <c r="C192" s="17" t="s">
        <v>1432</v>
      </c>
      <c r="D192" s="17" t="s">
        <v>1750</v>
      </c>
      <c r="E192" s="17" t="s">
        <v>1783</v>
      </c>
      <c r="F192" s="17">
        <v>50</v>
      </c>
      <c r="G192" s="17" t="s">
        <v>1533</v>
      </c>
      <c r="H192" s="17" t="s">
        <v>1233</v>
      </c>
      <c r="I192" s="17">
        <v>50</v>
      </c>
      <c r="J192" s="17" t="s">
        <v>1436</v>
      </c>
      <c r="K192" s="33">
        <v>2022.01</v>
      </c>
      <c r="L192" s="33">
        <v>2022.12</v>
      </c>
      <c r="M192" s="17" t="s">
        <v>1548</v>
      </c>
      <c r="N192" s="17" t="s">
        <v>1784</v>
      </c>
      <c r="O192" s="16"/>
      <c r="P192" s="3"/>
    </row>
    <row r="193" s="5" customFormat="1" ht="23.1" customHeight="1" spans="1:16">
      <c r="A193" s="16">
        <v>188</v>
      </c>
      <c r="B193" s="17" t="s">
        <v>1521</v>
      </c>
      <c r="C193" s="17" t="s">
        <v>1432</v>
      </c>
      <c r="D193" s="17" t="s">
        <v>1750</v>
      </c>
      <c r="E193" s="17" t="s">
        <v>1785</v>
      </c>
      <c r="F193" s="17">
        <v>50</v>
      </c>
      <c r="G193" s="17" t="s">
        <v>1533</v>
      </c>
      <c r="H193" s="17" t="s">
        <v>1233</v>
      </c>
      <c r="I193" s="17">
        <v>50</v>
      </c>
      <c r="J193" s="17" t="s">
        <v>1436</v>
      </c>
      <c r="K193" s="33">
        <v>2022.01</v>
      </c>
      <c r="L193" s="33">
        <v>2022.12</v>
      </c>
      <c r="M193" s="17" t="s">
        <v>1548</v>
      </c>
      <c r="N193" s="17" t="s">
        <v>1524</v>
      </c>
      <c r="O193" s="16"/>
      <c r="P193" s="3"/>
    </row>
    <row r="194" s="5" customFormat="1" ht="23.1" customHeight="1" spans="1:16">
      <c r="A194" s="16">
        <v>189</v>
      </c>
      <c r="B194" s="17" t="s">
        <v>1786</v>
      </c>
      <c r="C194" s="17" t="s">
        <v>1432</v>
      </c>
      <c r="D194" s="17" t="s">
        <v>1750</v>
      </c>
      <c r="E194" s="17" t="s">
        <v>1787</v>
      </c>
      <c r="F194" s="17">
        <v>50</v>
      </c>
      <c r="G194" s="17" t="s">
        <v>1533</v>
      </c>
      <c r="H194" s="17" t="s">
        <v>1233</v>
      </c>
      <c r="I194" s="17">
        <v>50</v>
      </c>
      <c r="J194" s="17" t="s">
        <v>1630</v>
      </c>
      <c r="K194" s="33">
        <v>2022.01</v>
      </c>
      <c r="L194" s="33">
        <v>2022.12</v>
      </c>
      <c r="M194" s="17" t="s">
        <v>1548</v>
      </c>
      <c r="N194" s="17" t="s">
        <v>1788</v>
      </c>
      <c r="O194" s="16"/>
      <c r="P194" s="3"/>
    </row>
    <row r="195" s="5" customFormat="1" ht="36" customHeight="1" spans="1:16">
      <c r="A195" s="16">
        <v>190</v>
      </c>
      <c r="B195" s="17" t="s">
        <v>1321</v>
      </c>
      <c r="C195" s="17" t="s">
        <v>1432</v>
      </c>
      <c r="D195" s="17" t="s">
        <v>1750</v>
      </c>
      <c r="E195" s="17" t="s">
        <v>1789</v>
      </c>
      <c r="F195" s="17">
        <v>50</v>
      </c>
      <c r="G195" s="17" t="s">
        <v>1533</v>
      </c>
      <c r="H195" s="17" t="s">
        <v>1233</v>
      </c>
      <c r="I195" s="17">
        <v>50</v>
      </c>
      <c r="J195" s="17" t="s">
        <v>1790</v>
      </c>
      <c r="K195" s="33">
        <v>2022.01</v>
      </c>
      <c r="L195" s="33">
        <v>2022.12</v>
      </c>
      <c r="M195" s="17" t="s">
        <v>1734</v>
      </c>
      <c r="N195" s="17" t="s">
        <v>1325</v>
      </c>
      <c r="O195" s="16"/>
      <c r="P195" s="3"/>
    </row>
    <row r="196" s="5" customFormat="1" ht="35" customHeight="1" spans="1:16">
      <c r="A196" s="16">
        <v>191</v>
      </c>
      <c r="B196" s="17" t="s">
        <v>1326</v>
      </c>
      <c r="C196" s="17" t="s">
        <v>1432</v>
      </c>
      <c r="D196" s="17" t="s">
        <v>1750</v>
      </c>
      <c r="E196" s="17" t="s">
        <v>1791</v>
      </c>
      <c r="F196" s="17">
        <v>50</v>
      </c>
      <c r="G196" s="17" t="s">
        <v>1533</v>
      </c>
      <c r="H196" s="17" t="s">
        <v>1233</v>
      </c>
      <c r="I196" s="17">
        <v>50</v>
      </c>
      <c r="J196" s="17" t="s">
        <v>1792</v>
      </c>
      <c r="K196" s="33">
        <v>2022.01</v>
      </c>
      <c r="L196" s="33">
        <v>2022.12</v>
      </c>
      <c r="M196" s="17" t="s">
        <v>1734</v>
      </c>
      <c r="N196" s="17" t="s">
        <v>1330</v>
      </c>
      <c r="O196" s="16"/>
      <c r="P196" s="3"/>
    </row>
    <row r="197" s="5" customFormat="1" ht="23.1" customHeight="1" spans="1:16">
      <c r="A197" s="16">
        <v>192</v>
      </c>
      <c r="B197" s="17" t="s">
        <v>1268</v>
      </c>
      <c r="C197" s="17" t="s">
        <v>1432</v>
      </c>
      <c r="D197" s="17" t="s">
        <v>1750</v>
      </c>
      <c r="E197" s="17" t="s">
        <v>1793</v>
      </c>
      <c r="F197" s="17">
        <v>50</v>
      </c>
      <c r="G197" s="17" t="s">
        <v>1533</v>
      </c>
      <c r="H197" s="17" t="s">
        <v>1233</v>
      </c>
      <c r="I197" s="17">
        <v>50</v>
      </c>
      <c r="J197" s="17" t="s">
        <v>1790</v>
      </c>
      <c r="K197" s="33">
        <v>2022.01</v>
      </c>
      <c r="L197" s="33">
        <v>2022.12</v>
      </c>
      <c r="M197" s="17" t="s">
        <v>1717</v>
      </c>
      <c r="N197" s="17" t="s">
        <v>1272</v>
      </c>
      <c r="O197" s="16"/>
      <c r="P197" s="3"/>
    </row>
    <row r="198" s="5" customFormat="1" ht="23.1" customHeight="1" spans="1:16">
      <c r="A198" s="16">
        <v>193</v>
      </c>
      <c r="B198" s="17" t="s">
        <v>1794</v>
      </c>
      <c r="C198" s="17" t="s">
        <v>1432</v>
      </c>
      <c r="D198" s="17" t="s">
        <v>1750</v>
      </c>
      <c r="E198" s="17" t="s">
        <v>1795</v>
      </c>
      <c r="F198" s="17">
        <v>50</v>
      </c>
      <c r="G198" s="17" t="s">
        <v>1533</v>
      </c>
      <c r="H198" s="17" t="s">
        <v>1233</v>
      </c>
      <c r="I198" s="17">
        <v>50</v>
      </c>
      <c r="J198" s="17" t="s">
        <v>1436</v>
      </c>
      <c r="K198" s="33">
        <v>2022.01</v>
      </c>
      <c r="L198" s="33">
        <v>2022.12</v>
      </c>
      <c r="M198" s="17" t="s">
        <v>1717</v>
      </c>
      <c r="N198" s="17" t="s">
        <v>1796</v>
      </c>
      <c r="O198" s="16"/>
      <c r="P198" s="3"/>
    </row>
    <row r="199" s="5" customFormat="1" ht="23.1" customHeight="1" spans="1:16">
      <c r="A199" s="16">
        <v>194</v>
      </c>
      <c r="B199" s="17" t="s">
        <v>1341</v>
      </c>
      <c r="C199" s="17" t="s">
        <v>1432</v>
      </c>
      <c r="D199" s="17" t="s">
        <v>1750</v>
      </c>
      <c r="E199" s="17" t="s">
        <v>1797</v>
      </c>
      <c r="F199" s="17">
        <v>50</v>
      </c>
      <c r="G199" s="17" t="s">
        <v>1533</v>
      </c>
      <c r="H199" s="17" t="s">
        <v>1233</v>
      </c>
      <c r="I199" s="17">
        <v>50</v>
      </c>
      <c r="J199" s="17" t="s">
        <v>1766</v>
      </c>
      <c r="K199" s="33">
        <v>2022.01</v>
      </c>
      <c r="L199" s="33">
        <v>2022.12</v>
      </c>
      <c r="M199" s="17" t="s">
        <v>1622</v>
      </c>
      <c r="N199" s="17" t="s">
        <v>1345</v>
      </c>
      <c r="O199" s="16"/>
      <c r="P199" s="3"/>
    </row>
    <row r="200" s="5" customFormat="1" ht="23.1" customHeight="1" spans="1:16">
      <c r="A200" s="16">
        <v>195</v>
      </c>
      <c r="B200" s="17" t="s">
        <v>1312</v>
      </c>
      <c r="C200" s="17" t="s">
        <v>1432</v>
      </c>
      <c r="D200" s="17" t="s">
        <v>1750</v>
      </c>
      <c r="E200" s="17" t="s">
        <v>1798</v>
      </c>
      <c r="F200" s="17">
        <v>50</v>
      </c>
      <c r="G200" s="17" t="s">
        <v>1533</v>
      </c>
      <c r="H200" s="17" t="s">
        <v>1233</v>
      </c>
      <c r="I200" s="17">
        <v>50</v>
      </c>
      <c r="J200" s="17" t="s">
        <v>1752</v>
      </c>
      <c r="K200" s="33">
        <v>2022.01</v>
      </c>
      <c r="L200" s="33">
        <v>2022.12</v>
      </c>
      <c r="M200" s="17" t="s">
        <v>1622</v>
      </c>
      <c r="N200" s="17" t="s">
        <v>1799</v>
      </c>
      <c r="O200" s="16"/>
      <c r="P200" s="3"/>
    </row>
    <row r="201" s="5" customFormat="1" ht="38" customHeight="1" spans="1:16">
      <c r="A201" s="16">
        <v>196</v>
      </c>
      <c r="B201" s="17" t="s">
        <v>1346</v>
      </c>
      <c r="C201" s="17" t="s">
        <v>1432</v>
      </c>
      <c r="D201" s="17" t="s">
        <v>1750</v>
      </c>
      <c r="E201" s="17" t="s">
        <v>1800</v>
      </c>
      <c r="F201" s="17">
        <v>50</v>
      </c>
      <c r="G201" s="17" t="s">
        <v>1533</v>
      </c>
      <c r="H201" s="17" t="s">
        <v>1233</v>
      </c>
      <c r="I201" s="17">
        <v>50</v>
      </c>
      <c r="J201" s="17" t="s">
        <v>1752</v>
      </c>
      <c r="K201" s="33">
        <v>2022.01</v>
      </c>
      <c r="L201" s="33">
        <v>2022.12</v>
      </c>
      <c r="M201" s="17" t="s">
        <v>1622</v>
      </c>
      <c r="N201" s="17" t="s">
        <v>1350</v>
      </c>
      <c r="O201" s="16"/>
      <c r="P201" s="3"/>
    </row>
    <row r="202" s="5" customFormat="1" ht="23.1" customHeight="1" spans="1:16">
      <c r="A202" s="16">
        <v>197</v>
      </c>
      <c r="B202" s="17" t="s">
        <v>1801</v>
      </c>
      <c r="C202" s="17" t="s">
        <v>1432</v>
      </c>
      <c r="D202" s="17" t="s">
        <v>1750</v>
      </c>
      <c r="E202" s="17" t="s">
        <v>1802</v>
      </c>
      <c r="F202" s="17">
        <v>50</v>
      </c>
      <c r="G202" s="17" t="s">
        <v>1533</v>
      </c>
      <c r="H202" s="17" t="s">
        <v>1233</v>
      </c>
      <c r="I202" s="17">
        <v>50</v>
      </c>
      <c r="J202" s="17" t="s">
        <v>1790</v>
      </c>
      <c r="K202" s="33">
        <v>2022.01</v>
      </c>
      <c r="L202" s="33">
        <v>2022.12</v>
      </c>
      <c r="M202" s="17" t="s">
        <v>1622</v>
      </c>
      <c r="N202" s="17" t="s">
        <v>1803</v>
      </c>
      <c r="O202" s="16"/>
      <c r="P202" s="3"/>
    </row>
    <row r="203" s="5" customFormat="1" ht="23.1" customHeight="1" spans="1:16">
      <c r="A203" s="16">
        <v>198</v>
      </c>
      <c r="B203" s="17" t="s">
        <v>1804</v>
      </c>
      <c r="C203" s="17" t="s">
        <v>1432</v>
      </c>
      <c r="D203" s="17" t="s">
        <v>1750</v>
      </c>
      <c r="E203" s="17" t="s">
        <v>1805</v>
      </c>
      <c r="F203" s="17">
        <v>50</v>
      </c>
      <c r="G203" s="17" t="s">
        <v>1533</v>
      </c>
      <c r="H203" s="17" t="s">
        <v>1233</v>
      </c>
      <c r="I203" s="17">
        <v>50</v>
      </c>
      <c r="J203" s="17" t="s">
        <v>1630</v>
      </c>
      <c r="K203" s="33">
        <v>2022.01</v>
      </c>
      <c r="L203" s="33">
        <v>2022.12</v>
      </c>
      <c r="M203" s="17" t="s">
        <v>1622</v>
      </c>
      <c r="N203" s="17" t="s">
        <v>1806</v>
      </c>
      <c r="O203" s="16"/>
      <c r="P203" s="3"/>
    </row>
    <row r="204" s="5" customFormat="1" ht="23.1" customHeight="1" spans="1:16">
      <c r="A204" s="16">
        <v>199</v>
      </c>
      <c r="B204" s="17" t="s">
        <v>1807</v>
      </c>
      <c r="C204" s="17" t="s">
        <v>1432</v>
      </c>
      <c r="D204" s="17" t="s">
        <v>1750</v>
      </c>
      <c r="E204" s="17" t="s">
        <v>1808</v>
      </c>
      <c r="F204" s="17">
        <v>50</v>
      </c>
      <c r="G204" s="17" t="s">
        <v>1533</v>
      </c>
      <c r="H204" s="17" t="s">
        <v>1233</v>
      </c>
      <c r="I204" s="17">
        <v>50</v>
      </c>
      <c r="J204" s="17" t="s">
        <v>1790</v>
      </c>
      <c r="K204" s="33">
        <v>2022.01</v>
      </c>
      <c r="L204" s="33">
        <v>2022.12</v>
      </c>
      <c r="M204" s="17" t="s">
        <v>1622</v>
      </c>
      <c r="N204" s="17" t="s">
        <v>1809</v>
      </c>
      <c r="O204" s="16"/>
      <c r="P204" s="3"/>
    </row>
    <row r="205" s="5" customFormat="1" ht="23.1" customHeight="1" spans="1:16">
      <c r="A205" s="16">
        <v>200</v>
      </c>
      <c r="B205" s="17" t="s">
        <v>1810</v>
      </c>
      <c r="C205" s="17" t="s">
        <v>1432</v>
      </c>
      <c r="D205" s="17" t="s">
        <v>1750</v>
      </c>
      <c r="E205" s="17" t="s">
        <v>1811</v>
      </c>
      <c r="F205" s="17">
        <v>50</v>
      </c>
      <c r="G205" s="17" t="s">
        <v>1533</v>
      </c>
      <c r="H205" s="17" t="s">
        <v>1233</v>
      </c>
      <c r="I205" s="17">
        <v>50</v>
      </c>
      <c r="J205" s="17" t="s">
        <v>1436</v>
      </c>
      <c r="K205" s="33">
        <v>2022.01</v>
      </c>
      <c r="L205" s="33">
        <v>2022.12</v>
      </c>
      <c r="M205" s="17" t="s">
        <v>1451</v>
      </c>
      <c r="N205" s="17" t="s">
        <v>1812</v>
      </c>
      <c r="O205" s="16"/>
      <c r="P205" s="3"/>
    </row>
    <row r="206" s="5" customFormat="1" ht="23.1" customHeight="1" spans="1:16">
      <c r="A206" s="16">
        <v>201</v>
      </c>
      <c r="B206" s="17" t="s">
        <v>1813</v>
      </c>
      <c r="C206" s="17" t="s">
        <v>1432</v>
      </c>
      <c r="D206" s="17" t="s">
        <v>1750</v>
      </c>
      <c r="E206" s="17" t="s">
        <v>1814</v>
      </c>
      <c r="F206" s="17">
        <v>50</v>
      </c>
      <c r="G206" s="17" t="s">
        <v>1533</v>
      </c>
      <c r="H206" s="17" t="s">
        <v>1233</v>
      </c>
      <c r="I206" s="17">
        <v>50</v>
      </c>
      <c r="J206" s="17" t="s">
        <v>1815</v>
      </c>
      <c r="K206" s="33">
        <v>2022.01</v>
      </c>
      <c r="L206" s="33">
        <v>2022.12</v>
      </c>
      <c r="M206" s="17" t="s">
        <v>1451</v>
      </c>
      <c r="N206" s="17" t="s">
        <v>1816</v>
      </c>
      <c r="O206" s="16"/>
      <c r="P206" s="3"/>
    </row>
    <row r="207" s="5" customFormat="1" ht="38" customHeight="1" spans="1:16">
      <c r="A207" s="16">
        <v>202</v>
      </c>
      <c r="B207" s="17" t="s">
        <v>1817</v>
      </c>
      <c r="C207" s="17" t="s">
        <v>1432</v>
      </c>
      <c r="D207" s="17" t="s">
        <v>1750</v>
      </c>
      <c r="E207" s="17" t="s">
        <v>1818</v>
      </c>
      <c r="F207" s="17">
        <v>50</v>
      </c>
      <c r="G207" s="17" t="s">
        <v>1533</v>
      </c>
      <c r="H207" s="17" t="s">
        <v>1233</v>
      </c>
      <c r="I207" s="17">
        <v>50</v>
      </c>
      <c r="J207" s="17" t="s">
        <v>1790</v>
      </c>
      <c r="K207" s="33">
        <v>2022.01</v>
      </c>
      <c r="L207" s="33">
        <v>2022.12</v>
      </c>
      <c r="M207" s="17" t="s">
        <v>1566</v>
      </c>
      <c r="N207" s="17" t="s">
        <v>1819</v>
      </c>
      <c r="O207" s="16"/>
      <c r="P207" s="3"/>
    </row>
    <row r="208" s="5" customFormat="1" ht="23.1" customHeight="1" spans="1:16">
      <c r="A208" s="16">
        <v>203</v>
      </c>
      <c r="B208" s="17" t="s">
        <v>1820</v>
      </c>
      <c r="C208" s="17" t="s">
        <v>1432</v>
      </c>
      <c r="D208" s="17" t="s">
        <v>1750</v>
      </c>
      <c r="E208" s="17" t="s">
        <v>1821</v>
      </c>
      <c r="F208" s="17">
        <v>50</v>
      </c>
      <c r="G208" s="17" t="s">
        <v>1533</v>
      </c>
      <c r="H208" s="17" t="s">
        <v>1233</v>
      </c>
      <c r="I208" s="17">
        <v>50</v>
      </c>
      <c r="J208" s="17" t="s">
        <v>1436</v>
      </c>
      <c r="K208" s="33">
        <v>2022.01</v>
      </c>
      <c r="L208" s="33">
        <v>2022.12</v>
      </c>
      <c r="M208" s="17" t="s">
        <v>1566</v>
      </c>
      <c r="N208" s="17" t="s">
        <v>1822</v>
      </c>
      <c r="O208" s="16"/>
      <c r="P208" s="3"/>
    </row>
    <row r="209" s="5" customFormat="1" ht="35" customHeight="1" spans="1:16">
      <c r="A209" s="16">
        <v>204</v>
      </c>
      <c r="B209" s="17" t="s">
        <v>1823</v>
      </c>
      <c r="C209" s="17" t="s">
        <v>1432</v>
      </c>
      <c r="D209" s="17" t="s">
        <v>1750</v>
      </c>
      <c r="E209" s="17" t="s">
        <v>1824</v>
      </c>
      <c r="F209" s="17">
        <v>50</v>
      </c>
      <c r="G209" s="17" t="s">
        <v>1533</v>
      </c>
      <c r="H209" s="17" t="s">
        <v>1233</v>
      </c>
      <c r="I209" s="17">
        <v>50</v>
      </c>
      <c r="J209" s="17" t="s">
        <v>1436</v>
      </c>
      <c r="K209" s="33">
        <v>2022.01</v>
      </c>
      <c r="L209" s="33">
        <v>2022.12</v>
      </c>
      <c r="M209" s="17" t="s">
        <v>1566</v>
      </c>
      <c r="N209" s="17" t="s">
        <v>1825</v>
      </c>
      <c r="O209" s="16"/>
      <c r="P209" s="3"/>
    </row>
    <row r="210" s="5" customFormat="1" ht="37" customHeight="1" spans="1:16">
      <c r="A210" s="16">
        <v>205</v>
      </c>
      <c r="B210" s="17" t="s">
        <v>1826</v>
      </c>
      <c r="C210" s="17" t="s">
        <v>1432</v>
      </c>
      <c r="D210" s="17" t="s">
        <v>1750</v>
      </c>
      <c r="E210" s="17" t="s">
        <v>1827</v>
      </c>
      <c r="F210" s="17">
        <v>50</v>
      </c>
      <c r="G210" s="17" t="s">
        <v>1533</v>
      </c>
      <c r="H210" s="17" t="s">
        <v>1233</v>
      </c>
      <c r="I210" s="17">
        <v>50</v>
      </c>
      <c r="J210" s="17" t="s">
        <v>1828</v>
      </c>
      <c r="K210" s="33">
        <v>2022.01</v>
      </c>
      <c r="L210" s="33">
        <v>2022.12</v>
      </c>
      <c r="M210" s="17" t="s">
        <v>1566</v>
      </c>
      <c r="N210" s="17" t="s">
        <v>1829</v>
      </c>
      <c r="O210" s="16"/>
      <c r="P210" s="3"/>
    </row>
    <row r="211" s="5" customFormat="1" ht="34" customHeight="1" spans="1:16">
      <c r="A211" s="16">
        <v>206</v>
      </c>
      <c r="B211" s="17" t="s">
        <v>1830</v>
      </c>
      <c r="C211" s="17" t="s">
        <v>1432</v>
      </c>
      <c r="D211" s="17" t="s">
        <v>1750</v>
      </c>
      <c r="E211" s="17" t="s">
        <v>1831</v>
      </c>
      <c r="F211" s="17">
        <v>50</v>
      </c>
      <c r="G211" s="17" t="s">
        <v>1533</v>
      </c>
      <c r="H211" s="17" t="s">
        <v>1233</v>
      </c>
      <c r="I211" s="17">
        <v>50</v>
      </c>
      <c r="J211" s="17" t="s">
        <v>1436</v>
      </c>
      <c r="K211" s="33">
        <v>2022.01</v>
      </c>
      <c r="L211" s="33">
        <v>2022.12</v>
      </c>
      <c r="M211" s="17" t="s">
        <v>1566</v>
      </c>
      <c r="N211" s="17" t="s">
        <v>1832</v>
      </c>
      <c r="O211" s="16"/>
      <c r="P211" s="3"/>
    </row>
    <row r="212" s="5" customFormat="1" ht="36" customHeight="1" spans="1:16">
      <c r="A212" s="16">
        <v>207</v>
      </c>
      <c r="B212" s="17" t="s">
        <v>1833</v>
      </c>
      <c r="C212" s="17" t="s">
        <v>1432</v>
      </c>
      <c r="D212" s="17" t="s">
        <v>1750</v>
      </c>
      <c r="E212" s="17" t="s">
        <v>1834</v>
      </c>
      <c r="F212" s="17">
        <v>50</v>
      </c>
      <c r="G212" s="17" t="s">
        <v>1533</v>
      </c>
      <c r="H212" s="17" t="s">
        <v>1233</v>
      </c>
      <c r="I212" s="17">
        <v>50</v>
      </c>
      <c r="J212" s="17" t="s">
        <v>1766</v>
      </c>
      <c r="K212" s="33">
        <v>2022.01</v>
      </c>
      <c r="L212" s="33">
        <v>2022.12</v>
      </c>
      <c r="M212" s="17" t="s">
        <v>1566</v>
      </c>
      <c r="N212" s="17" t="s">
        <v>1835</v>
      </c>
      <c r="O212" s="16"/>
      <c r="P212" s="3"/>
    </row>
    <row r="213" s="5" customFormat="1" ht="36" customHeight="1" spans="1:16">
      <c r="A213" s="16">
        <v>208</v>
      </c>
      <c r="B213" s="17" t="s">
        <v>1836</v>
      </c>
      <c r="C213" s="17" t="s">
        <v>1432</v>
      </c>
      <c r="D213" s="17" t="s">
        <v>1750</v>
      </c>
      <c r="E213" s="17" t="s">
        <v>1837</v>
      </c>
      <c r="F213" s="17">
        <v>50</v>
      </c>
      <c r="G213" s="17" t="s">
        <v>1533</v>
      </c>
      <c r="H213" s="17" t="s">
        <v>1233</v>
      </c>
      <c r="I213" s="17">
        <v>50</v>
      </c>
      <c r="J213" s="17" t="s">
        <v>1630</v>
      </c>
      <c r="K213" s="33">
        <v>2022.01</v>
      </c>
      <c r="L213" s="33">
        <v>2022.12</v>
      </c>
      <c r="M213" s="17" t="s">
        <v>1644</v>
      </c>
      <c r="N213" s="17" t="s">
        <v>1838</v>
      </c>
      <c r="O213" s="16"/>
      <c r="P213" s="3"/>
    </row>
    <row r="214" s="5" customFormat="1" ht="23.1" customHeight="1" spans="1:16">
      <c r="A214" s="16">
        <v>209</v>
      </c>
      <c r="B214" s="17" t="s">
        <v>1839</v>
      </c>
      <c r="C214" s="17" t="s">
        <v>1432</v>
      </c>
      <c r="D214" s="17" t="s">
        <v>1750</v>
      </c>
      <c r="E214" s="17" t="s">
        <v>1840</v>
      </c>
      <c r="F214" s="17">
        <v>50</v>
      </c>
      <c r="G214" s="17" t="s">
        <v>1533</v>
      </c>
      <c r="H214" s="17" t="s">
        <v>1233</v>
      </c>
      <c r="I214" s="17">
        <v>50</v>
      </c>
      <c r="J214" s="17" t="s">
        <v>1436</v>
      </c>
      <c r="K214" s="33">
        <v>2022.01</v>
      </c>
      <c r="L214" s="33">
        <v>2022.12</v>
      </c>
      <c r="M214" s="17" t="s">
        <v>1644</v>
      </c>
      <c r="N214" s="17" t="s">
        <v>1841</v>
      </c>
      <c r="O214" s="16"/>
      <c r="P214" s="3"/>
    </row>
    <row r="215" s="5" customFormat="1" ht="48" customHeight="1" spans="1:16">
      <c r="A215" s="16">
        <v>210</v>
      </c>
      <c r="B215" s="17" t="s">
        <v>1842</v>
      </c>
      <c r="C215" s="17" t="s">
        <v>1432</v>
      </c>
      <c r="D215" s="17" t="s">
        <v>1750</v>
      </c>
      <c r="E215" s="17" t="s">
        <v>1843</v>
      </c>
      <c r="F215" s="17">
        <v>50</v>
      </c>
      <c r="G215" s="17" t="s">
        <v>1533</v>
      </c>
      <c r="H215" s="17" t="s">
        <v>1233</v>
      </c>
      <c r="I215" s="17">
        <v>50</v>
      </c>
      <c r="J215" s="17" t="s">
        <v>1436</v>
      </c>
      <c r="K215" s="33">
        <v>2022.01</v>
      </c>
      <c r="L215" s="33">
        <v>2022.12</v>
      </c>
      <c r="M215" s="17" t="s">
        <v>1600</v>
      </c>
      <c r="N215" s="17" t="s">
        <v>1844</v>
      </c>
      <c r="O215" s="16"/>
      <c r="P215" s="3"/>
    </row>
    <row r="216" s="5" customFormat="1" ht="23.1" customHeight="1" spans="1:16">
      <c r="A216" s="16">
        <v>211</v>
      </c>
      <c r="B216" s="17" t="s">
        <v>1845</v>
      </c>
      <c r="C216" s="17" t="s">
        <v>1432</v>
      </c>
      <c r="D216" s="17" t="s">
        <v>1750</v>
      </c>
      <c r="E216" s="17" t="s">
        <v>1846</v>
      </c>
      <c r="F216" s="17">
        <v>50</v>
      </c>
      <c r="G216" s="17" t="s">
        <v>1533</v>
      </c>
      <c r="H216" s="17" t="s">
        <v>1233</v>
      </c>
      <c r="I216" s="17">
        <v>50</v>
      </c>
      <c r="J216" s="17" t="s">
        <v>1436</v>
      </c>
      <c r="K216" s="33">
        <v>2022.01</v>
      </c>
      <c r="L216" s="33">
        <v>2022.12</v>
      </c>
      <c r="M216" s="17" t="s">
        <v>1600</v>
      </c>
      <c r="N216" s="17" t="s">
        <v>1847</v>
      </c>
      <c r="O216" s="16"/>
      <c r="P216" s="3"/>
    </row>
    <row r="217" s="5" customFormat="1" ht="48" customHeight="1" spans="1:16">
      <c r="A217" s="16">
        <v>212</v>
      </c>
      <c r="B217" s="17" t="s">
        <v>1848</v>
      </c>
      <c r="C217" s="17" t="s">
        <v>1432</v>
      </c>
      <c r="D217" s="17" t="s">
        <v>1750</v>
      </c>
      <c r="E217" s="17" t="s">
        <v>1849</v>
      </c>
      <c r="F217" s="17">
        <v>50</v>
      </c>
      <c r="G217" s="17" t="s">
        <v>1533</v>
      </c>
      <c r="H217" s="17" t="s">
        <v>1233</v>
      </c>
      <c r="I217" s="17">
        <v>50</v>
      </c>
      <c r="J217" s="17" t="s">
        <v>1436</v>
      </c>
      <c r="K217" s="33">
        <v>2022.01</v>
      </c>
      <c r="L217" s="33">
        <v>2022.12</v>
      </c>
      <c r="M217" s="17" t="s">
        <v>1600</v>
      </c>
      <c r="N217" s="17" t="s">
        <v>1850</v>
      </c>
      <c r="O217" s="16"/>
      <c r="P217" s="3"/>
    </row>
    <row r="218" s="5" customFormat="1" ht="23.1" customHeight="1" spans="1:16">
      <c r="A218" s="16">
        <v>213</v>
      </c>
      <c r="B218" s="17" t="s">
        <v>1851</v>
      </c>
      <c r="C218" s="17" t="s">
        <v>1432</v>
      </c>
      <c r="D218" s="17" t="s">
        <v>1750</v>
      </c>
      <c r="E218" s="17" t="s">
        <v>1852</v>
      </c>
      <c r="F218" s="17">
        <v>50</v>
      </c>
      <c r="G218" s="17" t="s">
        <v>1533</v>
      </c>
      <c r="H218" s="17" t="s">
        <v>1233</v>
      </c>
      <c r="I218" s="17">
        <v>50</v>
      </c>
      <c r="J218" s="17" t="s">
        <v>1752</v>
      </c>
      <c r="K218" s="33">
        <v>2022.01</v>
      </c>
      <c r="L218" s="33">
        <v>2022.12</v>
      </c>
      <c r="M218" s="17" t="s">
        <v>1853</v>
      </c>
      <c r="N218" s="17" t="s">
        <v>1854</v>
      </c>
      <c r="O218" s="16"/>
      <c r="P218" s="3"/>
    </row>
    <row r="219" s="5" customFormat="1" ht="23.1" customHeight="1" spans="1:16">
      <c r="A219" s="16">
        <v>214</v>
      </c>
      <c r="B219" s="17" t="s">
        <v>1725</v>
      </c>
      <c r="C219" s="17" t="s">
        <v>1432</v>
      </c>
      <c r="D219" s="17" t="s">
        <v>1458</v>
      </c>
      <c r="E219" s="17" t="s">
        <v>1855</v>
      </c>
      <c r="F219" s="17">
        <v>80</v>
      </c>
      <c r="G219" s="17" t="s">
        <v>1577</v>
      </c>
      <c r="H219" s="17" t="s">
        <v>1233</v>
      </c>
      <c r="I219" s="17">
        <v>80</v>
      </c>
      <c r="J219" s="17" t="s">
        <v>1856</v>
      </c>
      <c r="K219" s="33">
        <v>2022.01</v>
      </c>
      <c r="L219" s="33">
        <v>2022.12</v>
      </c>
      <c r="M219" s="17" t="s">
        <v>1700</v>
      </c>
      <c r="N219" s="17" t="s">
        <v>1726</v>
      </c>
      <c r="O219" s="16"/>
      <c r="P219" s="3"/>
    </row>
    <row r="220" s="5" customFormat="1" ht="23.1" customHeight="1" spans="1:16">
      <c r="A220" s="16">
        <v>215</v>
      </c>
      <c r="B220" s="17" t="s">
        <v>1725</v>
      </c>
      <c r="C220" s="17" t="s">
        <v>1432</v>
      </c>
      <c r="D220" s="17" t="s">
        <v>1627</v>
      </c>
      <c r="E220" s="17" t="s">
        <v>1857</v>
      </c>
      <c r="F220" s="17">
        <v>70</v>
      </c>
      <c r="G220" s="17" t="s">
        <v>1676</v>
      </c>
      <c r="H220" s="17" t="s">
        <v>1233</v>
      </c>
      <c r="I220" s="17">
        <v>70</v>
      </c>
      <c r="J220" s="17" t="s">
        <v>1858</v>
      </c>
      <c r="K220" s="33">
        <v>2022.01</v>
      </c>
      <c r="L220" s="33">
        <v>2022.12</v>
      </c>
      <c r="M220" s="17" t="s">
        <v>1700</v>
      </c>
      <c r="N220" s="17" t="s">
        <v>1726</v>
      </c>
      <c r="O220" s="16"/>
      <c r="P220" s="3"/>
    </row>
    <row r="221" s="5" customFormat="1" ht="23.1" customHeight="1" spans="1:16">
      <c r="A221" s="16">
        <v>216</v>
      </c>
      <c r="B221" s="17" t="s">
        <v>1725</v>
      </c>
      <c r="C221" s="17" t="s">
        <v>1432</v>
      </c>
      <c r="D221" s="17" t="s">
        <v>1859</v>
      </c>
      <c r="E221" s="17" t="s">
        <v>1860</v>
      </c>
      <c r="F221" s="17">
        <v>100</v>
      </c>
      <c r="G221" s="17" t="s">
        <v>1546</v>
      </c>
      <c r="H221" s="17" t="s">
        <v>1233</v>
      </c>
      <c r="I221" s="17">
        <v>100</v>
      </c>
      <c r="J221" s="17" t="s">
        <v>1861</v>
      </c>
      <c r="K221" s="33">
        <v>2022.01</v>
      </c>
      <c r="L221" s="33">
        <v>2022.12</v>
      </c>
      <c r="M221" s="17" t="s">
        <v>1700</v>
      </c>
      <c r="N221" s="17" t="s">
        <v>1726</v>
      </c>
      <c r="O221" s="16"/>
      <c r="P221" s="3"/>
    </row>
    <row r="222" s="5" customFormat="1" ht="23.1" customHeight="1" spans="1:16">
      <c r="A222" s="16">
        <v>217</v>
      </c>
      <c r="B222" s="17" t="s">
        <v>1725</v>
      </c>
      <c r="C222" s="17" t="s">
        <v>1229</v>
      </c>
      <c r="D222" s="17" t="s">
        <v>1641</v>
      </c>
      <c r="E222" s="17" t="s">
        <v>1862</v>
      </c>
      <c r="F222" s="17">
        <v>100</v>
      </c>
      <c r="G222" s="17" t="s">
        <v>1546</v>
      </c>
      <c r="H222" s="17" t="s">
        <v>1598</v>
      </c>
      <c r="I222" s="17">
        <v>100</v>
      </c>
      <c r="J222" s="17" t="s">
        <v>1863</v>
      </c>
      <c r="K222" s="33">
        <v>2022.01</v>
      </c>
      <c r="L222" s="33">
        <v>2022.12</v>
      </c>
      <c r="M222" s="17" t="s">
        <v>1700</v>
      </c>
      <c r="N222" s="17" t="s">
        <v>1726</v>
      </c>
      <c r="O222" s="16"/>
      <c r="P222" s="3"/>
    </row>
    <row r="223" s="5" customFormat="1" ht="38" customHeight="1" spans="1:16">
      <c r="A223" s="16">
        <v>218</v>
      </c>
      <c r="B223" s="17" t="s">
        <v>1725</v>
      </c>
      <c r="C223" s="17" t="s">
        <v>1481</v>
      </c>
      <c r="D223" s="17" t="s">
        <v>1662</v>
      </c>
      <c r="E223" s="17" t="s">
        <v>1663</v>
      </c>
      <c r="F223" s="17">
        <v>40</v>
      </c>
      <c r="G223" s="17" t="s">
        <v>1449</v>
      </c>
      <c r="H223" s="17" t="s">
        <v>1620</v>
      </c>
      <c r="I223" s="17">
        <v>40</v>
      </c>
      <c r="J223" s="17" t="s">
        <v>1640</v>
      </c>
      <c r="K223" s="33">
        <v>2022.01</v>
      </c>
      <c r="L223" s="33">
        <v>2022.12</v>
      </c>
      <c r="M223" s="17" t="s">
        <v>1700</v>
      </c>
      <c r="N223" s="17" t="s">
        <v>1726</v>
      </c>
      <c r="O223" s="16"/>
      <c r="P223" s="3"/>
    </row>
    <row r="224" s="5" customFormat="1" ht="23.1" customHeight="1" spans="1:16">
      <c r="A224" s="16">
        <v>219</v>
      </c>
      <c r="B224" s="17" t="s">
        <v>1725</v>
      </c>
      <c r="C224" s="17" t="s">
        <v>1229</v>
      </c>
      <c r="D224" s="17" t="s">
        <v>1472</v>
      </c>
      <c r="E224" s="17" t="s">
        <v>1864</v>
      </c>
      <c r="F224" s="17">
        <v>160</v>
      </c>
      <c r="G224" s="17" t="s">
        <v>1865</v>
      </c>
      <c r="H224" s="17" t="s">
        <v>1233</v>
      </c>
      <c r="I224" s="17">
        <v>160</v>
      </c>
      <c r="J224" s="17" t="s">
        <v>1866</v>
      </c>
      <c r="K224" s="33">
        <v>2022.01</v>
      </c>
      <c r="L224" s="33">
        <v>2022.12</v>
      </c>
      <c r="M224" s="17" t="s">
        <v>1700</v>
      </c>
      <c r="N224" s="17" t="s">
        <v>1726</v>
      </c>
      <c r="O224" s="16"/>
      <c r="P224" s="3"/>
    </row>
    <row r="225" s="5" customFormat="1" ht="23.1" customHeight="1" spans="1:16">
      <c r="A225" s="16">
        <v>220</v>
      </c>
      <c r="B225" s="17" t="s">
        <v>1725</v>
      </c>
      <c r="C225" s="17" t="s">
        <v>1432</v>
      </c>
      <c r="D225" s="17" t="s">
        <v>1458</v>
      </c>
      <c r="E225" s="17" t="s">
        <v>1867</v>
      </c>
      <c r="F225" s="17">
        <v>17.4272</v>
      </c>
      <c r="G225" s="17" t="s">
        <v>1868</v>
      </c>
      <c r="H225" s="17" t="s">
        <v>1233</v>
      </c>
      <c r="I225" s="17">
        <v>17.4272</v>
      </c>
      <c r="J225" s="17" t="s">
        <v>1869</v>
      </c>
      <c r="K225" s="33">
        <v>2022.01</v>
      </c>
      <c r="L225" s="33">
        <v>2022.12</v>
      </c>
      <c r="M225" s="17" t="s">
        <v>1700</v>
      </c>
      <c r="N225" s="17" t="s">
        <v>1726</v>
      </c>
      <c r="O225" s="16"/>
      <c r="P225" s="3"/>
    </row>
    <row r="226" s="5" customFormat="1" ht="23.1" customHeight="1" spans="1:16">
      <c r="A226" s="16">
        <v>221</v>
      </c>
      <c r="B226" s="17" t="s">
        <v>1617</v>
      </c>
      <c r="C226" s="17" t="s">
        <v>1432</v>
      </c>
      <c r="D226" s="17" t="s">
        <v>1666</v>
      </c>
      <c r="E226" s="17" t="s">
        <v>1870</v>
      </c>
      <c r="F226" s="17">
        <v>100</v>
      </c>
      <c r="G226" s="17" t="s">
        <v>1546</v>
      </c>
      <c r="H226" s="17" t="s">
        <v>1233</v>
      </c>
      <c r="I226" s="17">
        <v>100</v>
      </c>
      <c r="J226" s="17" t="s">
        <v>1871</v>
      </c>
      <c r="K226" s="33">
        <v>2022.01</v>
      </c>
      <c r="L226" s="33">
        <v>2022.12</v>
      </c>
      <c r="M226" s="17" t="s">
        <v>1622</v>
      </c>
      <c r="N226" s="17" t="s">
        <v>1623</v>
      </c>
      <c r="O226" s="16"/>
      <c r="P226" s="3"/>
    </row>
    <row r="227" s="5" customFormat="1" ht="23.1" customHeight="1" spans="1:16">
      <c r="A227" s="16">
        <v>222</v>
      </c>
      <c r="B227" s="17" t="s">
        <v>1617</v>
      </c>
      <c r="C227" s="17" t="s">
        <v>1432</v>
      </c>
      <c r="D227" s="17" t="s">
        <v>1472</v>
      </c>
      <c r="E227" s="17" t="s">
        <v>1872</v>
      </c>
      <c r="F227" s="17">
        <v>30</v>
      </c>
      <c r="G227" s="17" t="s">
        <v>1460</v>
      </c>
      <c r="H227" s="17" t="s">
        <v>1233</v>
      </c>
      <c r="I227" s="17">
        <v>30</v>
      </c>
      <c r="J227" s="17" t="s">
        <v>1873</v>
      </c>
      <c r="K227" s="33">
        <v>2022.01</v>
      </c>
      <c r="L227" s="33">
        <v>2022.12</v>
      </c>
      <c r="M227" s="17" t="s">
        <v>1622</v>
      </c>
      <c r="N227" s="17" t="s">
        <v>1623</v>
      </c>
      <c r="O227" s="16"/>
      <c r="P227" s="3"/>
    </row>
    <row r="228" s="5" customFormat="1" ht="23.1" customHeight="1" spans="1:16">
      <c r="A228" s="16">
        <v>223</v>
      </c>
      <c r="B228" s="17" t="s">
        <v>1617</v>
      </c>
      <c r="C228" s="17" t="s">
        <v>1229</v>
      </c>
      <c r="D228" s="17" t="s">
        <v>1641</v>
      </c>
      <c r="E228" s="17" t="s">
        <v>1874</v>
      </c>
      <c r="F228" s="17">
        <v>35</v>
      </c>
      <c r="G228" s="17" t="s">
        <v>1875</v>
      </c>
      <c r="H228" s="17" t="s">
        <v>1233</v>
      </c>
      <c r="I228" s="17">
        <v>35</v>
      </c>
      <c r="J228" s="17" t="s">
        <v>1876</v>
      </c>
      <c r="K228" s="33">
        <v>2022.01</v>
      </c>
      <c r="L228" s="33">
        <v>2022.12</v>
      </c>
      <c r="M228" s="17" t="s">
        <v>1622</v>
      </c>
      <c r="N228" s="17" t="s">
        <v>1623</v>
      </c>
      <c r="O228" s="16"/>
      <c r="P228" s="3"/>
    </row>
    <row r="229" s="5" customFormat="1" ht="39" customHeight="1" spans="1:16">
      <c r="A229" s="16">
        <v>224</v>
      </c>
      <c r="B229" s="17" t="s">
        <v>1617</v>
      </c>
      <c r="C229" s="17" t="s">
        <v>1481</v>
      </c>
      <c r="D229" s="17" t="s">
        <v>1662</v>
      </c>
      <c r="E229" s="17" t="s">
        <v>1663</v>
      </c>
      <c r="F229" s="17">
        <v>40</v>
      </c>
      <c r="G229" s="17" t="s">
        <v>1449</v>
      </c>
      <c r="H229" s="17" t="s">
        <v>1233</v>
      </c>
      <c r="I229" s="17">
        <v>40</v>
      </c>
      <c r="J229" s="17" t="s">
        <v>1640</v>
      </c>
      <c r="K229" s="33">
        <v>2022.01</v>
      </c>
      <c r="L229" s="33">
        <v>2022.12</v>
      </c>
      <c r="M229" s="17" t="s">
        <v>1622</v>
      </c>
      <c r="N229" s="17" t="s">
        <v>1623</v>
      </c>
      <c r="O229" s="16"/>
      <c r="P229" s="3"/>
    </row>
    <row r="230" s="5" customFormat="1" ht="23.1" customHeight="1" spans="1:16">
      <c r="A230" s="16">
        <v>225</v>
      </c>
      <c r="B230" s="17" t="s">
        <v>1617</v>
      </c>
      <c r="C230" s="17" t="s">
        <v>1229</v>
      </c>
      <c r="D230" s="17" t="s">
        <v>1692</v>
      </c>
      <c r="E230" s="17" t="s">
        <v>1877</v>
      </c>
      <c r="F230" s="17">
        <v>75</v>
      </c>
      <c r="G230" s="17" t="s">
        <v>1878</v>
      </c>
      <c r="H230" s="17" t="s">
        <v>1598</v>
      </c>
      <c r="I230" s="17">
        <v>75</v>
      </c>
      <c r="J230" s="17" t="s">
        <v>1879</v>
      </c>
      <c r="K230" s="33">
        <v>2022.01</v>
      </c>
      <c r="L230" s="33">
        <v>2022.12</v>
      </c>
      <c r="M230" s="17" t="s">
        <v>1622</v>
      </c>
      <c r="N230" s="17" t="s">
        <v>1623</v>
      </c>
      <c r="O230" s="16"/>
      <c r="P230" s="3"/>
    </row>
    <row r="231" s="5" customFormat="1" ht="23.1" customHeight="1" spans="1:16">
      <c r="A231" s="16">
        <v>226</v>
      </c>
      <c r="B231" s="17" t="s">
        <v>1617</v>
      </c>
      <c r="C231" s="17" t="s">
        <v>1229</v>
      </c>
      <c r="D231" s="17" t="s">
        <v>1230</v>
      </c>
      <c r="E231" s="17" t="s">
        <v>1880</v>
      </c>
      <c r="F231" s="17">
        <v>25</v>
      </c>
      <c r="G231" s="17" t="s">
        <v>1597</v>
      </c>
      <c r="H231" s="17" t="s">
        <v>1598</v>
      </c>
      <c r="I231" s="17">
        <v>25</v>
      </c>
      <c r="J231" s="17" t="s">
        <v>1881</v>
      </c>
      <c r="K231" s="33">
        <v>2022.01</v>
      </c>
      <c r="L231" s="33">
        <v>2022.12</v>
      </c>
      <c r="M231" s="17" t="s">
        <v>1622</v>
      </c>
      <c r="N231" s="17" t="s">
        <v>1623</v>
      </c>
      <c r="O231" s="16"/>
      <c r="P231" s="3"/>
    </row>
    <row r="232" s="5" customFormat="1" ht="23.1" customHeight="1" spans="1:16">
      <c r="A232" s="16">
        <v>227</v>
      </c>
      <c r="B232" s="17" t="s">
        <v>1617</v>
      </c>
      <c r="C232" s="17" t="s">
        <v>1432</v>
      </c>
      <c r="D232" s="17" t="s">
        <v>1472</v>
      </c>
      <c r="E232" s="17" t="s">
        <v>1882</v>
      </c>
      <c r="F232" s="17">
        <v>9</v>
      </c>
      <c r="G232" s="17" t="s">
        <v>1883</v>
      </c>
      <c r="H232" s="17" t="s">
        <v>1233</v>
      </c>
      <c r="I232" s="17">
        <v>9</v>
      </c>
      <c r="J232" s="17" t="s">
        <v>1884</v>
      </c>
      <c r="K232" s="33">
        <v>2022.01</v>
      </c>
      <c r="L232" s="33">
        <v>2022.12</v>
      </c>
      <c r="M232" s="17" t="s">
        <v>1622</v>
      </c>
      <c r="N232" s="17" t="s">
        <v>1623</v>
      </c>
      <c r="O232" s="16"/>
      <c r="P232" s="3"/>
    </row>
    <row r="233" s="5" customFormat="1" ht="23.1" customHeight="1" spans="1:16">
      <c r="A233" s="16">
        <v>228</v>
      </c>
      <c r="B233" s="17" t="s">
        <v>1885</v>
      </c>
      <c r="C233" s="17" t="s">
        <v>1432</v>
      </c>
      <c r="D233" s="17" t="s">
        <v>1750</v>
      </c>
      <c r="E233" s="17" t="s">
        <v>1886</v>
      </c>
      <c r="F233" s="17">
        <v>50</v>
      </c>
      <c r="G233" s="17" t="s">
        <v>1533</v>
      </c>
      <c r="H233" s="17" t="s">
        <v>1233</v>
      </c>
      <c r="I233" s="17">
        <v>50</v>
      </c>
      <c r="J233" s="17" t="s">
        <v>1887</v>
      </c>
      <c r="K233" s="33">
        <v>2022.01</v>
      </c>
      <c r="L233" s="33">
        <v>2022.12</v>
      </c>
      <c r="M233" s="17" t="s">
        <v>1600</v>
      </c>
      <c r="N233" s="17" t="s">
        <v>1888</v>
      </c>
      <c r="O233" s="16"/>
      <c r="P233" s="3"/>
    </row>
    <row r="234" s="5" customFormat="1" ht="23.1" customHeight="1" spans="1:16">
      <c r="A234" s="16">
        <v>229</v>
      </c>
      <c r="B234" s="17" t="s">
        <v>1889</v>
      </c>
      <c r="C234" s="17" t="s">
        <v>1432</v>
      </c>
      <c r="D234" s="17" t="s">
        <v>1750</v>
      </c>
      <c r="E234" s="17" t="s">
        <v>1890</v>
      </c>
      <c r="F234" s="17">
        <v>50</v>
      </c>
      <c r="G234" s="17" t="s">
        <v>1533</v>
      </c>
      <c r="H234" s="17" t="s">
        <v>1233</v>
      </c>
      <c r="I234" s="17">
        <v>50</v>
      </c>
      <c r="J234" s="17" t="s">
        <v>1887</v>
      </c>
      <c r="K234" s="33">
        <v>2022.01</v>
      </c>
      <c r="L234" s="33">
        <v>2022.12</v>
      </c>
      <c r="M234" s="17" t="s">
        <v>1600</v>
      </c>
      <c r="N234" s="17" t="s">
        <v>1891</v>
      </c>
      <c r="O234" s="16"/>
      <c r="P234" s="3"/>
    </row>
    <row r="235" s="5" customFormat="1" ht="23.1" customHeight="1" spans="1:16">
      <c r="A235" s="16">
        <v>230</v>
      </c>
      <c r="B235" s="17" t="s">
        <v>1892</v>
      </c>
      <c r="C235" s="17" t="s">
        <v>1432</v>
      </c>
      <c r="D235" s="17" t="s">
        <v>1750</v>
      </c>
      <c r="E235" s="17" t="s">
        <v>1893</v>
      </c>
      <c r="F235" s="17">
        <v>50</v>
      </c>
      <c r="G235" s="17" t="s">
        <v>1533</v>
      </c>
      <c r="H235" s="17" t="s">
        <v>1233</v>
      </c>
      <c r="I235" s="17">
        <v>50</v>
      </c>
      <c r="J235" s="17" t="s">
        <v>1887</v>
      </c>
      <c r="K235" s="33">
        <v>2022.01</v>
      </c>
      <c r="L235" s="33">
        <v>2022.12</v>
      </c>
      <c r="M235" s="17" t="s">
        <v>1600</v>
      </c>
      <c r="N235" s="17" t="s">
        <v>1894</v>
      </c>
      <c r="O235" s="16"/>
      <c r="P235" s="3"/>
    </row>
    <row r="236" s="5" customFormat="1" ht="23.1" customHeight="1" spans="1:16">
      <c r="A236" s="16">
        <v>231</v>
      </c>
      <c r="B236" s="17" t="s">
        <v>1895</v>
      </c>
      <c r="C236" s="17" t="s">
        <v>1432</v>
      </c>
      <c r="D236" s="17" t="s">
        <v>1750</v>
      </c>
      <c r="E236" s="17" t="s">
        <v>1896</v>
      </c>
      <c r="F236" s="17">
        <v>50</v>
      </c>
      <c r="G236" s="17" t="s">
        <v>1533</v>
      </c>
      <c r="H236" s="17" t="s">
        <v>1233</v>
      </c>
      <c r="I236" s="17">
        <v>50</v>
      </c>
      <c r="J236" s="17" t="s">
        <v>1887</v>
      </c>
      <c r="K236" s="33">
        <v>2022.01</v>
      </c>
      <c r="L236" s="33">
        <v>2022.12</v>
      </c>
      <c r="M236" s="17" t="s">
        <v>1600</v>
      </c>
      <c r="N236" s="17" t="s">
        <v>1897</v>
      </c>
      <c r="O236" s="16"/>
      <c r="P236" s="3"/>
    </row>
    <row r="237" s="5" customFormat="1" ht="23.1" customHeight="1" spans="1:16">
      <c r="A237" s="16">
        <v>232</v>
      </c>
      <c r="B237" s="17" t="s">
        <v>1898</v>
      </c>
      <c r="C237" s="17" t="s">
        <v>1432</v>
      </c>
      <c r="D237" s="17" t="s">
        <v>1750</v>
      </c>
      <c r="E237" s="17" t="s">
        <v>1899</v>
      </c>
      <c r="F237" s="17">
        <v>50</v>
      </c>
      <c r="G237" s="17" t="s">
        <v>1533</v>
      </c>
      <c r="H237" s="17" t="s">
        <v>1233</v>
      </c>
      <c r="I237" s="17">
        <v>50</v>
      </c>
      <c r="J237" s="17" t="s">
        <v>1887</v>
      </c>
      <c r="K237" s="33">
        <v>2022.01</v>
      </c>
      <c r="L237" s="33">
        <v>2022.12</v>
      </c>
      <c r="M237" s="17" t="s">
        <v>1600</v>
      </c>
      <c r="N237" s="17" t="s">
        <v>1900</v>
      </c>
      <c r="O237" s="16"/>
      <c r="P237" s="3"/>
    </row>
    <row r="238" s="5" customFormat="1" ht="23.1" customHeight="1" spans="1:16">
      <c r="A238" s="16">
        <v>233</v>
      </c>
      <c r="B238" s="17" t="s">
        <v>1305</v>
      </c>
      <c r="C238" s="17" t="s">
        <v>1432</v>
      </c>
      <c r="D238" s="17" t="s">
        <v>1750</v>
      </c>
      <c r="E238" s="17" t="s">
        <v>1901</v>
      </c>
      <c r="F238" s="17">
        <v>50</v>
      </c>
      <c r="G238" s="17" t="s">
        <v>1533</v>
      </c>
      <c r="H238" s="17" t="s">
        <v>1233</v>
      </c>
      <c r="I238" s="17">
        <v>50</v>
      </c>
      <c r="J238" s="17" t="s">
        <v>1887</v>
      </c>
      <c r="K238" s="33">
        <v>2022.01</v>
      </c>
      <c r="L238" s="33">
        <v>2022.12</v>
      </c>
      <c r="M238" s="17" t="s">
        <v>1600</v>
      </c>
      <c r="N238" s="17" t="s">
        <v>1902</v>
      </c>
      <c r="O238" s="16"/>
      <c r="P238" s="3"/>
    </row>
    <row r="239" s="5" customFormat="1" ht="23.1" customHeight="1" spans="1:16">
      <c r="A239" s="16">
        <v>234</v>
      </c>
      <c r="B239" s="17" t="s">
        <v>1903</v>
      </c>
      <c r="C239" s="17" t="s">
        <v>1432</v>
      </c>
      <c r="D239" s="17" t="s">
        <v>1750</v>
      </c>
      <c r="E239" s="17" t="s">
        <v>1904</v>
      </c>
      <c r="F239" s="17">
        <v>50</v>
      </c>
      <c r="G239" s="17" t="s">
        <v>1533</v>
      </c>
      <c r="H239" s="17" t="s">
        <v>1233</v>
      </c>
      <c r="I239" s="17">
        <v>50</v>
      </c>
      <c r="J239" s="17" t="s">
        <v>1887</v>
      </c>
      <c r="K239" s="33">
        <v>2022.01</v>
      </c>
      <c r="L239" s="33">
        <v>2022.12</v>
      </c>
      <c r="M239" s="17" t="s">
        <v>1700</v>
      </c>
      <c r="N239" s="17" t="s">
        <v>1905</v>
      </c>
      <c r="O239" s="16"/>
      <c r="P239" s="3"/>
    </row>
    <row r="240" s="5" customFormat="1" ht="23.1" customHeight="1" spans="1:16">
      <c r="A240" s="16">
        <v>235</v>
      </c>
      <c r="B240" s="17" t="s">
        <v>1738</v>
      </c>
      <c r="C240" s="17" t="s">
        <v>1432</v>
      </c>
      <c r="D240" s="17" t="s">
        <v>1750</v>
      </c>
      <c r="E240" s="17" t="s">
        <v>1906</v>
      </c>
      <c r="F240" s="17">
        <v>50</v>
      </c>
      <c r="G240" s="17" t="s">
        <v>1533</v>
      </c>
      <c r="H240" s="17" t="s">
        <v>1233</v>
      </c>
      <c r="I240" s="17">
        <v>50</v>
      </c>
      <c r="J240" s="17" t="s">
        <v>1887</v>
      </c>
      <c r="K240" s="33">
        <v>2022.01</v>
      </c>
      <c r="L240" s="33">
        <v>2022.12</v>
      </c>
      <c r="M240" s="17" t="s">
        <v>1700</v>
      </c>
      <c r="N240" s="17" t="s">
        <v>1739</v>
      </c>
      <c r="O240" s="16"/>
      <c r="P240" s="3"/>
    </row>
    <row r="241" s="5" customFormat="1" ht="23.1" customHeight="1" spans="1:16">
      <c r="A241" s="16">
        <v>236</v>
      </c>
      <c r="B241" s="17" t="s">
        <v>1725</v>
      </c>
      <c r="C241" s="17" t="s">
        <v>1432</v>
      </c>
      <c r="D241" s="17" t="s">
        <v>1750</v>
      </c>
      <c r="E241" s="17" t="s">
        <v>1907</v>
      </c>
      <c r="F241" s="17">
        <v>50</v>
      </c>
      <c r="G241" s="17" t="s">
        <v>1533</v>
      </c>
      <c r="H241" s="17" t="s">
        <v>1233</v>
      </c>
      <c r="I241" s="17">
        <v>50</v>
      </c>
      <c r="J241" s="17" t="s">
        <v>1887</v>
      </c>
      <c r="K241" s="33">
        <v>2022.01</v>
      </c>
      <c r="L241" s="33">
        <v>2022.12</v>
      </c>
      <c r="M241" s="17" t="s">
        <v>1700</v>
      </c>
      <c r="N241" s="17" t="s">
        <v>1726</v>
      </c>
      <c r="O241" s="16"/>
      <c r="P241" s="3"/>
    </row>
    <row r="242" s="3" customFormat="1" ht="23.1" customHeight="1" spans="1:15">
      <c r="A242" s="16">
        <v>237</v>
      </c>
      <c r="B242" s="17" t="s">
        <v>1281</v>
      </c>
      <c r="C242" s="17" t="s">
        <v>1432</v>
      </c>
      <c r="D242" s="17" t="s">
        <v>1750</v>
      </c>
      <c r="E242" s="17" t="s">
        <v>1908</v>
      </c>
      <c r="F242" s="17">
        <v>50</v>
      </c>
      <c r="G242" s="17" t="s">
        <v>1533</v>
      </c>
      <c r="H242" s="17" t="s">
        <v>1233</v>
      </c>
      <c r="I242" s="17">
        <v>50</v>
      </c>
      <c r="J242" s="17" t="s">
        <v>1887</v>
      </c>
      <c r="K242" s="33">
        <v>2022.01</v>
      </c>
      <c r="L242" s="33">
        <v>2022.12</v>
      </c>
      <c r="M242" s="17" t="s">
        <v>1644</v>
      </c>
      <c r="N242" s="17" t="s">
        <v>1281</v>
      </c>
      <c r="O242" s="16"/>
    </row>
    <row r="243" s="3" customFormat="1" ht="23.1" customHeight="1" spans="1:15">
      <c r="A243" s="16">
        <v>238</v>
      </c>
      <c r="B243" s="17" t="s">
        <v>1490</v>
      </c>
      <c r="C243" s="17" t="s">
        <v>1432</v>
      </c>
      <c r="D243" s="17" t="s">
        <v>1750</v>
      </c>
      <c r="E243" s="17" t="s">
        <v>1909</v>
      </c>
      <c r="F243" s="17">
        <v>50</v>
      </c>
      <c r="G243" s="17" t="s">
        <v>1533</v>
      </c>
      <c r="H243" s="17" t="s">
        <v>1233</v>
      </c>
      <c r="I243" s="17">
        <v>50</v>
      </c>
      <c r="J243" s="17" t="s">
        <v>1887</v>
      </c>
      <c r="K243" s="33">
        <v>2022.01</v>
      </c>
      <c r="L243" s="33">
        <v>2022.12</v>
      </c>
      <c r="M243" s="17" t="s">
        <v>1644</v>
      </c>
      <c r="N243" s="17" t="s">
        <v>1490</v>
      </c>
      <c r="O243" s="16"/>
    </row>
    <row r="244" s="5" customFormat="1" ht="23.1" customHeight="1" spans="1:16">
      <c r="A244" s="16">
        <v>239</v>
      </c>
      <c r="B244" s="17" t="s">
        <v>1910</v>
      </c>
      <c r="C244" s="17" t="s">
        <v>1432</v>
      </c>
      <c r="D244" s="17" t="s">
        <v>1750</v>
      </c>
      <c r="E244" s="17" t="s">
        <v>1911</v>
      </c>
      <c r="F244" s="17">
        <v>50</v>
      </c>
      <c r="G244" s="17" t="s">
        <v>1533</v>
      </c>
      <c r="H244" s="17" t="s">
        <v>1233</v>
      </c>
      <c r="I244" s="17">
        <v>50</v>
      </c>
      <c r="J244" s="17" t="s">
        <v>1887</v>
      </c>
      <c r="K244" s="33">
        <v>2022.01</v>
      </c>
      <c r="L244" s="33">
        <v>2022.12</v>
      </c>
      <c r="M244" s="17" t="s">
        <v>1717</v>
      </c>
      <c r="N244" s="17" t="s">
        <v>1912</v>
      </c>
      <c r="O244" s="16"/>
      <c r="P244" s="3"/>
    </row>
    <row r="245" s="5" customFormat="1" ht="23.1" customHeight="1" spans="1:16">
      <c r="A245" s="16">
        <v>240</v>
      </c>
      <c r="B245" s="17" t="s">
        <v>1913</v>
      </c>
      <c r="C245" s="17" t="s">
        <v>1432</v>
      </c>
      <c r="D245" s="17" t="s">
        <v>1750</v>
      </c>
      <c r="E245" s="17" t="s">
        <v>1914</v>
      </c>
      <c r="F245" s="17">
        <v>50</v>
      </c>
      <c r="G245" s="17" t="s">
        <v>1533</v>
      </c>
      <c r="H245" s="17" t="s">
        <v>1233</v>
      </c>
      <c r="I245" s="17">
        <v>50</v>
      </c>
      <c r="J245" s="17" t="s">
        <v>1887</v>
      </c>
      <c r="K245" s="33">
        <v>2022.01</v>
      </c>
      <c r="L245" s="33">
        <v>2022.12</v>
      </c>
      <c r="M245" s="17" t="s">
        <v>1717</v>
      </c>
      <c r="N245" s="17" t="s">
        <v>1915</v>
      </c>
      <c r="O245" s="16"/>
      <c r="P245" s="3"/>
    </row>
    <row r="246" s="5" customFormat="1" ht="23.1" customHeight="1" spans="1:16">
      <c r="A246" s="16">
        <v>241</v>
      </c>
      <c r="B246" s="17" t="s">
        <v>1916</v>
      </c>
      <c r="C246" s="17" t="s">
        <v>1432</v>
      </c>
      <c r="D246" s="17" t="s">
        <v>1750</v>
      </c>
      <c r="E246" s="17" t="s">
        <v>1917</v>
      </c>
      <c r="F246" s="17">
        <v>50</v>
      </c>
      <c r="G246" s="17" t="s">
        <v>1533</v>
      </c>
      <c r="H246" s="17" t="s">
        <v>1233</v>
      </c>
      <c r="I246" s="17">
        <v>50</v>
      </c>
      <c r="J246" s="17" t="s">
        <v>1887</v>
      </c>
      <c r="K246" s="33">
        <v>2022.01</v>
      </c>
      <c r="L246" s="33">
        <v>2022.12</v>
      </c>
      <c r="M246" s="17" t="s">
        <v>1734</v>
      </c>
      <c r="N246" s="17" t="s">
        <v>1918</v>
      </c>
      <c r="O246" s="16"/>
      <c r="P246" s="3"/>
    </row>
    <row r="247" s="3" customFormat="1" ht="23.1" customHeight="1" spans="1:15">
      <c r="A247" s="16">
        <v>242</v>
      </c>
      <c r="B247" s="17" t="s">
        <v>1919</v>
      </c>
      <c r="C247" s="17" t="s">
        <v>1432</v>
      </c>
      <c r="D247" s="17" t="s">
        <v>1750</v>
      </c>
      <c r="E247" s="17" t="s">
        <v>1920</v>
      </c>
      <c r="F247" s="17">
        <v>50</v>
      </c>
      <c r="G247" s="17" t="s">
        <v>1533</v>
      </c>
      <c r="H247" s="17" t="s">
        <v>1233</v>
      </c>
      <c r="I247" s="17">
        <v>50</v>
      </c>
      <c r="J247" s="17" t="s">
        <v>1887</v>
      </c>
      <c r="K247" s="33">
        <v>2022.01</v>
      </c>
      <c r="L247" s="33">
        <v>2022.12</v>
      </c>
      <c r="M247" s="17" t="s">
        <v>1566</v>
      </c>
      <c r="N247" s="17" t="s">
        <v>1921</v>
      </c>
      <c r="O247" s="16"/>
    </row>
    <row r="248" s="3" customFormat="1" ht="23.1" customHeight="1" spans="1:15">
      <c r="A248" s="16">
        <v>243</v>
      </c>
      <c r="B248" s="17" t="s">
        <v>1922</v>
      </c>
      <c r="C248" s="17" t="s">
        <v>1432</v>
      </c>
      <c r="D248" s="17" t="s">
        <v>1750</v>
      </c>
      <c r="E248" s="17" t="s">
        <v>1920</v>
      </c>
      <c r="F248" s="17">
        <v>50</v>
      </c>
      <c r="G248" s="17" t="s">
        <v>1533</v>
      </c>
      <c r="H248" s="17" t="s">
        <v>1233</v>
      </c>
      <c r="I248" s="17">
        <v>50</v>
      </c>
      <c r="J248" s="17" t="s">
        <v>1887</v>
      </c>
      <c r="K248" s="33">
        <v>2022.01</v>
      </c>
      <c r="L248" s="33">
        <v>2022.12</v>
      </c>
      <c r="M248" s="17" t="s">
        <v>1566</v>
      </c>
      <c r="N248" s="17" t="s">
        <v>1923</v>
      </c>
      <c r="O248" s="16"/>
    </row>
    <row r="249" s="3" customFormat="1" ht="23.1" customHeight="1" spans="1:15">
      <c r="A249" s="16">
        <v>244</v>
      </c>
      <c r="B249" s="17" t="s">
        <v>1924</v>
      </c>
      <c r="C249" s="17" t="s">
        <v>1432</v>
      </c>
      <c r="D249" s="17" t="s">
        <v>1750</v>
      </c>
      <c r="E249" s="17" t="s">
        <v>1920</v>
      </c>
      <c r="F249" s="17">
        <v>50</v>
      </c>
      <c r="G249" s="17" t="s">
        <v>1533</v>
      </c>
      <c r="H249" s="17" t="s">
        <v>1233</v>
      </c>
      <c r="I249" s="17">
        <v>50</v>
      </c>
      <c r="J249" s="17" t="s">
        <v>1887</v>
      </c>
      <c r="K249" s="33">
        <v>2022.01</v>
      </c>
      <c r="L249" s="33">
        <v>2022.12</v>
      </c>
      <c r="M249" s="17" t="s">
        <v>1566</v>
      </c>
      <c r="N249" s="17" t="s">
        <v>1925</v>
      </c>
      <c r="O249" s="16"/>
    </row>
    <row r="250" s="3" customFormat="1" ht="23.1" customHeight="1" spans="1:15">
      <c r="A250" s="16">
        <v>245</v>
      </c>
      <c r="B250" s="17" t="s">
        <v>1289</v>
      </c>
      <c r="C250" s="17" t="s">
        <v>1432</v>
      </c>
      <c r="D250" s="17" t="s">
        <v>1750</v>
      </c>
      <c r="E250" s="17" t="s">
        <v>1920</v>
      </c>
      <c r="F250" s="17">
        <v>50</v>
      </c>
      <c r="G250" s="17" t="s">
        <v>1533</v>
      </c>
      <c r="H250" s="17" t="s">
        <v>1233</v>
      </c>
      <c r="I250" s="17">
        <v>50</v>
      </c>
      <c r="J250" s="17" t="s">
        <v>1887</v>
      </c>
      <c r="K250" s="33">
        <v>2022.01</v>
      </c>
      <c r="L250" s="33">
        <v>2022.12</v>
      </c>
      <c r="M250" s="17" t="s">
        <v>1566</v>
      </c>
      <c r="N250" s="17" t="s">
        <v>1926</v>
      </c>
      <c r="O250" s="16"/>
    </row>
    <row r="251" s="5" customFormat="1" ht="23.1" customHeight="1" spans="1:16">
      <c r="A251" s="16">
        <v>246</v>
      </c>
      <c r="B251" s="17" t="s">
        <v>1927</v>
      </c>
      <c r="C251" s="17" t="s">
        <v>1432</v>
      </c>
      <c r="D251" s="17" t="s">
        <v>1750</v>
      </c>
      <c r="E251" s="17" t="s">
        <v>1928</v>
      </c>
      <c r="F251" s="17">
        <v>50</v>
      </c>
      <c r="G251" s="17" t="s">
        <v>1533</v>
      </c>
      <c r="H251" s="17" t="s">
        <v>1233</v>
      </c>
      <c r="I251" s="17">
        <v>50</v>
      </c>
      <c r="J251" s="17" t="s">
        <v>1887</v>
      </c>
      <c r="K251" s="33">
        <v>2022.01</v>
      </c>
      <c r="L251" s="33">
        <v>2022.12</v>
      </c>
      <c r="M251" s="17" t="s">
        <v>1670</v>
      </c>
      <c r="N251" s="17" t="s">
        <v>1929</v>
      </c>
      <c r="O251" s="16"/>
      <c r="P251" s="3"/>
    </row>
    <row r="252" s="5" customFormat="1" ht="23.1" customHeight="1" spans="1:16">
      <c r="A252" s="16">
        <v>247</v>
      </c>
      <c r="B252" s="17" t="s">
        <v>1499</v>
      </c>
      <c r="C252" s="17" t="s">
        <v>1432</v>
      </c>
      <c r="D252" s="17" t="s">
        <v>1750</v>
      </c>
      <c r="E252" s="17" t="s">
        <v>1930</v>
      </c>
      <c r="F252" s="17">
        <v>50</v>
      </c>
      <c r="G252" s="17" t="s">
        <v>1533</v>
      </c>
      <c r="H252" s="17" t="s">
        <v>1233</v>
      </c>
      <c r="I252" s="17">
        <v>50</v>
      </c>
      <c r="J252" s="17" t="s">
        <v>1887</v>
      </c>
      <c r="K252" s="33">
        <v>2022.01</v>
      </c>
      <c r="L252" s="33">
        <v>2022.12</v>
      </c>
      <c r="M252" s="17" t="s">
        <v>1670</v>
      </c>
      <c r="N252" s="17" t="s">
        <v>1503</v>
      </c>
      <c r="O252" s="16"/>
      <c r="P252" s="3"/>
    </row>
    <row r="253" s="3" customFormat="1" ht="23.1" customHeight="1" spans="1:15">
      <c r="A253" s="16">
        <v>248</v>
      </c>
      <c r="B253" s="17" t="s">
        <v>1931</v>
      </c>
      <c r="C253" s="17" t="s">
        <v>1432</v>
      </c>
      <c r="D253" s="17" t="s">
        <v>1750</v>
      </c>
      <c r="E253" s="17" t="s">
        <v>1932</v>
      </c>
      <c r="F253" s="17">
        <v>50</v>
      </c>
      <c r="G253" s="17" t="s">
        <v>1533</v>
      </c>
      <c r="H253" s="17" t="s">
        <v>1233</v>
      </c>
      <c r="I253" s="17">
        <v>50</v>
      </c>
      <c r="J253" s="17" t="s">
        <v>1887</v>
      </c>
      <c r="K253" s="33">
        <v>2022.01</v>
      </c>
      <c r="L253" s="33">
        <v>2022.12</v>
      </c>
      <c r="M253" s="17" t="s">
        <v>1578</v>
      </c>
      <c r="N253" s="17" t="s">
        <v>1249</v>
      </c>
      <c r="O253" s="16"/>
    </row>
    <row r="254" s="3" customFormat="1" ht="23.1" customHeight="1" spans="1:15">
      <c r="A254" s="16">
        <v>249</v>
      </c>
      <c r="B254" s="17" t="s">
        <v>1250</v>
      </c>
      <c r="C254" s="17" t="s">
        <v>1432</v>
      </c>
      <c r="D254" s="17" t="s">
        <v>1750</v>
      </c>
      <c r="E254" s="17" t="s">
        <v>1932</v>
      </c>
      <c r="F254" s="17">
        <v>50</v>
      </c>
      <c r="G254" s="17" t="s">
        <v>1533</v>
      </c>
      <c r="H254" s="17" t="s">
        <v>1233</v>
      </c>
      <c r="I254" s="17">
        <v>50</v>
      </c>
      <c r="J254" s="17" t="s">
        <v>1887</v>
      </c>
      <c r="K254" s="33">
        <v>2022.01</v>
      </c>
      <c r="L254" s="33">
        <v>2022.12</v>
      </c>
      <c r="M254" s="17" t="s">
        <v>1578</v>
      </c>
      <c r="N254" s="17" t="s">
        <v>1254</v>
      </c>
      <c r="O254" s="16"/>
    </row>
    <row r="255" s="3" customFormat="1" ht="23.1" customHeight="1" spans="1:15">
      <c r="A255" s="16">
        <v>250</v>
      </c>
      <c r="B255" s="17" t="s">
        <v>1933</v>
      </c>
      <c r="C255" s="17" t="s">
        <v>1432</v>
      </c>
      <c r="D255" s="17" t="s">
        <v>1750</v>
      </c>
      <c r="E255" s="17" t="s">
        <v>1932</v>
      </c>
      <c r="F255" s="17">
        <v>50</v>
      </c>
      <c r="G255" s="17" t="s">
        <v>1533</v>
      </c>
      <c r="H255" s="17" t="s">
        <v>1233</v>
      </c>
      <c r="I255" s="17">
        <v>50</v>
      </c>
      <c r="J255" s="17" t="s">
        <v>1887</v>
      </c>
      <c r="K255" s="33">
        <v>2022.01</v>
      </c>
      <c r="L255" s="33">
        <v>2022.12</v>
      </c>
      <c r="M255" s="17" t="s">
        <v>1578</v>
      </c>
      <c r="N255" s="17" t="s">
        <v>1934</v>
      </c>
      <c r="O255" s="16"/>
    </row>
    <row r="256" s="3" customFormat="1" ht="23.1" customHeight="1" spans="1:15">
      <c r="A256" s="16">
        <v>251</v>
      </c>
      <c r="B256" s="17" t="s">
        <v>1935</v>
      </c>
      <c r="C256" s="17" t="s">
        <v>1432</v>
      </c>
      <c r="D256" s="17" t="s">
        <v>1750</v>
      </c>
      <c r="E256" s="17" t="s">
        <v>1932</v>
      </c>
      <c r="F256" s="17">
        <v>50</v>
      </c>
      <c r="G256" s="17" t="s">
        <v>1533</v>
      </c>
      <c r="H256" s="17" t="s">
        <v>1233</v>
      </c>
      <c r="I256" s="17">
        <v>50</v>
      </c>
      <c r="J256" s="17" t="s">
        <v>1887</v>
      </c>
      <c r="K256" s="33">
        <v>2022.01</v>
      </c>
      <c r="L256" s="33">
        <v>2022.12</v>
      </c>
      <c r="M256" s="17" t="s">
        <v>1578</v>
      </c>
      <c r="N256" s="17" t="s">
        <v>1936</v>
      </c>
      <c r="O256" s="16"/>
    </row>
    <row r="257" s="3" customFormat="1" ht="23.1" customHeight="1" spans="1:15">
      <c r="A257" s="16">
        <v>252</v>
      </c>
      <c r="B257" s="17" t="s">
        <v>1937</v>
      </c>
      <c r="C257" s="17" t="s">
        <v>1432</v>
      </c>
      <c r="D257" s="17" t="s">
        <v>1750</v>
      </c>
      <c r="E257" s="17" t="s">
        <v>1932</v>
      </c>
      <c r="F257" s="17">
        <v>50</v>
      </c>
      <c r="G257" s="17" t="s">
        <v>1533</v>
      </c>
      <c r="H257" s="17" t="s">
        <v>1233</v>
      </c>
      <c r="I257" s="17">
        <v>50</v>
      </c>
      <c r="J257" s="17" t="s">
        <v>1887</v>
      </c>
      <c r="K257" s="33">
        <v>2022.01</v>
      </c>
      <c r="L257" s="33">
        <v>2022.12</v>
      </c>
      <c r="M257" s="17" t="s">
        <v>1578</v>
      </c>
      <c r="N257" s="17" t="s">
        <v>1938</v>
      </c>
      <c r="O257" s="16"/>
    </row>
    <row r="258" s="3" customFormat="1" ht="23.1" customHeight="1" spans="1:15">
      <c r="A258" s="16">
        <v>253</v>
      </c>
      <c r="B258" s="17" t="s">
        <v>1359</v>
      </c>
      <c r="C258" s="17" t="s">
        <v>1432</v>
      </c>
      <c r="D258" s="17" t="s">
        <v>1750</v>
      </c>
      <c r="E258" s="17" t="s">
        <v>1939</v>
      </c>
      <c r="F258" s="17">
        <v>50</v>
      </c>
      <c r="G258" s="17" t="s">
        <v>1533</v>
      </c>
      <c r="H258" s="17" t="s">
        <v>1233</v>
      </c>
      <c r="I258" s="17">
        <v>50</v>
      </c>
      <c r="J258" s="17" t="s">
        <v>1887</v>
      </c>
      <c r="K258" s="33">
        <v>2022.01</v>
      </c>
      <c r="L258" s="33">
        <v>2022.12</v>
      </c>
      <c r="M258" s="17" t="s">
        <v>1578</v>
      </c>
      <c r="N258" s="17" t="s">
        <v>1363</v>
      </c>
      <c r="O258" s="16"/>
    </row>
    <row r="259" s="3" customFormat="1" ht="23.1" customHeight="1" spans="1:15">
      <c r="A259" s="16">
        <v>254</v>
      </c>
      <c r="B259" s="17" t="s">
        <v>1940</v>
      </c>
      <c r="C259" s="17" t="s">
        <v>1432</v>
      </c>
      <c r="D259" s="17" t="s">
        <v>1750</v>
      </c>
      <c r="E259" s="17" t="s">
        <v>1932</v>
      </c>
      <c r="F259" s="17">
        <v>50</v>
      </c>
      <c r="G259" s="17" t="s">
        <v>1533</v>
      </c>
      <c r="H259" s="17" t="s">
        <v>1233</v>
      </c>
      <c r="I259" s="17">
        <v>50</v>
      </c>
      <c r="J259" s="17" t="s">
        <v>1887</v>
      </c>
      <c r="K259" s="33">
        <v>2022.01</v>
      </c>
      <c r="L259" s="33">
        <v>2022.12</v>
      </c>
      <c r="M259" s="17" t="s">
        <v>1578</v>
      </c>
      <c r="N259" s="17" t="s">
        <v>1941</v>
      </c>
      <c r="O259" s="16"/>
    </row>
    <row r="260" s="3" customFormat="1" ht="23.1" customHeight="1" spans="1:15">
      <c r="A260" s="16">
        <v>255</v>
      </c>
      <c r="B260" s="17" t="s">
        <v>1942</v>
      </c>
      <c r="C260" s="17" t="s">
        <v>1432</v>
      </c>
      <c r="D260" s="17" t="s">
        <v>1750</v>
      </c>
      <c r="E260" s="17" t="s">
        <v>1932</v>
      </c>
      <c r="F260" s="17">
        <v>50</v>
      </c>
      <c r="G260" s="17" t="s">
        <v>1533</v>
      </c>
      <c r="H260" s="17" t="s">
        <v>1233</v>
      </c>
      <c r="I260" s="17">
        <v>50</v>
      </c>
      <c r="J260" s="17" t="s">
        <v>1887</v>
      </c>
      <c r="K260" s="33">
        <v>2022.01</v>
      </c>
      <c r="L260" s="33">
        <v>2022.12</v>
      </c>
      <c r="M260" s="17" t="s">
        <v>1578</v>
      </c>
      <c r="N260" s="17" t="s">
        <v>1943</v>
      </c>
      <c r="O260" s="16"/>
    </row>
    <row r="261" s="3" customFormat="1" ht="23.1" customHeight="1" spans="1:15">
      <c r="A261" s="16">
        <v>256</v>
      </c>
      <c r="B261" s="17" t="s">
        <v>1944</v>
      </c>
      <c r="C261" s="17" t="s">
        <v>1432</v>
      </c>
      <c r="D261" s="17" t="s">
        <v>1750</v>
      </c>
      <c r="E261" s="17" t="s">
        <v>1932</v>
      </c>
      <c r="F261" s="17">
        <v>50</v>
      </c>
      <c r="G261" s="17" t="s">
        <v>1533</v>
      </c>
      <c r="H261" s="17" t="s">
        <v>1233</v>
      </c>
      <c r="I261" s="17">
        <v>50</v>
      </c>
      <c r="J261" s="17" t="s">
        <v>1887</v>
      </c>
      <c r="K261" s="33">
        <v>2022.01</v>
      </c>
      <c r="L261" s="33">
        <v>2022.12</v>
      </c>
      <c r="M261" s="17" t="s">
        <v>1578</v>
      </c>
      <c r="N261" s="17" t="s">
        <v>1945</v>
      </c>
      <c r="O261" s="16"/>
    </row>
    <row r="262" s="3" customFormat="1" ht="23.1" customHeight="1" spans="1:15">
      <c r="A262" s="16">
        <v>257</v>
      </c>
      <c r="B262" s="17" t="s">
        <v>1946</v>
      </c>
      <c r="C262" s="17" t="s">
        <v>1432</v>
      </c>
      <c r="D262" s="17" t="s">
        <v>1750</v>
      </c>
      <c r="E262" s="17" t="s">
        <v>1932</v>
      </c>
      <c r="F262" s="17">
        <v>50</v>
      </c>
      <c r="G262" s="17" t="s">
        <v>1533</v>
      </c>
      <c r="H262" s="17" t="s">
        <v>1233</v>
      </c>
      <c r="I262" s="17">
        <v>50</v>
      </c>
      <c r="J262" s="17" t="s">
        <v>1887</v>
      </c>
      <c r="K262" s="33">
        <v>2022.01</v>
      </c>
      <c r="L262" s="33">
        <v>2022.12</v>
      </c>
      <c r="M262" s="17" t="s">
        <v>1578</v>
      </c>
      <c r="N262" s="17" t="s">
        <v>1947</v>
      </c>
      <c r="O262" s="16"/>
    </row>
    <row r="263" s="3" customFormat="1" ht="23.1" customHeight="1" spans="1:15">
      <c r="A263" s="16">
        <v>258</v>
      </c>
      <c r="B263" s="17" t="s">
        <v>1948</v>
      </c>
      <c r="C263" s="17" t="s">
        <v>1432</v>
      </c>
      <c r="D263" s="17" t="s">
        <v>1750</v>
      </c>
      <c r="E263" s="17" t="s">
        <v>1949</v>
      </c>
      <c r="F263" s="17">
        <v>50</v>
      </c>
      <c r="G263" s="17" t="s">
        <v>1533</v>
      </c>
      <c r="H263" s="17" t="s">
        <v>1233</v>
      </c>
      <c r="I263" s="17">
        <v>50</v>
      </c>
      <c r="J263" s="17" t="s">
        <v>1887</v>
      </c>
      <c r="K263" s="33">
        <v>2022.01</v>
      </c>
      <c r="L263" s="33">
        <v>2022.12</v>
      </c>
      <c r="M263" s="17" t="s">
        <v>1451</v>
      </c>
      <c r="N263" s="17" t="s">
        <v>1950</v>
      </c>
      <c r="O263" s="16"/>
    </row>
    <row r="264" s="3" customFormat="1" ht="23.1" customHeight="1" spans="1:15">
      <c r="A264" s="16">
        <v>259</v>
      </c>
      <c r="B264" s="17" t="s">
        <v>1951</v>
      </c>
      <c r="C264" s="17" t="s">
        <v>1432</v>
      </c>
      <c r="D264" s="17" t="s">
        <v>1750</v>
      </c>
      <c r="E264" s="17" t="s">
        <v>1952</v>
      </c>
      <c r="F264" s="17">
        <v>50</v>
      </c>
      <c r="G264" s="17" t="s">
        <v>1533</v>
      </c>
      <c r="H264" s="17" t="s">
        <v>1233</v>
      </c>
      <c r="I264" s="17">
        <v>50</v>
      </c>
      <c r="J264" s="17" t="s">
        <v>1887</v>
      </c>
      <c r="K264" s="33">
        <v>2022.01</v>
      </c>
      <c r="L264" s="33">
        <v>2022.12</v>
      </c>
      <c r="M264" s="17" t="s">
        <v>1548</v>
      </c>
      <c r="N264" s="17" t="s">
        <v>1953</v>
      </c>
      <c r="O264" s="16"/>
    </row>
    <row r="265" s="3" customFormat="1" ht="23.1" customHeight="1" spans="1:15">
      <c r="A265" s="16">
        <v>260</v>
      </c>
      <c r="B265" s="17" t="s">
        <v>1954</v>
      </c>
      <c r="C265" s="17" t="s">
        <v>1432</v>
      </c>
      <c r="D265" s="17" t="s">
        <v>1750</v>
      </c>
      <c r="E265" s="17" t="s">
        <v>1952</v>
      </c>
      <c r="F265" s="38">
        <v>50</v>
      </c>
      <c r="G265" s="17" t="s">
        <v>1533</v>
      </c>
      <c r="H265" s="17" t="s">
        <v>1233</v>
      </c>
      <c r="I265" s="17">
        <v>50</v>
      </c>
      <c r="J265" s="17" t="s">
        <v>1887</v>
      </c>
      <c r="K265" s="33">
        <v>2022.01</v>
      </c>
      <c r="L265" s="33">
        <v>2022.12</v>
      </c>
      <c r="M265" s="17" t="s">
        <v>1548</v>
      </c>
      <c r="N265" s="17" t="s">
        <v>1955</v>
      </c>
      <c r="O265" s="16"/>
    </row>
    <row r="266" s="5" customFormat="1" ht="35" customHeight="1" spans="1:16">
      <c r="A266" s="16">
        <v>261</v>
      </c>
      <c r="B266" s="17" t="s">
        <v>1956</v>
      </c>
      <c r="C266" s="17" t="s">
        <v>1432</v>
      </c>
      <c r="D266" s="17" t="s">
        <v>1750</v>
      </c>
      <c r="E266" s="17" t="s">
        <v>1957</v>
      </c>
      <c r="F266" s="17">
        <v>50</v>
      </c>
      <c r="G266" s="17" t="s">
        <v>1533</v>
      </c>
      <c r="H266" s="17" t="s">
        <v>1233</v>
      </c>
      <c r="I266" s="17">
        <v>50</v>
      </c>
      <c r="J266" s="17" t="s">
        <v>1887</v>
      </c>
      <c r="K266" s="33">
        <v>2022.01</v>
      </c>
      <c r="L266" s="33">
        <v>2022.12</v>
      </c>
      <c r="M266" s="17" t="s">
        <v>1548</v>
      </c>
      <c r="N266" s="17" t="s">
        <v>1958</v>
      </c>
      <c r="O266" s="16"/>
      <c r="P266" s="3"/>
    </row>
    <row r="267" s="3" customFormat="1" ht="23.1" customHeight="1" spans="1:15">
      <c r="A267" s="16">
        <v>262</v>
      </c>
      <c r="B267" s="17" t="s">
        <v>1959</v>
      </c>
      <c r="C267" s="17" t="s">
        <v>1432</v>
      </c>
      <c r="D267" s="17" t="s">
        <v>1750</v>
      </c>
      <c r="E267" s="17" t="s">
        <v>1952</v>
      </c>
      <c r="F267" s="17">
        <v>50</v>
      </c>
      <c r="G267" s="17" t="s">
        <v>1533</v>
      </c>
      <c r="H267" s="17" t="s">
        <v>1233</v>
      </c>
      <c r="I267" s="17">
        <v>50</v>
      </c>
      <c r="J267" s="17" t="s">
        <v>1887</v>
      </c>
      <c r="K267" s="33">
        <v>2022.01</v>
      </c>
      <c r="L267" s="33">
        <v>2022.12</v>
      </c>
      <c r="M267" s="17" t="s">
        <v>1548</v>
      </c>
      <c r="N267" s="17" t="s">
        <v>1960</v>
      </c>
      <c r="O267" s="16"/>
    </row>
    <row r="268" s="3" customFormat="1" ht="23.1" customHeight="1" spans="1:15">
      <c r="A268" s="16">
        <v>263</v>
      </c>
      <c r="B268" s="17" t="s">
        <v>1961</v>
      </c>
      <c r="C268" s="17" t="s">
        <v>1432</v>
      </c>
      <c r="D268" s="17" t="s">
        <v>1750</v>
      </c>
      <c r="E268" s="17" t="s">
        <v>1952</v>
      </c>
      <c r="F268" s="17">
        <v>50</v>
      </c>
      <c r="G268" s="17" t="s">
        <v>1533</v>
      </c>
      <c r="H268" s="17" t="s">
        <v>1233</v>
      </c>
      <c r="I268" s="17">
        <v>50</v>
      </c>
      <c r="J268" s="17" t="s">
        <v>1887</v>
      </c>
      <c r="K268" s="33">
        <v>2022.01</v>
      </c>
      <c r="L268" s="33">
        <v>2022.12</v>
      </c>
      <c r="M268" s="17" t="s">
        <v>1548</v>
      </c>
      <c r="N268" s="17" t="s">
        <v>1962</v>
      </c>
      <c r="O268" s="16"/>
    </row>
    <row r="269" s="3" customFormat="1" ht="23.1" customHeight="1" spans="1:15">
      <c r="A269" s="16">
        <v>264</v>
      </c>
      <c r="B269" s="17" t="s">
        <v>1963</v>
      </c>
      <c r="C269" s="17" t="s">
        <v>1432</v>
      </c>
      <c r="D269" s="17" t="s">
        <v>1750</v>
      </c>
      <c r="E269" s="17" t="s">
        <v>1952</v>
      </c>
      <c r="F269" s="17">
        <v>50</v>
      </c>
      <c r="G269" s="17" t="s">
        <v>1533</v>
      </c>
      <c r="H269" s="17" t="s">
        <v>1233</v>
      </c>
      <c r="I269" s="17">
        <v>50</v>
      </c>
      <c r="J269" s="17" t="s">
        <v>1887</v>
      </c>
      <c r="K269" s="33">
        <v>2022.01</v>
      </c>
      <c r="L269" s="33">
        <v>2022.12</v>
      </c>
      <c r="M269" s="17" t="s">
        <v>1548</v>
      </c>
      <c r="N269" s="17" t="s">
        <v>1964</v>
      </c>
      <c r="O269" s="16"/>
    </row>
    <row r="270" s="5" customFormat="1" ht="33" customHeight="1" spans="1:16">
      <c r="A270" s="16">
        <v>265</v>
      </c>
      <c r="B270" s="17" t="s">
        <v>1723</v>
      </c>
      <c r="C270" s="17" t="s">
        <v>1432</v>
      </c>
      <c r="D270" s="17" t="s">
        <v>1750</v>
      </c>
      <c r="E270" s="17" t="s">
        <v>1965</v>
      </c>
      <c r="F270" s="17">
        <v>50</v>
      </c>
      <c r="G270" s="17" t="s">
        <v>1533</v>
      </c>
      <c r="H270" s="17" t="s">
        <v>1233</v>
      </c>
      <c r="I270" s="17">
        <v>50</v>
      </c>
      <c r="J270" s="17" t="s">
        <v>1887</v>
      </c>
      <c r="K270" s="33">
        <v>2022.01</v>
      </c>
      <c r="L270" s="33">
        <v>2022.12</v>
      </c>
      <c r="M270" s="17" t="s">
        <v>1548</v>
      </c>
      <c r="N270" s="17" t="s">
        <v>1724</v>
      </c>
      <c r="O270" s="16"/>
      <c r="P270" s="3"/>
    </row>
    <row r="271" s="5" customFormat="1" ht="39" customHeight="1" spans="1:16">
      <c r="A271" s="16">
        <v>266</v>
      </c>
      <c r="B271" s="17" t="s">
        <v>1966</v>
      </c>
      <c r="C271" s="17" t="s">
        <v>1432</v>
      </c>
      <c r="D271" s="17" t="s">
        <v>1750</v>
      </c>
      <c r="E271" s="17" t="s">
        <v>1967</v>
      </c>
      <c r="F271" s="17">
        <v>50</v>
      </c>
      <c r="G271" s="17" t="s">
        <v>1533</v>
      </c>
      <c r="H271" s="17" t="s">
        <v>1233</v>
      </c>
      <c r="I271" s="17">
        <v>50</v>
      </c>
      <c r="J271" s="17" t="s">
        <v>1887</v>
      </c>
      <c r="K271" s="33">
        <v>2022.01</v>
      </c>
      <c r="L271" s="33">
        <v>2022.12</v>
      </c>
      <c r="M271" s="17" t="s">
        <v>1548</v>
      </c>
      <c r="N271" s="17" t="s">
        <v>1968</v>
      </c>
      <c r="O271" s="16"/>
      <c r="P271" s="3"/>
    </row>
    <row r="272" s="3" customFormat="1" ht="23.1" customHeight="1" spans="1:15">
      <c r="A272" s="16">
        <v>267</v>
      </c>
      <c r="B272" s="17" t="s">
        <v>1969</v>
      </c>
      <c r="C272" s="17" t="s">
        <v>1432</v>
      </c>
      <c r="D272" s="17" t="s">
        <v>1750</v>
      </c>
      <c r="E272" s="17" t="s">
        <v>1970</v>
      </c>
      <c r="F272" s="17">
        <v>50</v>
      </c>
      <c r="G272" s="17" t="s">
        <v>1533</v>
      </c>
      <c r="H272" s="17" t="s">
        <v>1233</v>
      </c>
      <c r="I272" s="17">
        <v>50</v>
      </c>
      <c r="J272" s="17" t="s">
        <v>1887</v>
      </c>
      <c r="K272" s="33">
        <v>2022.01</v>
      </c>
      <c r="L272" s="33">
        <v>2022.12</v>
      </c>
      <c r="M272" s="17" t="s">
        <v>1622</v>
      </c>
      <c r="N272" s="17" t="s">
        <v>1971</v>
      </c>
      <c r="O272" s="16"/>
    </row>
    <row r="273" s="3" customFormat="1" ht="23.1" customHeight="1" spans="1:15">
      <c r="A273" s="16">
        <v>268</v>
      </c>
      <c r="B273" s="17" t="s">
        <v>1972</v>
      </c>
      <c r="C273" s="17" t="s">
        <v>1432</v>
      </c>
      <c r="D273" s="17" t="s">
        <v>1750</v>
      </c>
      <c r="E273" s="17" t="s">
        <v>1970</v>
      </c>
      <c r="F273" s="17">
        <v>50</v>
      </c>
      <c r="G273" s="17" t="s">
        <v>1533</v>
      </c>
      <c r="H273" s="17" t="s">
        <v>1233</v>
      </c>
      <c r="I273" s="17">
        <v>50</v>
      </c>
      <c r="J273" s="17" t="s">
        <v>1887</v>
      </c>
      <c r="K273" s="33">
        <v>2022.01</v>
      </c>
      <c r="L273" s="33">
        <v>2022.12</v>
      </c>
      <c r="M273" s="17" t="s">
        <v>1622</v>
      </c>
      <c r="N273" s="17" t="s">
        <v>1819</v>
      </c>
      <c r="O273" s="16"/>
    </row>
    <row r="274" s="3" customFormat="1" ht="23.1" customHeight="1" spans="1:15">
      <c r="A274" s="16">
        <v>269</v>
      </c>
      <c r="B274" s="17" t="s">
        <v>1973</v>
      </c>
      <c r="C274" s="17" t="s">
        <v>1432</v>
      </c>
      <c r="D274" s="17" t="s">
        <v>1750</v>
      </c>
      <c r="E274" s="17" t="s">
        <v>1970</v>
      </c>
      <c r="F274" s="17">
        <v>50</v>
      </c>
      <c r="G274" s="17" t="s">
        <v>1533</v>
      </c>
      <c r="H274" s="17" t="s">
        <v>1233</v>
      </c>
      <c r="I274" s="17">
        <v>50</v>
      </c>
      <c r="J274" s="17" t="s">
        <v>1887</v>
      </c>
      <c r="K274" s="33">
        <v>2022.01</v>
      </c>
      <c r="L274" s="33">
        <v>2022.12</v>
      </c>
      <c r="M274" s="17" t="s">
        <v>1622</v>
      </c>
      <c r="N274" s="17" t="s">
        <v>1974</v>
      </c>
      <c r="O274" s="16"/>
    </row>
    <row r="275" s="3" customFormat="1" ht="23.1" customHeight="1" spans="1:15">
      <c r="A275" s="16">
        <v>270</v>
      </c>
      <c r="B275" s="17" t="s">
        <v>1975</v>
      </c>
      <c r="C275" s="17" t="s">
        <v>1432</v>
      </c>
      <c r="D275" s="17" t="s">
        <v>1750</v>
      </c>
      <c r="E275" s="17" t="s">
        <v>1970</v>
      </c>
      <c r="F275" s="17">
        <v>50</v>
      </c>
      <c r="G275" s="17" t="s">
        <v>1533</v>
      </c>
      <c r="H275" s="17" t="s">
        <v>1233</v>
      </c>
      <c r="I275" s="17">
        <v>50</v>
      </c>
      <c r="J275" s="17" t="s">
        <v>1887</v>
      </c>
      <c r="K275" s="33">
        <v>2022.01</v>
      </c>
      <c r="L275" s="33">
        <v>2022.12</v>
      </c>
      <c r="M275" s="17" t="s">
        <v>1622</v>
      </c>
      <c r="N275" s="17" t="s">
        <v>1976</v>
      </c>
      <c r="O275" s="16"/>
    </row>
    <row r="276" s="3" customFormat="1" ht="23.1" customHeight="1" spans="1:15">
      <c r="A276" s="16">
        <v>271</v>
      </c>
      <c r="B276" s="17" t="s">
        <v>1977</v>
      </c>
      <c r="C276" s="17" t="s">
        <v>1432</v>
      </c>
      <c r="D276" s="17" t="s">
        <v>1750</v>
      </c>
      <c r="E276" s="17" t="s">
        <v>1970</v>
      </c>
      <c r="F276" s="17">
        <v>50</v>
      </c>
      <c r="G276" s="17" t="s">
        <v>1533</v>
      </c>
      <c r="H276" s="17" t="s">
        <v>1233</v>
      </c>
      <c r="I276" s="17">
        <v>50</v>
      </c>
      <c r="J276" s="17" t="s">
        <v>1887</v>
      </c>
      <c r="K276" s="33">
        <v>2022.01</v>
      </c>
      <c r="L276" s="33">
        <v>2022.12</v>
      </c>
      <c r="M276" s="17" t="s">
        <v>1622</v>
      </c>
      <c r="N276" s="17" t="s">
        <v>1978</v>
      </c>
      <c r="O276" s="16"/>
    </row>
    <row r="277" s="3" customFormat="1" ht="23.1" customHeight="1" spans="1:15">
      <c r="A277" s="16">
        <v>272</v>
      </c>
      <c r="B277" s="17" t="s">
        <v>1979</v>
      </c>
      <c r="C277" s="17" t="s">
        <v>1432</v>
      </c>
      <c r="D277" s="17" t="s">
        <v>1750</v>
      </c>
      <c r="E277" s="17" t="s">
        <v>1970</v>
      </c>
      <c r="F277" s="17">
        <v>50</v>
      </c>
      <c r="G277" s="17" t="s">
        <v>1533</v>
      </c>
      <c r="H277" s="17" t="s">
        <v>1233</v>
      </c>
      <c r="I277" s="17">
        <v>50</v>
      </c>
      <c r="J277" s="17" t="s">
        <v>1887</v>
      </c>
      <c r="K277" s="33">
        <v>2022.01</v>
      </c>
      <c r="L277" s="33">
        <v>2022.12</v>
      </c>
      <c r="M277" s="17" t="s">
        <v>1622</v>
      </c>
      <c r="N277" s="17" t="s">
        <v>1980</v>
      </c>
      <c r="O277" s="16"/>
    </row>
    <row r="278" s="3" customFormat="1" ht="23.1" customHeight="1" spans="1:15">
      <c r="A278" s="16">
        <v>273</v>
      </c>
      <c r="B278" s="17" t="s">
        <v>1981</v>
      </c>
      <c r="C278" s="17" t="s">
        <v>1432</v>
      </c>
      <c r="D278" s="17" t="s">
        <v>1750</v>
      </c>
      <c r="E278" s="17" t="s">
        <v>1970</v>
      </c>
      <c r="F278" s="17">
        <v>50</v>
      </c>
      <c r="G278" s="17" t="s">
        <v>1533</v>
      </c>
      <c r="H278" s="17" t="s">
        <v>1233</v>
      </c>
      <c r="I278" s="17">
        <v>50</v>
      </c>
      <c r="J278" s="17" t="s">
        <v>1887</v>
      </c>
      <c r="K278" s="33">
        <v>2022.01</v>
      </c>
      <c r="L278" s="33">
        <v>2022.12</v>
      </c>
      <c r="M278" s="17" t="s">
        <v>1622</v>
      </c>
      <c r="N278" s="17" t="s">
        <v>1982</v>
      </c>
      <c r="O278" s="16"/>
    </row>
    <row r="279" s="3" customFormat="1" ht="24" customHeight="1" spans="1:15">
      <c r="A279" s="16">
        <v>274</v>
      </c>
      <c r="B279" s="17" t="s">
        <v>1285</v>
      </c>
      <c r="C279" s="17" t="s">
        <v>1229</v>
      </c>
      <c r="D279" s="17" t="s">
        <v>1641</v>
      </c>
      <c r="E279" s="17" t="s">
        <v>1983</v>
      </c>
      <c r="F279" s="17">
        <v>20</v>
      </c>
      <c r="G279" s="17" t="s">
        <v>1454</v>
      </c>
      <c r="H279" s="17" t="s">
        <v>1598</v>
      </c>
      <c r="I279" s="17">
        <v>20</v>
      </c>
      <c r="J279" s="17" t="s">
        <v>1984</v>
      </c>
      <c r="K279" s="33">
        <v>2022.01</v>
      </c>
      <c r="L279" s="33">
        <v>2022.12</v>
      </c>
      <c r="M279" s="17" t="s">
        <v>1426</v>
      </c>
      <c r="N279" s="17" t="s">
        <v>1475</v>
      </c>
      <c r="O279" s="16"/>
    </row>
    <row r="280" s="3" customFormat="1" ht="20" customHeight="1" spans="1:15">
      <c r="A280" s="16">
        <v>275</v>
      </c>
      <c r="B280" s="17" t="s">
        <v>1285</v>
      </c>
      <c r="C280" s="17" t="s">
        <v>1229</v>
      </c>
      <c r="D280" s="17" t="s">
        <v>1641</v>
      </c>
      <c r="E280" s="17" t="s">
        <v>1985</v>
      </c>
      <c r="F280" s="17">
        <v>30</v>
      </c>
      <c r="G280" s="17" t="s">
        <v>1460</v>
      </c>
      <c r="H280" s="17" t="s">
        <v>1598</v>
      </c>
      <c r="I280" s="17">
        <v>30</v>
      </c>
      <c r="J280" s="17" t="s">
        <v>1986</v>
      </c>
      <c r="K280" s="33">
        <v>2022.01</v>
      </c>
      <c r="L280" s="33">
        <v>2022.12</v>
      </c>
      <c r="M280" s="17" t="s">
        <v>1426</v>
      </c>
      <c r="N280" s="17" t="s">
        <v>1475</v>
      </c>
      <c r="O280" s="16"/>
    </row>
    <row r="281" s="3" customFormat="1" ht="20" customHeight="1" spans="1:15">
      <c r="A281" s="16">
        <v>276</v>
      </c>
      <c r="B281" s="17" t="s">
        <v>1285</v>
      </c>
      <c r="C281" s="17" t="s">
        <v>1229</v>
      </c>
      <c r="D281" s="17" t="s">
        <v>1641</v>
      </c>
      <c r="E281" s="17" t="s">
        <v>1987</v>
      </c>
      <c r="F281" s="17">
        <v>30</v>
      </c>
      <c r="G281" s="17" t="s">
        <v>1460</v>
      </c>
      <c r="H281" s="17" t="s">
        <v>1598</v>
      </c>
      <c r="I281" s="17">
        <v>30</v>
      </c>
      <c r="J281" s="17" t="s">
        <v>1984</v>
      </c>
      <c r="K281" s="33">
        <v>2022.01</v>
      </c>
      <c r="L281" s="33">
        <v>2022.12</v>
      </c>
      <c r="M281" s="17" t="s">
        <v>1426</v>
      </c>
      <c r="N281" s="17" t="s">
        <v>1475</v>
      </c>
      <c r="O281" s="16"/>
    </row>
    <row r="282" s="3" customFormat="1" ht="36" customHeight="1" spans="1:15">
      <c r="A282" s="16">
        <v>277</v>
      </c>
      <c r="B282" s="17" t="s">
        <v>1285</v>
      </c>
      <c r="C282" s="17" t="s">
        <v>1432</v>
      </c>
      <c r="D282" s="17" t="s">
        <v>1627</v>
      </c>
      <c r="E282" s="17" t="s">
        <v>1988</v>
      </c>
      <c r="F282" s="17">
        <v>20</v>
      </c>
      <c r="G282" s="17" t="s">
        <v>1454</v>
      </c>
      <c r="H282" s="17" t="s">
        <v>1598</v>
      </c>
      <c r="I282" s="17">
        <v>20</v>
      </c>
      <c r="J282" s="17" t="s">
        <v>1989</v>
      </c>
      <c r="K282" s="33">
        <v>2022.01</v>
      </c>
      <c r="L282" s="33">
        <v>2022.12</v>
      </c>
      <c r="M282" s="17" t="s">
        <v>1426</v>
      </c>
      <c r="N282" s="17" t="s">
        <v>1475</v>
      </c>
      <c r="O282" s="16"/>
    </row>
    <row r="283" s="3" customFormat="1" ht="29" customHeight="1" spans="1:15">
      <c r="A283" s="16">
        <v>278</v>
      </c>
      <c r="B283" s="17" t="s">
        <v>1715</v>
      </c>
      <c r="C283" s="17" t="s">
        <v>1229</v>
      </c>
      <c r="D283" s="17" t="s">
        <v>1230</v>
      </c>
      <c r="E283" s="17" t="s">
        <v>1990</v>
      </c>
      <c r="F283" s="17">
        <v>100</v>
      </c>
      <c r="G283" s="17" t="s">
        <v>1546</v>
      </c>
      <c r="H283" s="17" t="s">
        <v>1598</v>
      </c>
      <c r="I283" s="17">
        <v>100</v>
      </c>
      <c r="J283" s="17" t="s">
        <v>1469</v>
      </c>
      <c r="K283" s="33">
        <v>2022.01</v>
      </c>
      <c r="L283" s="33">
        <v>2022.12</v>
      </c>
      <c r="M283" s="17" t="s">
        <v>1426</v>
      </c>
      <c r="N283" s="17" t="s">
        <v>1718</v>
      </c>
      <c r="O283" s="16"/>
    </row>
    <row r="284" s="3" customFormat="1" ht="29" customHeight="1" spans="1:15">
      <c r="A284" s="16">
        <v>279</v>
      </c>
      <c r="B284" s="17" t="s">
        <v>1746</v>
      </c>
      <c r="C284" s="17" t="s">
        <v>1432</v>
      </c>
      <c r="D284" s="17" t="s">
        <v>1991</v>
      </c>
      <c r="E284" s="17" t="s">
        <v>1992</v>
      </c>
      <c r="F284" s="17">
        <v>100</v>
      </c>
      <c r="G284" s="17" t="s">
        <v>1546</v>
      </c>
      <c r="H284" s="17" t="s">
        <v>1598</v>
      </c>
      <c r="I284" s="17">
        <v>100</v>
      </c>
      <c r="J284" s="17" t="s">
        <v>1993</v>
      </c>
      <c r="K284" s="33">
        <v>2022.01</v>
      </c>
      <c r="L284" s="33">
        <v>2022.12</v>
      </c>
      <c r="M284" s="17" t="s">
        <v>1426</v>
      </c>
      <c r="N284" s="17" t="s">
        <v>1747</v>
      </c>
      <c r="O284" s="16"/>
    </row>
    <row r="285" s="3" customFormat="1" ht="28" customHeight="1" spans="1:15">
      <c r="A285" s="16">
        <v>280</v>
      </c>
      <c r="B285" s="17" t="s">
        <v>1364</v>
      </c>
      <c r="C285" s="17" t="s">
        <v>1229</v>
      </c>
      <c r="D285" s="17" t="s">
        <v>1230</v>
      </c>
      <c r="E285" s="17" t="s">
        <v>1994</v>
      </c>
      <c r="F285" s="17">
        <v>50</v>
      </c>
      <c r="G285" s="17" t="s">
        <v>1533</v>
      </c>
      <c r="H285" s="17" t="s">
        <v>1598</v>
      </c>
      <c r="I285" s="17">
        <v>50</v>
      </c>
      <c r="J285" s="17" t="s">
        <v>1881</v>
      </c>
      <c r="K285" s="33">
        <v>2022.01</v>
      </c>
      <c r="L285" s="33">
        <v>2022.12</v>
      </c>
      <c r="M285" s="17" t="s">
        <v>1426</v>
      </c>
      <c r="N285" s="17" t="s">
        <v>1368</v>
      </c>
      <c r="O285" s="16"/>
    </row>
    <row r="286" s="3" customFormat="1" ht="20" customHeight="1" spans="1:15">
      <c r="A286" s="16">
        <v>281</v>
      </c>
      <c r="B286" s="17" t="s">
        <v>1364</v>
      </c>
      <c r="C286" s="17" t="s">
        <v>1229</v>
      </c>
      <c r="D286" s="17" t="s">
        <v>1641</v>
      </c>
      <c r="E286" s="17" t="s">
        <v>1660</v>
      </c>
      <c r="F286" s="17">
        <v>50</v>
      </c>
      <c r="G286" s="17" t="s">
        <v>1533</v>
      </c>
      <c r="H286" s="17" t="s">
        <v>1598</v>
      </c>
      <c r="I286" s="17">
        <v>50</v>
      </c>
      <c r="J286" s="17" t="s">
        <v>1995</v>
      </c>
      <c r="K286" s="33">
        <v>2022.01</v>
      </c>
      <c r="L286" s="33">
        <v>2022.12</v>
      </c>
      <c r="M286" s="17" t="s">
        <v>1426</v>
      </c>
      <c r="N286" s="17" t="s">
        <v>1368</v>
      </c>
      <c r="O286" s="16"/>
    </row>
    <row r="287" s="3" customFormat="1" ht="20" customHeight="1" spans="1:15">
      <c r="A287" s="16">
        <v>282</v>
      </c>
      <c r="B287" s="17" t="s">
        <v>1996</v>
      </c>
      <c r="C287" s="17" t="s">
        <v>1432</v>
      </c>
      <c r="D287" s="17" t="s">
        <v>1458</v>
      </c>
      <c r="E287" s="17" t="s">
        <v>1997</v>
      </c>
      <c r="F287" s="17">
        <v>10</v>
      </c>
      <c r="G287" s="17" t="s">
        <v>1518</v>
      </c>
      <c r="H287" s="17" t="s">
        <v>1598</v>
      </c>
      <c r="I287" s="17">
        <v>10</v>
      </c>
      <c r="J287" s="17" t="s">
        <v>1998</v>
      </c>
      <c r="K287" s="33">
        <v>2022.01</v>
      </c>
      <c r="L287" s="33">
        <v>2022.12</v>
      </c>
      <c r="M287" s="17" t="s">
        <v>1426</v>
      </c>
      <c r="N287" s="17" t="s">
        <v>1999</v>
      </c>
      <c r="O287" s="16"/>
    </row>
    <row r="288" s="3" customFormat="1" ht="20" customHeight="1" spans="1:15">
      <c r="A288" s="16">
        <v>283</v>
      </c>
      <c r="B288" s="17" t="s">
        <v>1996</v>
      </c>
      <c r="C288" s="17" t="s">
        <v>1432</v>
      </c>
      <c r="D288" s="17" t="s">
        <v>1472</v>
      </c>
      <c r="E288" s="17" t="s">
        <v>2000</v>
      </c>
      <c r="F288" s="17">
        <v>8</v>
      </c>
      <c r="G288" s="17" t="s">
        <v>2001</v>
      </c>
      <c r="H288" s="17" t="s">
        <v>1598</v>
      </c>
      <c r="I288" s="17">
        <v>8</v>
      </c>
      <c r="J288" s="17" t="s">
        <v>2002</v>
      </c>
      <c r="K288" s="33">
        <v>2022.01</v>
      </c>
      <c r="L288" s="33">
        <v>2022.12</v>
      </c>
      <c r="M288" s="17" t="s">
        <v>1426</v>
      </c>
      <c r="N288" s="17" t="s">
        <v>1999</v>
      </c>
      <c r="O288" s="16"/>
    </row>
    <row r="289" s="3" customFormat="1" ht="20" customHeight="1" spans="1:15">
      <c r="A289" s="16">
        <v>284</v>
      </c>
      <c r="B289" s="17" t="s">
        <v>1996</v>
      </c>
      <c r="C289" s="17" t="s">
        <v>1432</v>
      </c>
      <c r="D289" s="17" t="s">
        <v>1458</v>
      </c>
      <c r="E289" s="17" t="s">
        <v>2003</v>
      </c>
      <c r="F289" s="17">
        <v>20</v>
      </c>
      <c r="G289" s="17" t="s">
        <v>1454</v>
      </c>
      <c r="H289" s="17" t="s">
        <v>1598</v>
      </c>
      <c r="I289" s="17">
        <v>20</v>
      </c>
      <c r="J289" s="17" t="s">
        <v>2002</v>
      </c>
      <c r="K289" s="33">
        <v>2022.01</v>
      </c>
      <c r="L289" s="33">
        <v>2022.12</v>
      </c>
      <c r="M289" s="17" t="s">
        <v>1426</v>
      </c>
      <c r="N289" s="17" t="s">
        <v>1999</v>
      </c>
      <c r="O289" s="16"/>
    </row>
    <row r="290" s="3" customFormat="1" ht="20" customHeight="1" spans="1:15">
      <c r="A290" s="16">
        <v>285</v>
      </c>
      <c r="B290" s="17" t="s">
        <v>1996</v>
      </c>
      <c r="C290" s="17" t="s">
        <v>1229</v>
      </c>
      <c r="D290" s="17" t="s">
        <v>1481</v>
      </c>
      <c r="E290" s="17" t="s">
        <v>2004</v>
      </c>
      <c r="F290" s="17">
        <v>59</v>
      </c>
      <c r="G290" s="17" t="s">
        <v>2005</v>
      </c>
      <c r="H290" s="17" t="s">
        <v>1598</v>
      </c>
      <c r="I290" s="17">
        <v>59</v>
      </c>
      <c r="J290" s="17" t="s">
        <v>2002</v>
      </c>
      <c r="K290" s="33">
        <v>2022.01</v>
      </c>
      <c r="L290" s="33">
        <v>2022.12</v>
      </c>
      <c r="M290" s="17" t="s">
        <v>1426</v>
      </c>
      <c r="N290" s="17" t="s">
        <v>1999</v>
      </c>
      <c r="O290" s="16"/>
    </row>
    <row r="291" s="3" customFormat="1" ht="20" customHeight="1" spans="1:15">
      <c r="A291" s="16">
        <v>286</v>
      </c>
      <c r="B291" s="17" t="s">
        <v>1996</v>
      </c>
      <c r="C291" s="17" t="s">
        <v>1229</v>
      </c>
      <c r="D291" s="17" t="s">
        <v>2006</v>
      </c>
      <c r="E291" s="17" t="s">
        <v>2007</v>
      </c>
      <c r="F291" s="17">
        <v>3</v>
      </c>
      <c r="G291" s="17" t="s">
        <v>2008</v>
      </c>
      <c r="H291" s="17" t="s">
        <v>1598</v>
      </c>
      <c r="I291" s="17">
        <v>3</v>
      </c>
      <c r="J291" s="17" t="s">
        <v>2009</v>
      </c>
      <c r="K291" s="33">
        <v>2022.01</v>
      </c>
      <c r="L291" s="33">
        <v>2022.12</v>
      </c>
      <c r="M291" s="17" t="s">
        <v>1426</v>
      </c>
      <c r="N291" s="17" t="s">
        <v>1999</v>
      </c>
      <c r="O291" s="16"/>
    </row>
    <row r="292" s="3" customFormat="1" ht="20" customHeight="1" spans="1:15">
      <c r="A292" s="16">
        <v>287</v>
      </c>
      <c r="B292" s="17" t="s">
        <v>1426</v>
      </c>
      <c r="C292" s="39" t="s">
        <v>1229</v>
      </c>
      <c r="D292" s="17" t="s">
        <v>2010</v>
      </c>
      <c r="E292" s="17" t="s">
        <v>2011</v>
      </c>
      <c r="F292" s="17">
        <v>207.68</v>
      </c>
      <c r="G292" s="17" t="s">
        <v>2012</v>
      </c>
      <c r="H292" s="17" t="s">
        <v>1598</v>
      </c>
      <c r="I292" s="17">
        <v>207.68</v>
      </c>
      <c r="J292" s="17" t="s">
        <v>2013</v>
      </c>
      <c r="K292" s="33">
        <v>2022.01</v>
      </c>
      <c r="L292" s="33">
        <v>2022.12</v>
      </c>
      <c r="M292" s="17" t="s">
        <v>1426</v>
      </c>
      <c r="N292" s="17" t="s">
        <v>1426</v>
      </c>
      <c r="O292" s="17"/>
    </row>
    <row r="293" s="3" customFormat="1" ht="26" customHeight="1" spans="1:15">
      <c r="A293" s="16">
        <v>288</v>
      </c>
      <c r="B293" s="17" t="s">
        <v>2014</v>
      </c>
      <c r="C293" s="39" t="s">
        <v>1229</v>
      </c>
      <c r="D293" s="17" t="s">
        <v>2006</v>
      </c>
      <c r="E293" s="17" t="s">
        <v>2015</v>
      </c>
      <c r="F293" s="17">
        <v>18</v>
      </c>
      <c r="G293" s="17" t="s">
        <v>2016</v>
      </c>
      <c r="H293" s="17" t="s">
        <v>1598</v>
      </c>
      <c r="I293" s="17">
        <v>18</v>
      </c>
      <c r="J293" s="17" t="s">
        <v>2009</v>
      </c>
      <c r="K293" s="33">
        <v>2022.01</v>
      </c>
      <c r="L293" s="33">
        <v>2022.12</v>
      </c>
      <c r="M293" s="17" t="s">
        <v>2017</v>
      </c>
      <c r="N293" s="17" t="s">
        <v>2018</v>
      </c>
      <c r="O293" s="17"/>
    </row>
    <row r="294" s="3" customFormat="1" ht="20" customHeight="1" spans="1:15">
      <c r="A294" s="16">
        <v>289</v>
      </c>
      <c r="B294" s="17" t="s">
        <v>2014</v>
      </c>
      <c r="C294" s="39" t="s">
        <v>1229</v>
      </c>
      <c r="D294" s="17" t="s">
        <v>1230</v>
      </c>
      <c r="E294" s="17" t="s">
        <v>2019</v>
      </c>
      <c r="F294" s="17">
        <v>20</v>
      </c>
      <c r="G294" s="17" t="s">
        <v>1454</v>
      </c>
      <c r="H294" s="17" t="s">
        <v>1598</v>
      </c>
      <c r="I294" s="17">
        <v>20</v>
      </c>
      <c r="J294" s="17" t="s">
        <v>2020</v>
      </c>
      <c r="K294" s="33">
        <v>2022.01</v>
      </c>
      <c r="L294" s="33">
        <v>2022.12</v>
      </c>
      <c r="M294" s="17" t="s">
        <v>2017</v>
      </c>
      <c r="N294" s="17" t="s">
        <v>2018</v>
      </c>
      <c r="O294" s="17"/>
    </row>
    <row r="295" s="3" customFormat="1" ht="28" customHeight="1" spans="1:15">
      <c r="A295" s="16">
        <v>290</v>
      </c>
      <c r="B295" s="17" t="s">
        <v>2021</v>
      </c>
      <c r="C295" s="17" t="s">
        <v>1229</v>
      </c>
      <c r="D295" s="17" t="s">
        <v>1230</v>
      </c>
      <c r="E295" s="17" t="s">
        <v>2022</v>
      </c>
      <c r="F295" s="17">
        <v>24</v>
      </c>
      <c r="G295" s="17" t="s">
        <v>2023</v>
      </c>
      <c r="H295" s="17" t="s">
        <v>1598</v>
      </c>
      <c r="I295" s="17">
        <v>24</v>
      </c>
      <c r="J295" s="17" t="s">
        <v>2020</v>
      </c>
      <c r="K295" s="33">
        <v>2022.01</v>
      </c>
      <c r="L295" s="33">
        <v>2022.12</v>
      </c>
      <c r="M295" s="17" t="s">
        <v>2017</v>
      </c>
      <c r="N295" s="17" t="s">
        <v>2024</v>
      </c>
      <c r="O295" s="17"/>
    </row>
    <row r="296" s="3" customFormat="1" ht="20" customHeight="1" spans="1:15">
      <c r="A296" s="16">
        <v>291</v>
      </c>
      <c r="B296" s="17" t="s">
        <v>2025</v>
      </c>
      <c r="C296" s="17" t="s">
        <v>1229</v>
      </c>
      <c r="D296" s="17" t="s">
        <v>1230</v>
      </c>
      <c r="E296" s="17" t="s">
        <v>2026</v>
      </c>
      <c r="F296" s="17">
        <v>7</v>
      </c>
      <c r="G296" s="17" t="s">
        <v>2027</v>
      </c>
      <c r="H296" s="17" t="s">
        <v>1598</v>
      </c>
      <c r="I296" s="17">
        <v>7</v>
      </c>
      <c r="J296" s="17" t="s">
        <v>2020</v>
      </c>
      <c r="K296" s="33">
        <v>2022.01</v>
      </c>
      <c r="L296" s="33">
        <v>2022.12</v>
      </c>
      <c r="M296" s="17" t="s">
        <v>2017</v>
      </c>
      <c r="N296" s="17" t="s">
        <v>2028</v>
      </c>
      <c r="O296" s="17"/>
    </row>
    <row r="297" s="3" customFormat="1" ht="27" customHeight="1" spans="1:15">
      <c r="A297" s="16">
        <v>292</v>
      </c>
      <c r="B297" s="17" t="s">
        <v>1499</v>
      </c>
      <c r="C297" s="17" t="s">
        <v>1229</v>
      </c>
      <c r="D297" s="17" t="s">
        <v>1230</v>
      </c>
      <c r="E297" s="17" t="s">
        <v>2029</v>
      </c>
      <c r="F297" s="17">
        <v>19</v>
      </c>
      <c r="G297" s="17" t="s">
        <v>2030</v>
      </c>
      <c r="H297" s="17" t="s">
        <v>1598</v>
      </c>
      <c r="I297" s="17">
        <v>19</v>
      </c>
      <c r="J297" s="17" t="s">
        <v>2020</v>
      </c>
      <c r="K297" s="33">
        <v>2022.01</v>
      </c>
      <c r="L297" s="33">
        <v>2022.12</v>
      </c>
      <c r="M297" s="17" t="s">
        <v>2017</v>
      </c>
      <c r="N297" s="17" t="s">
        <v>1503</v>
      </c>
      <c r="O297" s="17"/>
    </row>
    <row r="298" s="3" customFormat="1" ht="39" customHeight="1" spans="1:15">
      <c r="A298" s="16">
        <v>293</v>
      </c>
      <c r="B298" s="17" t="s">
        <v>2031</v>
      </c>
      <c r="C298" s="17" t="s">
        <v>1229</v>
      </c>
      <c r="D298" s="17" t="s">
        <v>1481</v>
      </c>
      <c r="E298" s="17" t="s">
        <v>2032</v>
      </c>
      <c r="F298" s="17">
        <v>53.5</v>
      </c>
      <c r="G298" s="17" t="s">
        <v>2033</v>
      </c>
      <c r="H298" s="17" t="s">
        <v>1598</v>
      </c>
      <c r="I298" s="17">
        <v>53.5</v>
      </c>
      <c r="J298" s="17" t="s">
        <v>2002</v>
      </c>
      <c r="K298" s="33">
        <v>2022.01</v>
      </c>
      <c r="L298" s="33">
        <v>2022.12</v>
      </c>
      <c r="M298" s="17" t="s">
        <v>2017</v>
      </c>
      <c r="N298" s="17" t="s">
        <v>2034</v>
      </c>
      <c r="O298" s="17"/>
    </row>
    <row r="299" s="3" customFormat="1" ht="20" customHeight="1" spans="1:15">
      <c r="A299" s="16">
        <v>294</v>
      </c>
      <c r="B299" s="17" t="s">
        <v>2035</v>
      </c>
      <c r="C299" s="17" t="s">
        <v>1229</v>
      </c>
      <c r="D299" s="17" t="s">
        <v>1230</v>
      </c>
      <c r="E299" s="17" t="s">
        <v>2036</v>
      </c>
      <c r="F299" s="17">
        <v>7</v>
      </c>
      <c r="G299" s="17" t="s">
        <v>2027</v>
      </c>
      <c r="H299" s="17" t="s">
        <v>1598</v>
      </c>
      <c r="I299" s="17">
        <v>7</v>
      </c>
      <c r="J299" s="17" t="s">
        <v>2020</v>
      </c>
      <c r="K299" s="33">
        <v>2022.01</v>
      </c>
      <c r="L299" s="33">
        <v>2022.12</v>
      </c>
      <c r="M299" s="17" t="s">
        <v>2017</v>
      </c>
      <c r="N299" s="17" t="s">
        <v>2037</v>
      </c>
      <c r="O299" s="17"/>
    </row>
    <row r="300" s="3" customFormat="1" ht="27" customHeight="1" spans="1:15">
      <c r="A300" s="16">
        <v>295</v>
      </c>
      <c r="B300" s="17" t="s">
        <v>2038</v>
      </c>
      <c r="C300" s="17" t="s">
        <v>1229</v>
      </c>
      <c r="D300" s="17" t="s">
        <v>1230</v>
      </c>
      <c r="E300" s="17" t="s">
        <v>2039</v>
      </c>
      <c r="F300" s="17">
        <v>11</v>
      </c>
      <c r="G300" s="17" t="s">
        <v>1694</v>
      </c>
      <c r="H300" s="17" t="s">
        <v>1598</v>
      </c>
      <c r="I300" s="17">
        <v>11</v>
      </c>
      <c r="J300" s="17" t="s">
        <v>2020</v>
      </c>
      <c r="K300" s="33">
        <v>2022.01</v>
      </c>
      <c r="L300" s="33">
        <v>2022.12</v>
      </c>
      <c r="M300" s="17" t="s">
        <v>2017</v>
      </c>
      <c r="N300" s="17" t="s">
        <v>2040</v>
      </c>
      <c r="O300" s="17"/>
    </row>
    <row r="301" s="3" customFormat="1" ht="24" customHeight="1" spans="1:15">
      <c r="A301" s="16">
        <v>296</v>
      </c>
      <c r="B301" s="17" t="s">
        <v>1364</v>
      </c>
      <c r="C301" s="17" t="s">
        <v>1229</v>
      </c>
      <c r="D301" s="17" t="s">
        <v>1230</v>
      </c>
      <c r="E301" s="17" t="s">
        <v>2041</v>
      </c>
      <c r="F301" s="17">
        <v>27</v>
      </c>
      <c r="G301" s="17" t="s">
        <v>2042</v>
      </c>
      <c r="H301" s="17" t="s">
        <v>1598</v>
      </c>
      <c r="I301" s="17">
        <v>27</v>
      </c>
      <c r="J301" s="17" t="s">
        <v>2020</v>
      </c>
      <c r="K301" s="33">
        <v>2022.01</v>
      </c>
      <c r="L301" s="33">
        <v>2022.12</v>
      </c>
      <c r="M301" s="17" t="s">
        <v>2017</v>
      </c>
      <c r="N301" s="17" t="s">
        <v>1368</v>
      </c>
      <c r="O301" s="17"/>
    </row>
    <row r="302" s="3" customFormat="1" ht="26" customHeight="1" spans="1:15">
      <c r="A302" s="16">
        <v>297</v>
      </c>
      <c r="B302" s="17" t="s">
        <v>1369</v>
      </c>
      <c r="C302" s="17" t="s">
        <v>1229</v>
      </c>
      <c r="D302" s="17" t="s">
        <v>1230</v>
      </c>
      <c r="E302" s="17" t="s">
        <v>2043</v>
      </c>
      <c r="F302" s="17">
        <v>20</v>
      </c>
      <c r="G302" s="17" t="s">
        <v>1454</v>
      </c>
      <c r="H302" s="17" t="s">
        <v>1598</v>
      </c>
      <c r="I302" s="17">
        <v>20</v>
      </c>
      <c r="J302" s="17" t="s">
        <v>2020</v>
      </c>
      <c r="K302" s="33">
        <v>2022.01</v>
      </c>
      <c r="L302" s="33">
        <v>2022.12</v>
      </c>
      <c r="M302" s="17" t="s">
        <v>2017</v>
      </c>
      <c r="N302" s="17" t="s">
        <v>1373</v>
      </c>
      <c r="O302" s="17"/>
    </row>
    <row r="303" s="3" customFormat="1" ht="26" customHeight="1" spans="1:15">
      <c r="A303" s="16">
        <v>298</v>
      </c>
      <c r="B303" s="17" t="s">
        <v>1910</v>
      </c>
      <c r="C303" s="17" t="s">
        <v>1229</v>
      </c>
      <c r="D303" s="17" t="s">
        <v>1230</v>
      </c>
      <c r="E303" s="17" t="s">
        <v>2044</v>
      </c>
      <c r="F303" s="17">
        <v>15</v>
      </c>
      <c r="G303" s="17" t="s">
        <v>1483</v>
      </c>
      <c r="H303" s="17" t="s">
        <v>1598</v>
      </c>
      <c r="I303" s="17">
        <v>15</v>
      </c>
      <c r="J303" s="17" t="s">
        <v>2020</v>
      </c>
      <c r="K303" s="33">
        <v>2022.01</v>
      </c>
      <c r="L303" s="33">
        <v>2022.12</v>
      </c>
      <c r="M303" s="17" t="s">
        <v>2017</v>
      </c>
      <c r="N303" s="17" t="s">
        <v>1912</v>
      </c>
      <c r="O303" s="17"/>
    </row>
    <row r="304" s="3" customFormat="1" ht="20" customHeight="1" spans="1:15">
      <c r="A304" s="16">
        <v>299</v>
      </c>
      <c r="B304" s="17" t="s">
        <v>1776</v>
      </c>
      <c r="C304" s="17" t="s">
        <v>1432</v>
      </c>
      <c r="D304" s="17" t="s">
        <v>1458</v>
      </c>
      <c r="E304" s="17" t="s">
        <v>2045</v>
      </c>
      <c r="F304" s="17">
        <v>20</v>
      </c>
      <c r="G304" s="17" t="s">
        <v>1454</v>
      </c>
      <c r="H304" s="17" t="s">
        <v>1598</v>
      </c>
      <c r="I304" s="17">
        <v>20</v>
      </c>
      <c r="J304" s="17" t="s">
        <v>2020</v>
      </c>
      <c r="K304" s="33">
        <v>2022.01</v>
      </c>
      <c r="L304" s="33">
        <v>2022.12</v>
      </c>
      <c r="M304" s="17" t="s">
        <v>2017</v>
      </c>
      <c r="N304" s="17" t="s">
        <v>1778</v>
      </c>
      <c r="O304" s="17"/>
    </row>
    <row r="305" s="3" customFormat="1" ht="32" customHeight="1" spans="1:15">
      <c r="A305" s="16">
        <v>300</v>
      </c>
      <c r="B305" s="17" t="s">
        <v>1961</v>
      </c>
      <c r="C305" s="17" t="s">
        <v>1229</v>
      </c>
      <c r="D305" s="17" t="s">
        <v>1230</v>
      </c>
      <c r="E305" s="17" t="s">
        <v>2046</v>
      </c>
      <c r="F305" s="17">
        <v>11.5</v>
      </c>
      <c r="G305" s="17" t="s">
        <v>2047</v>
      </c>
      <c r="H305" s="17" t="s">
        <v>1598</v>
      </c>
      <c r="I305" s="17">
        <v>11.5</v>
      </c>
      <c r="J305" s="17" t="s">
        <v>2020</v>
      </c>
      <c r="K305" s="33">
        <v>2022.01</v>
      </c>
      <c r="L305" s="33">
        <v>2022.12</v>
      </c>
      <c r="M305" s="17" t="s">
        <v>2017</v>
      </c>
      <c r="N305" s="17" t="s">
        <v>1962</v>
      </c>
      <c r="O305" s="17"/>
    </row>
    <row r="306" s="3" customFormat="1" ht="20" customHeight="1" spans="1:15">
      <c r="A306" s="16">
        <v>301</v>
      </c>
      <c r="B306" s="17" t="s">
        <v>1746</v>
      </c>
      <c r="C306" s="17" t="s">
        <v>1229</v>
      </c>
      <c r="D306" s="17" t="s">
        <v>1230</v>
      </c>
      <c r="E306" s="17" t="s">
        <v>2048</v>
      </c>
      <c r="F306" s="17">
        <v>20</v>
      </c>
      <c r="G306" s="17" t="s">
        <v>1454</v>
      </c>
      <c r="H306" s="17" t="s">
        <v>1598</v>
      </c>
      <c r="I306" s="17">
        <v>20</v>
      </c>
      <c r="J306" s="17" t="s">
        <v>2020</v>
      </c>
      <c r="K306" s="33">
        <v>2022.01</v>
      </c>
      <c r="L306" s="33">
        <v>2022.12</v>
      </c>
      <c r="M306" s="17" t="s">
        <v>2017</v>
      </c>
      <c r="N306" s="17" t="s">
        <v>1747</v>
      </c>
      <c r="O306" s="17"/>
    </row>
    <row r="307" s="3" customFormat="1" ht="29" customHeight="1" spans="1:15">
      <c r="A307" s="16">
        <v>302</v>
      </c>
      <c r="B307" s="17" t="s">
        <v>1499</v>
      </c>
      <c r="C307" s="17" t="s">
        <v>1432</v>
      </c>
      <c r="D307" s="17" t="s">
        <v>1458</v>
      </c>
      <c r="E307" s="17" t="s">
        <v>2049</v>
      </c>
      <c r="F307" s="17">
        <v>12</v>
      </c>
      <c r="G307" s="17" t="s">
        <v>1527</v>
      </c>
      <c r="H307" s="17" t="s">
        <v>1598</v>
      </c>
      <c r="I307" s="17">
        <v>12</v>
      </c>
      <c r="J307" s="17" t="s">
        <v>2020</v>
      </c>
      <c r="K307" s="33">
        <v>2022.01</v>
      </c>
      <c r="L307" s="33">
        <v>2022.12</v>
      </c>
      <c r="M307" s="17" t="s">
        <v>2017</v>
      </c>
      <c r="N307" s="17" t="s">
        <v>1503</v>
      </c>
      <c r="O307" s="17"/>
    </row>
    <row r="308" s="3" customFormat="1" ht="20" customHeight="1" spans="1:15">
      <c r="A308" s="16">
        <v>303</v>
      </c>
      <c r="B308" s="17" t="s">
        <v>1626</v>
      </c>
      <c r="C308" s="17" t="s">
        <v>1229</v>
      </c>
      <c r="D308" s="17" t="s">
        <v>1472</v>
      </c>
      <c r="E308" s="17" t="s">
        <v>2050</v>
      </c>
      <c r="F308" s="17">
        <v>20</v>
      </c>
      <c r="G308" s="17" t="s">
        <v>1454</v>
      </c>
      <c r="H308" s="17" t="s">
        <v>1598</v>
      </c>
      <c r="I308" s="17">
        <v>20</v>
      </c>
      <c r="J308" s="17" t="s">
        <v>2051</v>
      </c>
      <c r="K308" s="33">
        <v>2022.01</v>
      </c>
      <c r="L308" s="33">
        <v>2022.12</v>
      </c>
      <c r="M308" s="17" t="s">
        <v>2017</v>
      </c>
      <c r="N308" s="17" t="s">
        <v>1631</v>
      </c>
      <c r="O308" s="17"/>
    </row>
    <row r="309" s="3" customFormat="1" ht="20" customHeight="1" spans="1:15">
      <c r="A309" s="16">
        <v>304</v>
      </c>
      <c r="B309" s="17" t="s">
        <v>1977</v>
      </c>
      <c r="C309" s="17" t="s">
        <v>1229</v>
      </c>
      <c r="D309" s="17" t="s">
        <v>1472</v>
      </c>
      <c r="E309" s="17" t="s">
        <v>2052</v>
      </c>
      <c r="F309" s="17">
        <v>16</v>
      </c>
      <c r="G309" s="17" t="s">
        <v>2053</v>
      </c>
      <c r="H309" s="17" t="s">
        <v>1598</v>
      </c>
      <c r="I309" s="17">
        <v>16</v>
      </c>
      <c r="J309" s="17" t="s">
        <v>2051</v>
      </c>
      <c r="K309" s="33">
        <v>2022.01</v>
      </c>
      <c r="L309" s="33">
        <v>2022.12</v>
      </c>
      <c r="M309" s="17" t="s">
        <v>2017</v>
      </c>
      <c r="N309" s="17" t="s">
        <v>1978</v>
      </c>
      <c r="O309" s="17"/>
    </row>
    <row r="310" s="3" customFormat="1" ht="37" customHeight="1" spans="1:15">
      <c r="A310" s="16">
        <v>305</v>
      </c>
      <c r="B310" s="17" t="s">
        <v>2054</v>
      </c>
      <c r="C310" s="17" t="s">
        <v>1481</v>
      </c>
      <c r="D310" s="17" t="s">
        <v>1452</v>
      </c>
      <c r="E310" s="17" t="s">
        <v>2055</v>
      </c>
      <c r="F310" s="17">
        <v>57.44</v>
      </c>
      <c r="G310" s="17" t="s">
        <v>2056</v>
      </c>
      <c r="H310" s="17" t="s">
        <v>1598</v>
      </c>
      <c r="I310" s="17">
        <v>57.44</v>
      </c>
      <c r="J310" s="17" t="s">
        <v>2057</v>
      </c>
      <c r="K310" s="33">
        <v>2022.01</v>
      </c>
      <c r="L310" s="33">
        <v>2022.12</v>
      </c>
      <c r="M310" s="17" t="s">
        <v>2017</v>
      </c>
      <c r="N310" s="17" t="s">
        <v>2054</v>
      </c>
      <c r="O310" s="17"/>
    </row>
    <row r="311" s="3" customFormat="1" ht="64.8" spans="1:15">
      <c r="A311" s="16">
        <v>306</v>
      </c>
      <c r="B311" s="17" t="s">
        <v>2058</v>
      </c>
      <c r="C311" s="16" t="s">
        <v>1432</v>
      </c>
      <c r="D311" s="17" t="s">
        <v>1645</v>
      </c>
      <c r="E311" s="17" t="s">
        <v>2059</v>
      </c>
      <c r="F311" s="17">
        <v>30</v>
      </c>
      <c r="G311" s="17" t="s">
        <v>1460</v>
      </c>
      <c r="H311" s="17" t="s">
        <v>1233</v>
      </c>
      <c r="I311" s="17">
        <v>30</v>
      </c>
      <c r="J311" s="17" t="s">
        <v>2060</v>
      </c>
      <c r="K311" s="33">
        <v>2022.01</v>
      </c>
      <c r="L311" s="33">
        <v>2022.12</v>
      </c>
      <c r="M311" s="17" t="s">
        <v>2017</v>
      </c>
      <c r="N311" s="17" t="s">
        <v>2061</v>
      </c>
      <c r="O311" s="17"/>
    </row>
    <row r="312" s="3" customFormat="1" ht="85" customHeight="1" spans="1:15">
      <c r="A312" s="16">
        <v>307</v>
      </c>
      <c r="B312" s="17" t="s">
        <v>2062</v>
      </c>
      <c r="C312" s="16" t="s">
        <v>1432</v>
      </c>
      <c r="D312" s="17" t="s">
        <v>1645</v>
      </c>
      <c r="E312" s="17" t="s">
        <v>2063</v>
      </c>
      <c r="F312" s="17">
        <v>33</v>
      </c>
      <c r="G312" s="17" t="s">
        <v>2064</v>
      </c>
      <c r="H312" s="17" t="s">
        <v>1233</v>
      </c>
      <c r="I312" s="17">
        <v>33</v>
      </c>
      <c r="J312" s="17" t="s">
        <v>2060</v>
      </c>
      <c r="K312" s="33">
        <v>2022.01</v>
      </c>
      <c r="L312" s="33">
        <v>2022.12</v>
      </c>
      <c r="M312" s="17" t="s">
        <v>2017</v>
      </c>
      <c r="N312" s="17" t="s">
        <v>2065</v>
      </c>
      <c r="O312" s="17"/>
    </row>
    <row r="313" s="3" customFormat="1" ht="20" customHeight="1" spans="1:15">
      <c r="A313" s="16">
        <v>308</v>
      </c>
      <c r="B313" s="17" t="s">
        <v>2066</v>
      </c>
      <c r="C313" s="16" t="s">
        <v>1432</v>
      </c>
      <c r="D313" s="17" t="s">
        <v>1645</v>
      </c>
      <c r="E313" s="17" t="s">
        <v>2067</v>
      </c>
      <c r="F313" s="17">
        <v>6</v>
      </c>
      <c r="G313" s="17" t="s">
        <v>1505</v>
      </c>
      <c r="H313" s="17" t="s">
        <v>1233</v>
      </c>
      <c r="I313" s="17">
        <v>6</v>
      </c>
      <c r="J313" s="17" t="s">
        <v>2060</v>
      </c>
      <c r="K313" s="33">
        <v>2022.01</v>
      </c>
      <c r="L313" s="33">
        <v>2022.12</v>
      </c>
      <c r="M313" s="17" t="s">
        <v>2017</v>
      </c>
      <c r="N313" s="17" t="s">
        <v>2068</v>
      </c>
      <c r="O313" s="17"/>
    </row>
    <row r="314" s="3" customFormat="1" ht="60" customHeight="1" spans="1:15">
      <c r="A314" s="16">
        <v>309</v>
      </c>
      <c r="B314" s="17" t="s">
        <v>2069</v>
      </c>
      <c r="C314" s="16" t="s">
        <v>1432</v>
      </c>
      <c r="D314" s="17" t="s">
        <v>1645</v>
      </c>
      <c r="E314" s="17" t="s">
        <v>2070</v>
      </c>
      <c r="F314" s="17">
        <v>24.86</v>
      </c>
      <c r="G314" s="17" t="s">
        <v>2071</v>
      </c>
      <c r="H314" s="17" t="s">
        <v>1233</v>
      </c>
      <c r="I314" s="17">
        <v>24.86</v>
      </c>
      <c r="J314" s="17" t="s">
        <v>2060</v>
      </c>
      <c r="K314" s="33">
        <v>2022.01</v>
      </c>
      <c r="L314" s="33">
        <v>2022.12</v>
      </c>
      <c r="M314" s="17" t="s">
        <v>2017</v>
      </c>
      <c r="N314" s="17" t="s">
        <v>2072</v>
      </c>
      <c r="O314" s="17"/>
    </row>
    <row r="315" s="3" customFormat="1" ht="24" customHeight="1" spans="1:15">
      <c r="A315" s="16">
        <v>310</v>
      </c>
      <c r="B315" s="17" t="s">
        <v>2014</v>
      </c>
      <c r="C315" s="16" t="s">
        <v>1432</v>
      </c>
      <c r="D315" s="17" t="s">
        <v>1645</v>
      </c>
      <c r="E315" s="17" t="s">
        <v>2073</v>
      </c>
      <c r="F315" s="17">
        <v>6</v>
      </c>
      <c r="G315" s="17" t="s">
        <v>1505</v>
      </c>
      <c r="H315" s="17" t="s">
        <v>1233</v>
      </c>
      <c r="I315" s="17">
        <v>6</v>
      </c>
      <c r="J315" s="17" t="s">
        <v>2060</v>
      </c>
      <c r="K315" s="33">
        <v>2022.01</v>
      </c>
      <c r="L315" s="33">
        <v>2022.12</v>
      </c>
      <c r="M315" s="17" t="s">
        <v>2017</v>
      </c>
      <c r="N315" s="17" t="s">
        <v>2018</v>
      </c>
      <c r="O315" s="17"/>
    </row>
    <row r="316" s="3" customFormat="1" ht="35" customHeight="1" spans="1:15">
      <c r="A316" s="16">
        <v>311</v>
      </c>
      <c r="B316" s="17" t="s">
        <v>2074</v>
      </c>
      <c r="C316" s="16" t="s">
        <v>1432</v>
      </c>
      <c r="D316" s="17" t="s">
        <v>1433</v>
      </c>
      <c r="E316" s="17" t="s">
        <v>2075</v>
      </c>
      <c r="F316" s="17">
        <v>29.7</v>
      </c>
      <c r="G316" s="17" t="s">
        <v>2076</v>
      </c>
      <c r="H316" s="17" t="s">
        <v>1233</v>
      </c>
      <c r="I316" s="17">
        <v>29.7</v>
      </c>
      <c r="J316" s="17" t="s">
        <v>2060</v>
      </c>
      <c r="K316" s="33">
        <v>2022.01</v>
      </c>
      <c r="L316" s="33">
        <v>2022.12</v>
      </c>
      <c r="M316" s="17" t="s">
        <v>2017</v>
      </c>
      <c r="N316" s="17" t="s">
        <v>2077</v>
      </c>
      <c r="O316" s="17"/>
    </row>
    <row r="317" s="3" customFormat="1" ht="64" customHeight="1" spans="1:15">
      <c r="A317" s="16">
        <v>312</v>
      </c>
      <c r="B317" s="17" t="s">
        <v>2078</v>
      </c>
      <c r="C317" s="16" t="s">
        <v>1432</v>
      </c>
      <c r="D317" s="17" t="s">
        <v>1433</v>
      </c>
      <c r="E317" s="17" t="s">
        <v>2079</v>
      </c>
      <c r="F317" s="17">
        <v>25</v>
      </c>
      <c r="G317" s="17" t="s">
        <v>1597</v>
      </c>
      <c r="H317" s="17" t="s">
        <v>1233</v>
      </c>
      <c r="I317" s="17">
        <v>25</v>
      </c>
      <c r="J317" s="17" t="s">
        <v>2060</v>
      </c>
      <c r="K317" s="33">
        <v>2022.01</v>
      </c>
      <c r="L317" s="33">
        <v>2022.12</v>
      </c>
      <c r="M317" s="17" t="s">
        <v>2017</v>
      </c>
      <c r="N317" s="17" t="s">
        <v>2080</v>
      </c>
      <c r="O317" s="17"/>
    </row>
    <row r="318" s="3" customFormat="1" ht="44" customHeight="1" spans="1:15">
      <c r="A318" s="16">
        <v>313</v>
      </c>
      <c r="B318" s="17" t="s">
        <v>2081</v>
      </c>
      <c r="C318" s="40" t="s">
        <v>1432</v>
      </c>
      <c r="D318" s="21" t="s">
        <v>1433</v>
      </c>
      <c r="E318" s="17" t="s">
        <v>2082</v>
      </c>
      <c r="F318" s="17">
        <v>12</v>
      </c>
      <c r="G318" s="17" t="s">
        <v>1527</v>
      </c>
      <c r="H318" s="17" t="s">
        <v>1233</v>
      </c>
      <c r="I318" s="17">
        <v>12</v>
      </c>
      <c r="J318" s="17" t="s">
        <v>2060</v>
      </c>
      <c r="K318" s="33">
        <v>2022.01</v>
      </c>
      <c r="L318" s="33">
        <v>2022.12</v>
      </c>
      <c r="M318" s="17" t="s">
        <v>2017</v>
      </c>
      <c r="N318" s="17" t="s">
        <v>2083</v>
      </c>
      <c r="O318" s="17"/>
    </row>
    <row r="319" s="3" customFormat="1" ht="45" customHeight="1" spans="1:15">
      <c r="A319" s="16">
        <v>314</v>
      </c>
      <c r="B319" s="17" t="s">
        <v>2084</v>
      </c>
      <c r="C319" s="17" t="s">
        <v>1432</v>
      </c>
      <c r="D319" s="17" t="s">
        <v>2085</v>
      </c>
      <c r="E319" s="17" t="s">
        <v>2086</v>
      </c>
      <c r="F319" s="17">
        <v>50</v>
      </c>
      <c r="G319" s="17" t="s">
        <v>1533</v>
      </c>
      <c r="H319" s="17" t="s">
        <v>1233</v>
      </c>
      <c r="I319" s="17">
        <v>50</v>
      </c>
      <c r="J319" s="17" t="s">
        <v>2087</v>
      </c>
      <c r="K319" s="33">
        <v>2022.01</v>
      </c>
      <c r="L319" s="33">
        <v>2022.12</v>
      </c>
      <c r="M319" s="17" t="s">
        <v>2017</v>
      </c>
      <c r="N319" s="17" t="s">
        <v>2088</v>
      </c>
      <c r="O319" s="17"/>
    </row>
    <row r="320" s="3" customFormat="1" ht="45" customHeight="1" spans="1:15">
      <c r="A320" s="16">
        <v>315</v>
      </c>
      <c r="B320" s="17" t="s">
        <v>2089</v>
      </c>
      <c r="C320" s="17" t="s">
        <v>1432</v>
      </c>
      <c r="D320" s="17" t="s">
        <v>1464</v>
      </c>
      <c r="E320" s="17" t="s">
        <v>2090</v>
      </c>
      <c r="F320" s="17">
        <v>30</v>
      </c>
      <c r="G320" s="17" t="s">
        <v>1460</v>
      </c>
      <c r="H320" s="17" t="s">
        <v>1233</v>
      </c>
      <c r="I320" s="17">
        <v>30</v>
      </c>
      <c r="J320" s="17" t="s">
        <v>2091</v>
      </c>
      <c r="K320" s="33">
        <v>2022.01</v>
      </c>
      <c r="L320" s="33">
        <v>2022.12</v>
      </c>
      <c r="M320" s="17" t="s">
        <v>2017</v>
      </c>
      <c r="N320" s="17" t="s">
        <v>2092</v>
      </c>
      <c r="O320" s="17"/>
    </row>
    <row r="321" s="3" customFormat="1" ht="47" customHeight="1" spans="1:15">
      <c r="A321" s="16">
        <v>316</v>
      </c>
      <c r="B321" s="17" t="s">
        <v>2093</v>
      </c>
      <c r="C321" s="17" t="s">
        <v>1432</v>
      </c>
      <c r="D321" s="17" t="s">
        <v>1750</v>
      </c>
      <c r="E321" s="17" t="s">
        <v>2094</v>
      </c>
      <c r="F321" s="17">
        <v>50</v>
      </c>
      <c r="G321" s="17" t="s">
        <v>1533</v>
      </c>
      <c r="H321" s="17" t="s">
        <v>1233</v>
      </c>
      <c r="I321" s="17">
        <v>50</v>
      </c>
      <c r="J321" s="17" t="s">
        <v>2095</v>
      </c>
      <c r="K321" s="33">
        <v>2022.01</v>
      </c>
      <c r="L321" s="33">
        <v>2022.12</v>
      </c>
      <c r="M321" s="17" t="s">
        <v>2017</v>
      </c>
      <c r="N321" s="17" t="s">
        <v>2096</v>
      </c>
      <c r="O321" s="17"/>
    </row>
    <row r="322" s="3" customFormat="1" ht="38" customHeight="1" spans="1:15">
      <c r="A322" s="16">
        <v>317</v>
      </c>
      <c r="B322" s="17" t="s">
        <v>2097</v>
      </c>
      <c r="C322" s="17" t="s">
        <v>1432</v>
      </c>
      <c r="D322" s="17" t="s">
        <v>2098</v>
      </c>
      <c r="E322" s="17" t="s">
        <v>2099</v>
      </c>
      <c r="F322" s="17">
        <v>10</v>
      </c>
      <c r="G322" s="17" t="s">
        <v>1518</v>
      </c>
      <c r="H322" s="17" t="s">
        <v>1233</v>
      </c>
      <c r="I322" s="17">
        <v>10</v>
      </c>
      <c r="J322" s="17" t="s">
        <v>2100</v>
      </c>
      <c r="K322" s="33">
        <v>2022.01</v>
      </c>
      <c r="L322" s="33">
        <v>2022.12</v>
      </c>
      <c r="M322" s="17" t="s">
        <v>2017</v>
      </c>
      <c r="N322" s="17" t="s">
        <v>2101</v>
      </c>
      <c r="O322" s="17"/>
    </row>
    <row r="323" s="3" customFormat="1" ht="41" customHeight="1" spans="1:15">
      <c r="A323" s="16">
        <v>318</v>
      </c>
      <c r="B323" s="17" t="s">
        <v>2102</v>
      </c>
      <c r="C323" s="17" t="s">
        <v>1432</v>
      </c>
      <c r="D323" s="17" t="s">
        <v>1464</v>
      </c>
      <c r="E323" s="17" t="s">
        <v>2103</v>
      </c>
      <c r="F323" s="17">
        <v>10</v>
      </c>
      <c r="G323" s="17" t="s">
        <v>1518</v>
      </c>
      <c r="H323" s="17" t="s">
        <v>1233</v>
      </c>
      <c r="I323" s="17">
        <v>10</v>
      </c>
      <c r="J323" s="17" t="s">
        <v>2104</v>
      </c>
      <c r="K323" s="33">
        <v>2022.01</v>
      </c>
      <c r="L323" s="33">
        <v>2022.12</v>
      </c>
      <c r="M323" s="17" t="s">
        <v>2017</v>
      </c>
      <c r="N323" s="17" t="s">
        <v>2105</v>
      </c>
      <c r="O323" s="17"/>
    </row>
    <row r="324" s="3" customFormat="1" ht="20" customHeight="1" spans="1:15">
      <c r="A324" s="16">
        <v>319</v>
      </c>
      <c r="B324" s="17" t="s">
        <v>2106</v>
      </c>
      <c r="C324" s="17" t="s">
        <v>1432</v>
      </c>
      <c r="D324" s="17" t="s">
        <v>2107</v>
      </c>
      <c r="E324" s="17" t="s">
        <v>2108</v>
      </c>
      <c r="F324" s="17">
        <v>40</v>
      </c>
      <c r="G324" s="17" t="s">
        <v>1449</v>
      </c>
      <c r="H324" s="17" t="s">
        <v>1233</v>
      </c>
      <c r="I324" s="17">
        <v>40</v>
      </c>
      <c r="J324" s="17" t="s">
        <v>2109</v>
      </c>
      <c r="K324" s="33">
        <v>2022.01</v>
      </c>
      <c r="L324" s="33">
        <v>2022.12</v>
      </c>
      <c r="M324" s="17" t="s">
        <v>2110</v>
      </c>
      <c r="N324" s="17" t="s">
        <v>2106</v>
      </c>
      <c r="O324" s="17"/>
    </row>
    <row r="325" s="3" customFormat="1" ht="20" customHeight="1" spans="1:15">
      <c r="A325" s="16">
        <v>320</v>
      </c>
      <c r="B325" s="17" t="s">
        <v>2111</v>
      </c>
      <c r="C325" s="17" t="s">
        <v>1432</v>
      </c>
      <c r="D325" s="17" t="s">
        <v>2107</v>
      </c>
      <c r="E325" s="17" t="s">
        <v>2108</v>
      </c>
      <c r="F325" s="17">
        <v>40</v>
      </c>
      <c r="G325" s="17" t="s">
        <v>1449</v>
      </c>
      <c r="H325" s="17" t="s">
        <v>1233</v>
      </c>
      <c r="I325" s="17">
        <v>40</v>
      </c>
      <c r="J325" s="17" t="s">
        <v>2109</v>
      </c>
      <c r="K325" s="33">
        <v>2022.01</v>
      </c>
      <c r="L325" s="33">
        <v>2022.12</v>
      </c>
      <c r="M325" s="17" t="s">
        <v>2110</v>
      </c>
      <c r="N325" s="17" t="s">
        <v>2111</v>
      </c>
      <c r="O325" s="17"/>
    </row>
    <row r="326" s="5" customFormat="1" ht="27" customHeight="1" spans="1:16">
      <c r="A326" s="16">
        <v>321</v>
      </c>
      <c r="B326" s="17" t="s">
        <v>2110</v>
      </c>
      <c r="C326" s="17" t="s">
        <v>2112</v>
      </c>
      <c r="D326" s="17" t="s">
        <v>2113</v>
      </c>
      <c r="E326" s="17" t="s">
        <v>2114</v>
      </c>
      <c r="F326" s="17">
        <v>850</v>
      </c>
      <c r="G326" s="17" t="s">
        <v>2115</v>
      </c>
      <c r="H326" s="17" t="s">
        <v>1233</v>
      </c>
      <c r="I326" s="17">
        <v>850</v>
      </c>
      <c r="J326" s="17" t="s">
        <v>2116</v>
      </c>
      <c r="K326" s="33">
        <v>2022.01</v>
      </c>
      <c r="L326" s="33">
        <v>2022.12</v>
      </c>
      <c r="M326" s="17" t="s">
        <v>2110</v>
      </c>
      <c r="N326" s="17" t="s">
        <v>2110</v>
      </c>
      <c r="O326" s="17"/>
      <c r="P326" s="3"/>
    </row>
    <row r="327" s="3" customFormat="1" ht="56" customHeight="1" spans="1:15">
      <c r="A327" s="16">
        <v>322</v>
      </c>
      <c r="B327" s="17" t="s">
        <v>1387</v>
      </c>
      <c r="C327" s="17" t="s">
        <v>1432</v>
      </c>
      <c r="D327" s="17" t="s">
        <v>2117</v>
      </c>
      <c r="E327" s="17" t="s">
        <v>2118</v>
      </c>
      <c r="F327" s="17">
        <v>11.49</v>
      </c>
      <c r="G327" s="17" t="s">
        <v>2119</v>
      </c>
      <c r="H327" s="17" t="s">
        <v>1233</v>
      </c>
      <c r="I327" s="17">
        <v>11.49</v>
      </c>
      <c r="J327" s="17" t="s">
        <v>2120</v>
      </c>
      <c r="K327" s="33">
        <v>2022.01</v>
      </c>
      <c r="L327" s="33">
        <v>2022.12</v>
      </c>
      <c r="M327" s="17" t="s">
        <v>1437</v>
      </c>
      <c r="N327" s="17" t="s">
        <v>1390</v>
      </c>
      <c r="O327" s="17"/>
    </row>
    <row r="328" s="3" customFormat="1" ht="44" customHeight="1" spans="1:15">
      <c r="A328" s="16">
        <v>323</v>
      </c>
      <c r="B328" s="17" t="s">
        <v>1387</v>
      </c>
      <c r="C328" s="17" t="s">
        <v>1432</v>
      </c>
      <c r="D328" s="17" t="s">
        <v>2117</v>
      </c>
      <c r="E328" s="17" t="s">
        <v>2121</v>
      </c>
      <c r="F328" s="17">
        <v>11.74</v>
      </c>
      <c r="G328" s="17" t="s">
        <v>2122</v>
      </c>
      <c r="H328" s="17" t="s">
        <v>1233</v>
      </c>
      <c r="I328" s="17">
        <v>11.74</v>
      </c>
      <c r="J328" s="17" t="s">
        <v>2123</v>
      </c>
      <c r="K328" s="33">
        <v>2022.01</v>
      </c>
      <c r="L328" s="33">
        <v>2022.12</v>
      </c>
      <c r="M328" s="17" t="s">
        <v>1437</v>
      </c>
      <c r="N328" s="17" t="s">
        <v>1390</v>
      </c>
      <c r="O328" s="17"/>
    </row>
    <row r="329" s="3" customFormat="1" ht="55" customHeight="1" spans="1:15">
      <c r="A329" s="16">
        <v>324</v>
      </c>
      <c r="B329" s="17" t="s">
        <v>1387</v>
      </c>
      <c r="C329" s="17" t="s">
        <v>1432</v>
      </c>
      <c r="D329" s="17" t="s">
        <v>2117</v>
      </c>
      <c r="E329" s="17" t="s">
        <v>2124</v>
      </c>
      <c r="F329" s="17">
        <v>18.58</v>
      </c>
      <c r="G329" s="17" t="s">
        <v>2125</v>
      </c>
      <c r="H329" s="17" t="s">
        <v>1233</v>
      </c>
      <c r="I329" s="17">
        <v>18.58</v>
      </c>
      <c r="J329" s="17" t="s">
        <v>2126</v>
      </c>
      <c r="K329" s="33">
        <v>2022.01</v>
      </c>
      <c r="L329" s="33">
        <v>2022.12</v>
      </c>
      <c r="M329" s="17" t="s">
        <v>1437</v>
      </c>
      <c r="N329" s="17" t="s">
        <v>1390</v>
      </c>
      <c r="O329" s="17"/>
    </row>
    <row r="330" s="3" customFormat="1" ht="35" customHeight="1" spans="1:15">
      <c r="A330" s="16">
        <v>325</v>
      </c>
      <c r="B330" s="17" t="s">
        <v>1387</v>
      </c>
      <c r="C330" s="17" t="s">
        <v>1432</v>
      </c>
      <c r="D330" s="17" t="s">
        <v>2117</v>
      </c>
      <c r="E330" s="17" t="s">
        <v>2127</v>
      </c>
      <c r="F330" s="17">
        <v>5.33</v>
      </c>
      <c r="G330" s="17" t="s">
        <v>2128</v>
      </c>
      <c r="H330" s="17" t="s">
        <v>1233</v>
      </c>
      <c r="I330" s="17">
        <v>5.33</v>
      </c>
      <c r="J330" s="17" t="s">
        <v>2129</v>
      </c>
      <c r="K330" s="33">
        <v>2022.01</v>
      </c>
      <c r="L330" s="33">
        <v>2022.12</v>
      </c>
      <c r="M330" s="17" t="s">
        <v>1437</v>
      </c>
      <c r="N330" s="17" t="s">
        <v>1390</v>
      </c>
      <c r="O330" s="17"/>
    </row>
    <row r="331" s="3" customFormat="1" ht="42" customHeight="1" spans="1:15">
      <c r="A331" s="16">
        <v>326</v>
      </c>
      <c r="B331" s="17" t="s">
        <v>1387</v>
      </c>
      <c r="C331" s="17" t="s">
        <v>1432</v>
      </c>
      <c r="D331" s="17" t="s">
        <v>2117</v>
      </c>
      <c r="E331" s="17" t="s">
        <v>2130</v>
      </c>
      <c r="F331" s="17">
        <v>3.1</v>
      </c>
      <c r="G331" s="17" t="s">
        <v>2131</v>
      </c>
      <c r="H331" s="17" t="s">
        <v>1233</v>
      </c>
      <c r="I331" s="17">
        <v>3.1</v>
      </c>
      <c r="J331" s="17" t="s">
        <v>2132</v>
      </c>
      <c r="K331" s="33">
        <v>2022.01</v>
      </c>
      <c r="L331" s="33">
        <v>2022.12</v>
      </c>
      <c r="M331" s="17" t="s">
        <v>1437</v>
      </c>
      <c r="N331" s="17" t="s">
        <v>1390</v>
      </c>
      <c r="O331" s="17"/>
    </row>
    <row r="332" s="3" customFormat="1" ht="36" customHeight="1" spans="1:15">
      <c r="A332" s="16">
        <v>327</v>
      </c>
      <c r="B332" s="17" t="s">
        <v>1761</v>
      </c>
      <c r="C332" s="17" t="s">
        <v>1432</v>
      </c>
      <c r="D332" s="17" t="s">
        <v>2117</v>
      </c>
      <c r="E332" s="17" t="s">
        <v>2133</v>
      </c>
      <c r="F332" s="17">
        <v>42.62</v>
      </c>
      <c r="G332" s="17" t="s">
        <v>2134</v>
      </c>
      <c r="H332" s="17" t="s">
        <v>1233</v>
      </c>
      <c r="I332" s="17">
        <v>42.62</v>
      </c>
      <c r="J332" s="17" t="s">
        <v>2135</v>
      </c>
      <c r="K332" s="33">
        <v>2022.01</v>
      </c>
      <c r="L332" s="33">
        <v>2022.12</v>
      </c>
      <c r="M332" s="17" t="s">
        <v>1437</v>
      </c>
      <c r="N332" s="17" t="s">
        <v>1764</v>
      </c>
      <c r="O332" s="17"/>
    </row>
    <row r="333" s="3" customFormat="1" ht="35" customHeight="1" spans="1:15">
      <c r="A333" s="16">
        <v>328</v>
      </c>
      <c r="B333" s="17" t="s">
        <v>1400</v>
      </c>
      <c r="C333" s="17" t="s">
        <v>1432</v>
      </c>
      <c r="D333" s="17" t="s">
        <v>2117</v>
      </c>
      <c r="E333" s="17" t="s">
        <v>2136</v>
      </c>
      <c r="F333" s="17">
        <v>5.21</v>
      </c>
      <c r="G333" s="17" t="s">
        <v>2137</v>
      </c>
      <c r="H333" s="17" t="s">
        <v>1233</v>
      </c>
      <c r="I333" s="17">
        <v>5.21</v>
      </c>
      <c r="J333" s="17" t="s">
        <v>2138</v>
      </c>
      <c r="K333" s="33">
        <v>2022.01</v>
      </c>
      <c r="L333" s="33">
        <v>2022.12</v>
      </c>
      <c r="M333" s="17" t="s">
        <v>1437</v>
      </c>
      <c r="N333" s="17" t="s">
        <v>1403</v>
      </c>
      <c r="O333" s="17"/>
    </row>
    <row r="334" s="3" customFormat="1" ht="37" customHeight="1" spans="1:15">
      <c r="A334" s="16">
        <v>329</v>
      </c>
      <c r="B334" s="17" t="s">
        <v>1400</v>
      </c>
      <c r="C334" s="17" t="s">
        <v>1432</v>
      </c>
      <c r="D334" s="17" t="s">
        <v>2117</v>
      </c>
      <c r="E334" s="17" t="s">
        <v>2139</v>
      </c>
      <c r="F334" s="17">
        <v>8.59</v>
      </c>
      <c r="G334" s="17" t="s">
        <v>2140</v>
      </c>
      <c r="H334" s="17" t="s">
        <v>1233</v>
      </c>
      <c r="I334" s="17">
        <v>8.59</v>
      </c>
      <c r="J334" s="17" t="s">
        <v>2141</v>
      </c>
      <c r="K334" s="33">
        <v>2022.01</v>
      </c>
      <c r="L334" s="33">
        <v>2022.12</v>
      </c>
      <c r="M334" s="17" t="s">
        <v>1437</v>
      </c>
      <c r="N334" s="17" t="s">
        <v>1403</v>
      </c>
      <c r="O334" s="17"/>
    </row>
    <row r="335" s="3" customFormat="1" ht="46" customHeight="1" spans="1:15">
      <c r="A335" s="16">
        <v>330</v>
      </c>
      <c r="B335" s="17" t="s">
        <v>1740</v>
      </c>
      <c r="C335" s="17" t="s">
        <v>1432</v>
      </c>
      <c r="D335" s="17" t="s">
        <v>2117</v>
      </c>
      <c r="E335" s="17" t="s">
        <v>2142</v>
      </c>
      <c r="F335" s="17">
        <v>12.4</v>
      </c>
      <c r="G335" s="17" t="s">
        <v>2143</v>
      </c>
      <c r="H335" s="17" t="s">
        <v>1233</v>
      </c>
      <c r="I335" s="17">
        <v>12.4</v>
      </c>
      <c r="J335" s="17" t="s">
        <v>2144</v>
      </c>
      <c r="K335" s="33">
        <v>2022.01</v>
      </c>
      <c r="L335" s="33">
        <v>2022.12</v>
      </c>
      <c r="M335" s="17" t="s">
        <v>1437</v>
      </c>
      <c r="N335" s="17" t="s">
        <v>1741</v>
      </c>
      <c r="O335" s="17"/>
    </row>
    <row r="336" s="3" customFormat="1" ht="41" customHeight="1" spans="1:15">
      <c r="A336" s="16">
        <v>331</v>
      </c>
      <c r="B336" s="17" t="s">
        <v>1409</v>
      </c>
      <c r="C336" s="17" t="s">
        <v>1432</v>
      </c>
      <c r="D336" s="17" t="s">
        <v>2117</v>
      </c>
      <c r="E336" s="17" t="s">
        <v>2145</v>
      </c>
      <c r="F336" s="17">
        <v>22.69</v>
      </c>
      <c r="G336" s="17" t="s">
        <v>2146</v>
      </c>
      <c r="H336" s="17" t="s">
        <v>1233</v>
      </c>
      <c r="I336" s="17">
        <v>22.69</v>
      </c>
      <c r="J336" s="17" t="s">
        <v>2147</v>
      </c>
      <c r="K336" s="33">
        <v>2022.01</v>
      </c>
      <c r="L336" s="33">
        <v>2022.12</v>
      </c>
      <c r="M336" s="17" t="s">
        <v>1437</v>
      </c>
      <c r="N336" s="17" t="s">
        <v>1413</v>
      </c>
      <c r="O336" s="17"/>
    </row>
    <row r="337" s="3" customFormat="1" ht="46" customHeight="1" spans="1:15">
      <c r="A337" s="16">
        <v>332</v>
      </c>
      <c r="B337" s="17" t="s">
        <v>1409</v>
      </c>
      <c r="C337" s="17" t="s">
        <v>1432</v>
      </c>
      <c r="D337" s="17" t="s">
        <v>2117</v>
      </c>
      <c r="E337" s="17" t="s">
        <v>2148</v>
      </c>
      <c r="F337" s="17">
        <v>12.09</v>
      </c>
      <c r="G337" s="17" t="s">
        <v>2149</v>
      </c>
      <c r="H337" s="17" t="s">
        <v>1233</v>
      </c>
      <c r="I337" s="17">
        <v>12.09</v>
      </c>
      <c r="J337" s="17" t="s">
        <v>2150</v>
      </c>
      <c r="K337" s="33">
        <v>2022.01</v>
      </c>
      <c r="L337" s="33">
        <v>2022.12</v>
      </c>
      <c r="M337" s="17" t="s">
        <v>1437</v>
      </c>
      <c r="N337" s="17" t="s">
        <v>1413</v>
      </c>
      <c r="O337" s="17"/>
    </row>
    <row r="338" s="3" customFormat="1" ht="42" customHeight="1" spans="1:15">
      <c r="A338" s="16">
        <v>333</v>
      </c>
      <c r="B338" s="17" t="s">
        <v>1409</v>
      </c>
      <c r="C338" s="17" t="s">
        <v>1432</v>
      </c>
      <c r="D338" s="17" t="s">
        <v>2117</v>
      </c>
      <c r="E338" s="17" t="s">
        <v>2151</v>
      </c>
      <c r="F338" s="17">
        <v>5.44</v>
      </c>
      <c r="G338" s="17" t="s">
        <v>2152</v>
      </c>
      <c r="H338" s="17" t="s">
        <v>1233</v>
      </c>
      <c r="I338" s="17">
        <v>5.44</v>
      </c>
      <c r="J338" s="17" t="s">
        <v>2153</v>
      </c>
      <c r="K338" s="33">
        <v>2022.01</v>
      </c>
      <c r="L338" s="33">
        <v>2022.12</v>
      </c>
      <c r="M338" s="17" t="s">
        <v>1437</v>
      </c>
      <c r="N338" s="17" t="s">
        <v>1413</v>
      </c>
      <c r="O338" s="17"/>
    </row>
    <row r="339" s="3" customFormat="1" ht="42" customHeight="1" spans="1:15">
      <c r="A339" s="16">
        <v>334</v>
      </c>
      <c r="B339" s="17" t="s">
        <v>1409</v>
      </c>
      <c r="C339" s="17" t="s">
        <v>1432</v>
      </c>
      <c r="D339" s="17" t="s">
        <v>2117</v>
      </c>
      <c r="E339" s="17" t="s">
        <v>2154</v>
      </c>
      <c r="F339" s="17">
        <v>6.55</v>
      </c>
      <c r="G339" s="17" t="s">
        <v>2155</v>
      </c>
      <c r="H339" s="17" t="s">
        <v>1233</v>
      </c>
      <c r="I339" s="17">
        <v>6.55</v>
      </c>
      <c r="J339" s="17" t="s">
        <v>2153</v>
      </c>
      <c r="K339" s="33">
        <v>2022.01</v>
      </c>
      <c r="L339" s="33">
        <v>2022.12</v>
      </c>
      <c r="M339" s="17" t="s">
        <v>1437</v>
      </c>
      <c r="N339" s="17" t="s">
        <v>1413</v>
      </c>
      <c r="O339" s="17"/>
    </row>
    <row r="340" s="3" customFormat="1" ht="38" customHeight="1" spans="1:15">
      <c r="A340" s="16">
        <v>335</v>
      </c>
      <c r="B340" s="17" t="s">
        <v>1409</v>
      </c>
      <c r="C340" s="17" t="s">
        <v>1432</v>
      </c>
      <c r="D340" s="17" t="s">
        <v>2117</v>
      </c>
      <c r="E340" s="17" t="s">
        <v>2156</v>
      </c>
      <c r="F340" s="17">
        <v>8.82</v>
      </c>
      <c r="G340" s="17" t="s">
        <v>2157</v>
      </c>
      <c r="H340" s="17" t="s">
        <v>1233</v>
      </c>
      <c r="I340" s="17">
        <v>8.82</v>
      </c>
      <c r="J340" s="17" t="s">
        <v>2129</v>
      </c>
      <c r="K340" s="33">
        <v>2022.01</v>
      </c>
      <c r="L340" s="33">
        <v>2022.12</v>
      </c>
      <c r="M340" s="17" t="s">
        <v>1437</v>
      </c>
      <c r="N340" s="17" t="s">
        <v>1413</v>
      </c>
      <c r="O340" s="17"/>
    </row>
    <row r="341" s="3" customFormat="1" ht="39" customHeight="1" spans="1:15">
      <c r="A341" s="16">
        <v>336</v>
      </c>
      <c r="B341" s="17" t="s">
        <v>1418</v>
      </c>
      <c r="C341" s="17" t="s">
        <v>1432</v>
      </c>
      <c r="D341" s="17" t="s">
        <v>2117</v>
      </c>
      <c r="E341" s="17" t="s">
        <v>2158</v>
      </c>
      <c r="F341" s="17">
        <v>2.7</v>
      </c>
      <c r="G341" s="17" t="s">
        <v>2159</v>
      </c>
      <c r="H341" s="17" t="s">
        <v>1233</v>
      </c>
      <c r="I341" s="17">
        <v>2.7</v>
      </c>
      <c r="J341" s="17" t="s">
        <v>2160</v>
      </c>
      <c r="K341" s="33">
        <v>2022.01</v>
      </c>
      <c r="L341" s="33">
        <v>2022.12</v>
      </c>
      <c r="M341" s="17" t="s">
        <v>1437</v>
      </c>
      <c r="N341" s="17" t="s">
        <v>1422</v>
      </c>
      <c r="O341" s="17"/>
    </row>
    <row r="342" s="3" customFormat="1" ht="42" customHeight="1" spans="1:15">
      <c r="A342" s="16">
        <v>337</v>
      </c>
      <c r="B342" s="17" t="s">
        <v>1418</v>
      </c>
      <c r="C342" s="17" t="s">
        <v>1432</v>
      </c>
      <c r="D342" s="17" t="s">
        <v>2117</v>
      </c>
      <c r="E342" s="17" t="s">
        <v>2161</v>
      </c>
      <c r="F342" s="17">
        <v>4.76</v>
      </c>
      <c r="G342" s="17" t="s">
        <v>2162</v>
      </c>
      <c r="H342" s="17" t="s">
        <v>1233</v>
      </c>
      <c r="I342" s="17">
        <v>4.76</v>
      </c>
      <c r="J342" s="17" t="s">
        <v>2163</v>
      </c>
      <c r="K342" s="33">
        <v>2022.01</v>
      </c>
      <c r="L342" s="33">
        <v>2022.12</v>
      </c>
      <c r="M342" s="17" t="s">
        <v>1437</v>
      </c>
      <c r="N342" s="17" t="s">
        <v>1422</v>
      </c>
      <c r="O342" s="17"/>
    </row>
    <row r="343" s="3" customFormat="1" ht="38" customHeight="1" spans="1:15">
      <c r="A343" s="16">
        <v>338</v>
      </c>
      <c r="B343" s="17" t="s">
        <v>1418</v>
      </c>
      <c r="C343" s="17" t="s">
        <v>1432</v>
      </c>
      <c r="D343" s="17" t="s">
        <v>2117</v>
      </c>
      <c r="E343" s="17" t="s">
        <v>2164</v>
      </c>
      <c r="F343" s="17">
        <v>13.41</v>
      </c>
      <c r="G343" s="17" t="s">
        <v>2165</v>
      </c>
      <c r="H343" s="17" t="s">
        <v>1233</v>
      </c>
      <c r="I343" s="17">
        <v>13.41</v>
      </c>
      <c r="J343" s="17" t="s">
        <v>2166</v>
      </c>
      <c r="K343" s="33">
        <v>2022.01</v>
      </c>
      <c r="L343" s="33">
        <v>2022.12</v>
      </c>
      <c r="M343" s="17" t="s">
        <v>1437</v>
      </c>
      <c r="N343" s="17" t="s">
        <v>1422</v>
      </c>
      <c r="O343" s="17"/>
    </row>
    <row r="344" s="3" customFormat="1" ht="38" customHeight="1" spans="1:15">
      <c r="A344" s="16">
        <v>339</v>
      </c>
      <c r="B344" s="17" t="s">
        <v>1239</v>
      </c>
      <c r="C344" s="17" t="s">
        <v>1432</v>
      </c>
      <c r="D344" s="17" t="s">
        <v>2117</v>
      </c>
      <c r="E344" s="17" t="s">
        <v>2167</v>
      </c>
      <c r="F344" s="17">
        <v>4.4</v>
      </c>
      <c r="G344" s="17" t="s">
        <v>2168</v>
      </c>
      <c r="H344" s="17" t="s">
        <v>1233</v>
      </c>
      <c r="I344" s="17">
        <v>4.4</v>
      </c>
      <c r="J344" s="17" t="s">
        <v>2169</v>
      </c>
      <c r="K344" s="33">
        <v>2022.01</v>
      </c>
      <c r="L344" s="33">
        <v>2022.12</v>
      </c>
      <c r="M344" s="17" t="s">
        <v>1437</v>
      </c>
      <c r="N344" s="17" t="s">
        <v>1417</v>
      </c>
      <c r="O344" s="17"/>
    </row>
    <row r="345" s="3" customFormat="1" ht="41" customHeight="1" spans="1:15">
      <c r="A345" s="16">
        <v>340</v>
      </c>
      <c r="B345" s="17" t="s">
        <v>1239</v>
      </c>
      <c r="C345" s="17" t="s">
        <v>1432</v>
      </c>
      <c r="D345" s="17" t="s">
        <v>2117</v>
      </c>
      <c r="E345" s="17" t="s">
        <v>2170</v>
      </c>
      <c r="F345" s="17">
        <v>15.7</v>
      </c>
      <c r="G345" s="17" t="s">
        <v>2171</v>
      </c>
      <c r="H345" s="17" t="s">
        <v>1233</v>
      </c>
      <c r="I345" s="17">
        <v>15.7</v>
      </c>
      <c r="J345" s="17" t="s">
        <v>2160</v>
      </c>
      <c r="K345" s="33">
        <v>2022.01</v>
      </c>
      <c r="L345" s="33">
        <v>2022.12</v>
      </c>
      <c r="M345" s="17" t="s">
        <v>1437</v>
      </c>
      <c r="N345" s="17" t="s">
        <v>1417</v>
      </c>
      <c r="O345" s="17"/>
    </row>
    <row r="346" s="3" customFormat="1" ht="37" customHeight="1" spans="1:15">
      <c r="A346" s="16">
        <v>341</v>
      </c>
      <c r="B346" s="17" t="s">
        <v>1239</v>
      </c>
      <c r="C346" s="17" t="s">
        <v>1432</v>
      </c>
      <c r="D346" s="17" t="s">
        <v>2117</v>
      </c>
      <c r="E346" s="17" t="s">
        <v>2172</v>
      </c>
      <c r="F346" s="17">
        <v>12.91</v>
      </c>
      <c r="G346" s="17" t="s">
        <v>2173</v>
      </c>
      <c r="H346" s="17" t="s">
        <v>1233</v>
      </c>
      <c r="I346" s="17">
        <v>12.91</v>
      </c>
      <c r="J346" s="17" t="s">
        <v>2174</v>
      </c>
      <c r="K346" s="33">
        <v>2022.01</v>
      </c>
      <c r="L346" s="33">
        <v>2022.12</v>
      </c>
      <c r="M346" s="17" t="s">
        <v>1437</v>
      </c>
      <c r="N346" s="17" t="s">
        <v>1417</v>
      </c>
      <c r="O346" s="17"/>
    </row>
    <row r="347" s="3" customFormat="1" ht="34" customHeight="1" spans="1:15">
      <c r="A347" s="16">
        <v>342</v>
      </c>
      <c r="B347" s="17" t="s">
        <v>1239</v>
      </c>
      <c r="C347" s="17" t="s">
        <v>1432</v>
      </c>
      <c r="D347" s="17" t="s">
        <v>2117</v>
      </c>
      <c r="E347" s="17" t="s">
        <v>2175</v>
      </c>
      <c r="F347" s="17">
        <v>7.9</v>
      </c>
      <c r="G347" s="17" t="s">
        <v>2176</v>
      </c>
      <c r="H347" s="17" t="s">
        <v>1233</v>
      </c>
      <c r="I347" s="17">
        <v>7.9</v>
      </c>
      <c r="J347" s="17" t="s">
        <v>2160</v>
      </c>
      <c r="K347" s="33">
        <v>2022.01</v>
      </c>
      <c r="L347" s="33">
        <v>2022.12</v>
      </c>
      <c r="M347" s="17" t="s">
        <v>1437</v>
      </c>
      <c r="N347" s="17" t="s">
        <v>1417</v>
      </c>
      <c r="O347" s="17"/>
    </row>
    <row r="348" s="3" customFormat="1" ht="38" customHeight="1" spans="1:15">
      <c r="A348" s="16">
        <v>343</v>
      </c>
      <c r="B348" s="17" t="s">
        <v>1239</v>
      </c>
      <c r="C348" s="17" t="s">
        <v>1432</v>
      </c>
      <c r="D348" s="17" t="s">
        <v>2117</v>
      </c>
      <c r="E348" s="17" t="s">
        <v>2177</v>
      </c>
      <c r="F348" s="17">
        <v>6.08</v>
      </c>
      <c r="G348" s="17" t="s">
        <v>2178</v>
      </c>
      <c r="H348" s="17" t="s">
        <v>1233</v>
      </c>
      <c r="I348" s="17">
        <v>6.08</v>
      </c>
      <c r="J348" s="17" t="s">
        <v>2179</v>
      </c>
      <c r="K348" s="33">
        <v>2022.01</v>
      </c>
      <c r="L348" s="33">
        <v>2022.12</v>
      </c>
      <c r="M348" s="17" t="s">
        <v>1437</v>
      </c>
      <c r="N348" s="17" t="s">
        <v>1417</v>
      </c>
      <c r="O348" s="17"/>
    </row>
    <row r="349" s="3" customFormat="1" ht="43" customHeight="1" spans="1:15">
      <c r="A349" s="16">
        <v>344</v>
      </c>
      <c r="B349" s="17" t="s">
        <v>1725</v>
      </c>
      <c r="C349" s="17" t="s">
        <v>1432</v>
      </c>
      <c r="D349" s="17" t="s">
        <v>2117</v>
      </c>
      <c r="E349" s="17" t="s">
        <v>2180</v>
      </c>
      <c r="F349" s="17">
        <v>6.35</v>
      </c>
      <c r="G349" s="17" t="s">
        <v>2181</v>
      </c>
      <c r="H349" s="17" t="s">
        <v>1233</v>
      </c>
      <c r="I349" s="17">
        <v>6.35</v>
      </c>
      <c r="J349" s="17" t="s">
        <v>2182</v>
      </c>
      <c r="K349" s="33">
        <v>2022.01</v>
      </c>
      <c r="L349" s="33">
        <v>2022.12</v>
      </c>
      <c r="M349" s="17" t="s">
        <v>1437</v>
      </c>
      <c r="N349" s="17" t="s">
        <v>1726</v>
      </c>
      <c r="O349" s="17"/>
    </row>
    <row r="350" s="3" customFormat="1" ht="33" customHeight="1" spans="1:15">
      <c r="A350" s="16">
        <v>345</v>
      </c>
      <c r="B350" s="17" t="s">
        <v>1725</v>
      </c>
      <c r="C350" s="17" t="s">
        <v>1432</v>
      </c>
      <c r="D350" s="17" t="s">
        <v>2117</v>
      </c>
      <c r="E350" s="17" t="s">
        <v>2183</v>
      </c>
      <c r="F350" s="17">
        <v>6.55</v>
      </c>
      <c r="G350" s="17" t="s">
        <v>2155</v>
      </c>
      <c r="H350" s="17" t="s">
        <v>1233</v>
      </c>
      <c r="I350" s="17">
        <v>6.55</v>
      </c>
      <c r="J350" s="17" t="s">
        <v>2150</v>
      </c>
      <c r="K350" s="33">
        <v>2022.01</v>
      </c>
      <c r="L350" s="33">
        <v>2022.12</v>
      </c>
      <c r="M350" s="17" t="s">
        <v>1437</v>
      </c>
      <c r="N350" s="17" t="s">
        <v>1726</v>
      </c>
      <c r="O350" s="17"/>
    </row>
    <row r="351" s="3" customFormat="1" ht="37" customHeight="1" spans="1:15">
      <c r="A351" s="16">
        <v>346</v>
      </c>
      <c r="B351" s="17" t="s">
        <v>1725</v>
      </c>
      <c r="C351" s="17" t="s">
        <v>1432</v>
      </c>
      <c r="D351" s="17" t="s">
        <v>2117</v>
      </c>
      <c r="E351" s="17" t="s">
        <v>2184</v>
      </c>
      <c r="F351" s="17">
        <v>3.62</v>
      </c>
      <c r="G351" s="17" t="s">
        <v>2185</v>
      </c>
      <c r="H351" s="17" t="s">
        <v>1233</v>
      </c>
      <c r="I351" s="17">
        <v>3.62</v>
      </c>
      <c r="J351" s="17" t="s">
        <v>2153</v>
      </c>
      <c r="K351" s="33">
        <v>2022.01</v>
      </c>
      <c r="L351" s="33">
        <v>2022.12</v>
      </c>
      <c r="M351" s="17" t="s">
        <v>1437</v>
      </c>
      <c r="N351" s="17" t="s">
        <v>1726</v>
      </c>
      <c r="O351" s="17"/>
    </row>
    <row r="352" s="3" customFormat="1" ht="39" customHeight="1" spans="1:15">
      <c r="A352" s="16">
        <v>347</v>
      </c>
      <c r="B352" s="17" t="s">
        <v>1725</v>
      </c>
      <c r="C352" s="17" t="s">
        <v>1432</v>
      </c>
      <c r="D352" s="17" t="s">
        <v>2117</v>
      </c>
      <c r="E352" s="17" t="s">
        <v>2186</v>
      </c>
      <c r="F352" s="17">
        <v>16.17</v>
      </c>
      <c r="G352" s="17" t="s">
        <v>2187</v>
      </c>
      <c r="H352" s="17" t="s">
        <v>1233</v>
      </c>
      <c r="I352" s="17">
        <v>16.17</v>
      </c>
      <c r="J352" s="17" t="s">
        <v>2182</v>
      </c>
      <c r="K352" s="33">
        <v>2022.01</v>
      </c>
      <c r="L352" s="33">
        <v>2022.12</v>
      </c>
      <c r="M352" s="17" t="s">
        <v>1437</v>
      </c>
      <c r="N352" s="17" t="s">
        <v>1726</v>
      </c>
      <c r="O352" s="17"/>
    </row>
    <row r="353" s="3" customFormat="1" ht="33" customHeight="1" spans="1:15">
      <c r="A353" s="16">
        <v>348</v>
      </c>
      <c r="B353" s="17" t="s">
        <v>2014</v>
      </c>
      <c r="C353" s="17" t="s">
        <v>1432</v>
      </c>
      <c r="D353" s="17" t="s">
        <v>2117</v>
      </c>
      <c r="E353" s="17" t="s">
        <v>2188</v>
      </c>
      <c r="F353" s="17">
        <v>15.44</v>
      </c>
      <c r="G353" s="17" t="s">
        <v>2189</v>
      </c>
      <c r="H353" s="17" t="s">
        <v>1233</v>
      </c>
      <c r="I353" s="17">
        <v>15.44</v>
      </c>
      <c r="J353" s="17" t="s">
        <v>2190</v>
      </c>
      <c r="K353" s="33">
        <v>2022.01</v>
      </c>
      <c r="L353" s="33">
        <v>2022.12</v>
      </c>
      <c r="M353" s="17" t="s">
        <v>1437</v>
      </c>
      <c r="N353" s="17" t="s">
        <v>2018</v>
      </c>
      <c r="O353" s="17"/>
    </row>
    <row r="354" s="3" customFormat="1" ht="37" customHeight="1" spans="1:15">
      <c r="A354" s="16">
        <v>349</v>
      </c>
      <c r="B354" s="17" t="s">
        <v>1830</v>
      </c>
      <c r="C354" s="17" t="s">
        <v>1432</v>
      </c>
      <c r="D354" s="17" t="s">
        <v>2117</v>
      </c>
      <c r="E354" s="17" t="s">
        <v>2191</v>
      </c>
      <c r="F354" s="17">
        <v>8.5</v>
      </c>
      <c r="G354" s="17" t="s">
        <v>2192</v>
      </c>
      <c r="H354" s="17" t="s">
        <v>1233</v>
      </c>
      <c r="I354" s="17">
        <v>8.5</v>
      </c>
      <c r="J354" s="17" t="s">
        <v>2179</v>
      </c>
      <c r="K354" s="33">
        <v>2022.01</v>
      </c>
      <c r="L354" s="33">
        <v>2022.12</v>
      </c>
      <c r="M354" s="17" t="s">
        <v>1437</v>
      </c>
      <c r="N354" s="17" t="s">
        <v>1832</v>
      </c>
      <c r="O354" s="17"/>
    </row>
    <row r="355" s="3" customFormat="1" ht="41" customHeight="1" spans="1:15">
      <c r="A355" s="16">
        <v>350</v>
      </c>
      <c r="B355" s="17" t="s">
        <v>1830</v>
      </c>
      <c r="C355" s="17" t="s">
        <v>1432</v>
      </c>
      <c r="D355" s="17" t="s">
        <v>2117</v>
      </c>
      <c r="E355" s="17" t="s">
        <v>2193</v>
      </c>
      <c r="F355" s="17">
        <v>4.65</v>
      </c>
      <c r="G355" s="17" t="s">
        <v>2194</v>
      </c>
      <c r="H355" s="17" t="s">
        <v>1233</v>
      </c>
      <c r="I355" s="17">
        <v>4.65</v>
      </c>
      <c r="J355" s="17" t="s">
        <v>2195</v>
      </c>
      <c r="K355" s="33">
        <v>2022.01</v>
      </c>
      <c r="L355" s="33">
        <v>2022.12</v>
      </c>
      <c r="M355" s="17" t="s">
        <v>1437</v>
      </c>
      <c r="N355" s="17" t="s">
        <v>1832</v>
      </c>
      <c r="O355" s="17"/>
    </row>
    <row r="356" s="3" customFormat="1" ht="35" customHeight="1" spans="1:15">
      <c r="A356" s="16">
        <v>351</v>
      </c>
      <c r="B356" s="17" t="s">
        <v>2025</v>
      </c>
      <c r="C356" s="17" t="s">
        <v>1432</v>
      </c>
      <c r="D356" s="17" t="s">
        <v>2117</v>
      </c>
      <c r="E356" s="17" t="s">
        <v>2196</v>
      </c>
      <c r="F356" s="17">
        <v>7.71</v>
      </c>
      <c r="G356" s="17" t="s">
        <v>2197</v>
      </c>
      <c r="H356" s="17" t="s">
        <v>1233</v>
      </c>
      <c r="I356" s="17">
        <v>7.71</v>
      </c>
      <c r="J356" s="17" t="s">
        <v>2182</v>
      </c>
      <c r="K356" s="33">
        <v>2022.01</v>
      </c>
      <c r="L356" s="33">
        <v>2022.12</v>
      </c>
      <c r="M356" s="17" t="s">
        <v>1437</v>
      </c>
      <c r="N356" s="17" t="s">
        <v>2028</v>
      </c>
      <c r="O356" s="17"/>
    </row>
    <row r="357" s="3" customFormat="1" ht="46" customHeight="1" spans="1:15">
      <c r="A357" s="16">
        <v>352</v>
      </c>
      <c r="B357" s="17" t="s">
        <v>2021</v>
      </c>
      <c r="C357" s="17" t="s">
        <v>1432</v>
      </c>
      <c r="D357" s="17" t="s">
        <v>2117</v>
      </c>
      <c r="E357" s="17" t="s">
        <v>2198</v>
      </c>
      <c r="F357" s="17">
        <v>8.1</v>
      </c>
      <c r="G357" s="17" t="s">
        <v>2199</v>
      </c>
      <c r="H357" s="17" t="s">
        <v>1233</v>
      </c>
      <c r="I357" s="17">
        <v>8.1</v>
      </c>
      <c r="J357" s="17" t="s">
        <v>2190</v>
      </c>
      <c r="K357" s="33">
        <v>2022.01</v>
      </c>
      <c r="L357" s="33">
        <v>2022.12</v>
      </c>
      <c r="M357" s="17" t="s">
        <v>1437</v>
      </c>
      <c r="N357" s="17" t="s">
        <v>2024</v>
      </c>
      <c r="O357" s="17"/>
    </row>
    <row r="358" s="3" customFormat="1" ht="43" customHeight="1" spans="1:15">
      <c r="A358" s="16">
        <v>353</v>
      </c>
      <c r="B358" s="17" t="s">
        <v>2021</v>
      </c>
      <c r="C358" s="17" t="s">
        <v>1432</v>
      </c>
      <c r="D358" s="17" t="s">
        <v>2117</v>
      </c>
      <c r="E358" s="17" t="s">
        <v>2200</v>
      </c>
      <c r="F358" s="17">
        <v>4.01</v>
      </c>
      <c r="G358" s="17" t="s">
        <v>2201</v>
      </c>
      <c r="H358" s="17" t="s">
        <v>1233</v>
      </c>
      <c r="I358" s="17">
        <v>4.01</v>
      </c>
      <c r="J358" s="17" t="s">
        <v>2202</v>
      </c>
      <c r="K358" s="33">
        <v>2022.01</v>
      </c>
      <c r="L358" s="33">
        <v>2022.12</v>
      </c>
      <c r="M358" s="17" t="s">
        <v>1437</v>
      </c>
      <c r="N358" s="17" t="s">
        <v>2024</v>
      </c>
      <c r="O358" s="17"/>
    </row>
    <row r="359" s="3" customFormat="1" ht="49" customHeight="1" spans="1:15">
      <c r="A359" s="16">
        <v>354</v>
      </c>
      <c r="B359" s="17" t="s">
        <v>2021</v>
      </c>
      <c r="C359" s="17" t="s">
        <v>1432</v>
      </c>
      <c r="D359" s="17" t="s">
        <v>2117</v>
      </c>
      <c r="E359" s="17" t="s">
        <v>2203</v>
      </c>
      <c r="F359" s="17">
        <v>3.96</v>
      </c>
      <c r="G359" s="17" t="s">
        <v>2204</v>
      </c>
      <c r="H359" s="17" t="s">
        <v>1233</v>
      </c>
      <c r="I359" s="17">
        <v>3.96</v>
      </c>
      <c r="J359" s="17" t="s">
        <v>2195</v>
      </c>
      <c r="K359" s="33">
        <v>2022.01</v>
      </c>
      <c r="L359" s="33">
        <v>2022.12</v>
      </c>
      <c r="M359" s="17" t="s">
        <v>1437</v>
      </c>
      <c r="N359" s="17" t="s">
        <v>2024</v>
      </c>
      <c r="O359" s="17"/>
    </row>
    <row r="360" s="3" customFormat="1" ht="44" customHeight="1" spans="1:15">
      <c r="A360" s="16">
        <v>355</v>
      </c>
      <c r="B360" s="17" t="s">
        <v>2021</v>
      </c>
      <c r="C360" s="17" t="s">
        <v>1432</v>
      </c>
      <c r="D360" s="17" t="s">
        <v>2117</v>
      </c>
      <c r="E360" s="17" t="s">
        <v>2205</v>
      </c>
      <c r="F360" s="17">
        <v>9.11</v>
      </c>
      <c r="G360" s="17" t="s">
        <v>2206</v>
      </c>
      <c r="H360" s="17" t="s">
        <v>1233</v>
      </c>
      <c r="I360" s="17">
        <v>9.11</v>
      </c>
      <c r="J360" s="17" t="s">
        <v>2207</v>
      </c>
      <c r="K360" s="33">
        <v>2022.01</v>
      </c>
      <c r="L360" s="33">
        <v>2022.12</v>
      </c>
      <c r="M360" s="17" t="s">
        <v>1437</v>
      </c>
      <c r="N360" s="17" t="s">
        <v>2024</v>
      </c>
      <c r="O360" s="17"/>
    </row>
    <row r="361" s="3" customFormat="1" ht="79" customHeight="1" spans="1:15">
      <c r="A361" s="16">
        <v>356</v>
      </c>
      <c r="B361" s="17" t="s">
        <v>2208</v>
      </c>
      <c r="C361" s="17" t="s">
        <v>1432</v>
      </c>
      <c r="D361" s="17" t="s">
        <v>2117</v>
      </c>
      <c r="E361" s="17" t="s">
        <v>2209</v>
      </c>
      <c r="F361" s="17">
        <v>18.76</v>
      </c>
      <c r="G361" s="17" t="s">
        <v>2210</v>
      </c>
      <c r="H361" s="17" t="s">
        <v>1233</v>
      </c>
      <c r="I361" s="17">
        <v>18.76</v>
      </c>
      <c r="J361" s="17" t="s">
        <v>2211</v>
      </c>
      <c r="K361" s="33">
        <v>2022.01</v>
      </c>
      <c r="L361" s="33">
        <v>2022.12</v>
      </c>
      <c r="M361" s="17" t="s">
        <v>1437</v>
      </c>
      <c r="N361" s="17" t="s">
        <v>2212</v>
      </c>
      <c r="O361" s="17"/>
    </row>
    <row r="362" s="3" customFormat="1" ht="56" customHeight="1" spans="1:15">
      <c r="A362" s="16">
        <v>357</v>
      </c>
      <c r="B362" s="17" t="s">
        <v>1817</v>
      </c>
      <c r="C362" s="17" t="s">
        <v>1432</v>
      </c>
      <c r="D362" s="17" t="s">
        <v>2117</v>
      </c>
      <c r="E362" s="17" t="s">
        <v>2213</v>
      </c>
      <c r="F362" s="17">
        <v>9.66</v>
      </c>
      <c r="G362" s="17" t="s">
        <v>2214</v>
      </c>
      <c r="H362" s="17" t="s">
        <v>1233</v>
      </c>
      <c r="I362" s="17">
        <v>9.66</v>
      </c>
      <c r="J362" s="17" t="s">
        <v>2179</v>
      </c>
      <c r="K362" s="33">
        <v>2022.01</v>
      </c>
      <c r="L362" s="33">
        <v>2022.12</v>
      </c>
      <c r="M362" s="17" t="s">
        <v>1437</v>
      </c>
      <c r="N362" s="17" t="s">
        <v>1819</v>
      </c>
      <c r="O362" s="17"/>
    </row>
    <row r="363" s="3" customFormat="1" ht="55" customHeight="1" spans="1:15">
      <c r="A363" s="16">
        <v>358</v>
      </c>
      <c r="B363" s="17" t="s">
        <v>1817</v>
      </c>
      <c r="C363" s="17" t="s">
        <v>1432</v>
      </c>
      <c r="D363" s="17" t="s">
        <v>2117</v>
      </c>
      <c r="E363" s="17" t="s">
        <v>2215</v>
      </c>
      <c r="F363" s="17">
        <v>4.99</v>
      </c>
      <c r="G363" s="17" t="s">
        <v>2216</v>
      </c>
      <c r="H363" s="17" t="s">
        <v>1233</v>
      </c>
      <c r="I363" s="17">
        <v>4.99</v>
      </c>
      <c r="J363" s="17" t="s">
        <v>2195</v>
      </c>
      <c r="K363" s="33">
        <v>2022.01</v>
      </c>
      <c r="L363" s="33">
        <v>2022.12</v>
      </c>
      <c r="M363" s="17" t="s">
        <v>1437</v>
      </c>
      <c r="N363" s="17" t="s">
        <v>1819</v>
      </c>
      <c r="O363" s="17"/>
    </row>
    <row r="364" s="3" customFormat="1" ht="60" customHeight="1" spans="1:15">
      <c r="A364" s="16">
        <v>359</v>
      </c>
      <c r="B364" s="17" t="s">
        <v>1817</v>
      </c>
      <c r="C364" s="17" t="s">
        <v>1432</v>
      </c>
      <c r="D364" s="17" t="s">
        <v>2117</v>
      </c>
      <c r="E364" s="17" t="s">
        <v>2217</v>
      </c>
      <c r="F364" s="17">
        <v>17.38</v>
      </c>
      <c r="G364" s="17" t="s">
        <v>2218</v>
      </c>
      <c r="H364" s="17" t="s">
        <v>1233</v>
      </c>
      <c r="I364" s="17">
        <v>17.38</v>
      </c>
      <c r="J364" s="17" t="s">
        <v>2207</v>
      </c>
      <c r="K364" s="33">
        <v>2022.01</v>
      </c>
      <c r="L364" s="33">
        <v>2022.12</v>
      </c>
      <c r="M364" s="17" t="s">
        <v>1437</v>
      </c>
      <c r="N364" s="17" t="s">
        <v>1819</v>
      </c>
      <c r="O364" s="17"/>
    </row>
    <row r="365" s="3" customFormat="1" ht="53" customHeight="1" spans="1:15">
      <c r="A365" s="16">
        <v>360</v>
      </c>
      <c r="B365" s="17" t="s">
        <v>1817</v>
      </c>
      <c r="C365" s="17" t="s">
        <v>1432</v>
      </c>
      <c r="D365" s="17" t="s">
        <v>2117</v>
      </c>
      <c r="E365" s="17" t="s">
        <v>2219</v>
      </c>
      <c r="F365" s="17">
        <v>6.94</v>
      </c>
      <c r="G365" s="17" t="s">
        <v>2220</v>
      </c>
      <c r="H365" s="17" t="s">
        <v>1233</v>
      </c>
      <c r="I365" s="17">
        <v>6.94</v>
      </c>
      <c r="J365" s="17" t="s">
        <v>2179</v>
      </c>
      <c r="K365" s="33">
        <v>2022.01</v>
      </c>
      <c r="L365" s="33">
        <v>2022.12</v>
      </c>
      <c r="M365" s="17" t="s">
        <v>1437</v>
      </c>
      <c r="N365" s="17" t="s">
        <v>1819</v>
      </c>
      <c r="O365" s="17"/>
    </row>
    <row r="366" s="3" customFormat="1" ht="42" customHeight="1" spans="1:15">
      <c r="A366" s="16">
        <v>361</v>
      </c>
      <c r="B366" s="17" t="s">
        <v>1817</v>
      </c>
      <c r="C366" s="17" t="s">
        <v>1432</v>
      </c>
      <c r="D366" s="17" t="s">
        <v>2117</v>
      </c>
      <c r="E366" s="17" t="s">
        <v>2221</v>
      </c>
      <c r="F366" s="17">
        <v>10.7</v>
      </c>
      <c r="G366" s="17" t="s">
        <v>2222</v>
      </c>
      <c r="H366" s="17" t="s">
        <v>1233</v>
      </c>
      <c r="I366" s="17">
        <v>10.7</v>
      </c>
      <c r="J366" s="17" t="s">
        <v>2182</v>
      </c>
      <c r="K366" s="33">
        <v>2022.01</v>
      </c>
      <c r="L366" s="33">
        <v>2022.12</v>
      </c>
      <c r="M366" s="17" t="s">
        <v>1437</v>
      </c>
      <c r="N366" s="17" t="s">
        <v>1819</v>
      </c>
      <c r="O366" s="17"/>
    </row>
    <row r="367" s="3" customFormat="1" ht="40" customHeight="1" spans="1:15">
      <c r="A367" s="16">
        <v>362</v>
      </c>
      <c r="B367" s="17" t="s">
        <v>1922</v>
      </c>
      <c r="C367" s="17" t="s">
        <v>1432</v>
      </c>
      <c r="D367" s="17" t="s">
        <v>2117</v>
      </c>
      <c r="E367" s="17" t="s">
        <v>2223</v>
      </c>
      <c r="F367" s="17">
        <v>10.64</v>
      </c>
      <c r="G367" s="17" t="s">
        <v>2224</v>
      </c>
      <c r="H367" s="17" t="s">
        <v>1233</v>
      </c>
      <c r="I367" s="17">
        <v>10.64</v>
      </c>
      <c r="J367" s="17" t="s">
        <v>2182</v>
      </c>
      <c r="K367" s="33">
        <v>2022.01</v>
      </c>
      <c r="L367" s="33">
        <v>2022.12</v>
      </c>
      <c r="M367" s="17" t="s">
        <v>1437</v>
      </c>
      <c r="N367" s="17" t="s">
        <v>1923</v>
      </c>
      <c r="O367" s="17"/>
    </row>
    <row r="368" s="3" customFormat="1" ht="44" customHeight="1" spans="1:15">
      <c r="A368" s="16">
        <v>363</v>
      </c>
      <c r="B368" s="17" t="s">
        <v>1922</v>
      </c>
      <c r="C368" s="17" t="s">
        <v>1432</v>
      </c>
      <c r="D368" s="17" t="s">
        <v>2117</v>
      </c>
      <c r="E368" s="17" t="s">
        <v>2225</v>
      </c>
      <c r="F368" s="17">
        <v>11.88</v>
      </c>
      <c r="G368" s="17" t="s">
        <v>2226</v>
      </c>
      <c r="H368" s="17" t="s">
        <v>1233</v>
      </c>
      <c r="I368" s="17">
        <v>11.88</v>
      </c>
      <c r="J368" s="17" t="s">
        <v>2190</v>
      </c>
      <c r="K368" s="33">
        <v>2022.01</v>
      </c>
      <c r="L368" s="33">
        <v>2022.12</v>
      </c>
      <c r="M368" s="17" t="s">
        <v>1437</v>
      </c>
      <c r="N368" s="17" t="s">
        <v>1923</v>
      </c>
      <c r="O368" s="17"/>
    </row>
    <row r="369" s="3" customFormat="1" ht="43" customHeight="1" spans="1:15">
      <c r="A369" s="16">
        <v>364</v>
      </c>
      <c r="B369" s="17" t="s">
        <v>1289</v>
      </c>
      <c r="C369" s="17" t="s">
        <v>1432</v>
      </c>
      <c r="D369" s="17" t="s">
        <v>2117</v>
      </c>
      <c r="E369" s="17" t="s">
        <v>2227</v>
      </c>
      <c r="F369" s="17">
        <v>7.54</v>
      </c>
      <c r="G369" s="17" t="s">
        <v>2228</v>
      </c>
      <c r="H369" s="17" t="s">
        <v>1233</v>
      </c>
      <c r="I369" s="17">
        <v>7.54</v>
      </c>
      <c r="J369" s="17" t="s">
        <v>2182</v>
      </c>
      <c r="K369" s="33">
        <v>2022.01</v>
      </c>
      <c r="L369" s="33">
        <v>2022.12</v>
      </c>
      <c r="M369" s="17" t="s">
        <v>1437</v>
      </c>
      <c r="N369" s="17" t="s">
        <v>1926</v>
      </c>
      <c r="O369" s="17"/>
    </row>
    <row r="370" s="3" customFormat="1" ht="38" customHeight="1" spans="1:15">
      <c r="A370" s="16">
        <v>365</v>
      </c>
      <c r="B370" s="17" t="s">
        <v>1289</v>
      </c>
      <c r="C370" s="17" t="s">
        <v>1432</v>
      </c>
      <c r="D370" s="17" t="s">
        <v>2117</v>
      </c>
      <c r="E370" s="17" t="s">
        <v>2229</v>
      </c>
      <c r="F370" s="17">
        <v>2.13</v>
      </c>
      <c r="G370" s="17" t="s">
        <v>2230</v>
      </c>
      <c r="H370" s="17" t="s">
        <v>1233</v>
      </c>
      <c r="I370" s="17">
        <v>2.13</v>
      </c>
      <c r="J370" s="17" t="s">
        <v>2231</v>
      </c>
      <c r="K370" s="33">
        <v>2022.01</v>
      </c>
      <c r="L370" s="33">
        <v>2022.12</v>
      </c>
      <c r="M370" s="17" t="s">
        <v>1437</v>
      </c>
      <c r="N370" s="17" t="s">
        <v>1926</v>
      </c>
      <c r="O370" s="17"/>
    </row>
    <row r="371" s="3" customFormat="1" ht="49" customHeight="1" spans="1:15">
      <c r="A371" s="16">
        <v>366</v>
      </c>
      <c r="B371" s="17" t="s">
        <v>1289</v>
      </c>
      <c r="C371" s="17" t="s">
        <v>1432</v>
      </c>
      <c r="D371" s="17" t="s">
        <v>2117</v>
      </c>
      <c r="E371" s="17" t="s">
        <v>2232</v>
      </c>
      <c r="F371" s="17">
        <v>6.65</v>
      </c>
      <c r="G371" s="17" t="s">
        <v>2233</v>
      </c>
      <c r="H371" s="17" t="s">
        <v>1233</v>
      </c>
      <c r="I371" s="17">
        <v>6.65</v>
      </c>
      <c r="J371" s="17" t="s">
        <v>2179</v>
      </c>
      <c r="K371" s="33">
        <v>2022.01</v>
      </c>
      <c r="L371" s="33">
        <v>2022.12</v>
      </c>
      <c r="M371" s="17" t="s">
        <v>1437</v>
      </c>
      <c r="N371" s="17" t="s">
        <v>1926</v>
      </c>
      <c r="O371" s="17"/>
    </row>
    <row r="372" s="3" customFormat="1" ht="42" customHeight="1" spans="1:15">
      <c r="A372" s="16">
        <v>367</v>
      </c>
      <c r="B372" s="17" t="s">
        <v>2234</v>
      </c>
      <c r="C372" s="17" t="s">
        <v>1432</v>
      </c>
      <c r="D372" s="17" t="s">
        <v>2117</v>
      </c>
      <c r="E372" s="17" t="s">
        <v>2235</v>
      </c>
      <c r="F372" s="17">
        <v>40.12</v>
      </c>
      <c r="G372" s="17" t="s">
        <v>2236</v>
      </c>
      <c r="H372" s="17" t="s">
        <v>1233</v>
      </c>
      <c r="I372" s="17">
        <v>40.12</v>
      </c>
      <c r="J372" s="17" t="s">
        <v>2207</v>
      </c>
      <c r="K372" s="33">
        <v>2022.01</v>
      </c>
      <c r="L372" s="33">
        <v>2022.12</v>
      </c>
      <c r="M372" s="17" t="s">
        <v>1437</v>
      </c>
      <c r="N372" s="17" t="s">
        <v>2237</v>
      </c>
      <c r="O372" s="17"/>
    </row>
    <row r="373" s="3" customFormat="1" ht="42" customHeight="1" spans="1:15">
      <c r="A373" s="16">
        <v>368</v>
      </c>
      <c r="B373" s="17" t="s">
        <v>1924</v>
      </c>
      <c r="C373" s="17" t="s">
        <v>1432</v>
      </c>
      <c r="D373" s="17" t="s">
        <v>2117</v>
      </c>
      <c r="E373" s="17" t="s">
        <v>2238</v>
      </c>
      <c r="F373" s="17">
        <v>11.51</v>
      </c>
      <c r="G373" s="17" t="s">
        <v>2239</v>
      </c>
      <c r="H373" s="17" t="s">
        <v>1233</v>
      </c>
      <c r="I373" s="17">
        <v>11.51</v>
      </c>
      <c r="J373" s="17" t="s">
        <v>2182</v>
      </c>
      <c r="K373" s="33">
        <v>2022.01</v>
      </c>
      <c r="L373" s="33">
        <v>2022.12</v>
      </c>
      <c r="M373" s="17" t="s">
        <v>1437</v>
      </c>
      <c r="N373" s="17" t="s">
        <v>1925</v>
      </c>
      <c r="O373" s="17"/>
    </row>
    <row r="374" s="3" customFormat="1" ht="44" customHeight="1" spans="1:15">
      <c r="A374" s="16">
        <v>369</v>
      </c>
      <c r="B374" s="17" t="s">
        <v>1826</v>
      </c>
      <c r="C374" s="17" t="s">
        <v>1432</v>
      </c>
      <c r="D374" s="17" t="s">
        <v>2117</v>
      </c>
      <c r="E374" s="17" t="s">
        <v>2240</v>
      </c>
      <c r="F374" s="17">
        <v>6.77</v>
      </c>
      <c r="G374" s="17" t="s">
        <v>2241</v>
      </c>
      <c r="H374" s="17" t="s">
        <v>1233</v>
      </c>
      <c r="I374" s="17">
        <v>6.77</v>
      </c>
      <c r="J374" s="17" t="s">
        <v>2179</v>
      </c>
      <c r="K374" s="33">
        <v>2022.01</v>
      </c>
      <c r="L374" s="33">
        <v>2022.12</v>
      </c>
      <c r="M374" s="17" t="s">
        <v>1437</v>
      </c>
      <c r="N374" s="17" t="s">
        <v>1829</v>
      </c>
      <c r="O374" s="17"/>
    </row>
    <row r="375" s="3" customFormat="1" ht="42" customHeight="1" spans="1:15">
      <c r="A375" s="16">
        <v>370</v>
      </c>
      <c r="B375" s="17" t="s">
        <v>1826</v>
      </c>
      <c r="C375" s="17" t="s">
        <v>1432</v>
      </c>
      <c r="D375" s="17" t="s">
        <v>2117</v>
      </c>
      <c r="E375" s="17" t="s">
        <v>2242</v>
      </c>
      <c r="F375" s="17">
        <v>7.17</v>
      </c>
      <c r="G375" s="17" t="s">
        <v>2243</v>
      </c>
      <c r="H375" s="17" t="s">
        <v>1233</v>
      </c>
      <c r="I375" s="17">
        <v>7.17</v>
      </c>
      <c r="J375" s="17" t="s">
        <v>2182</v>
      </c>
      <c r="K375" s="33">
        <v>2022.01</v>
      </c>
      <c r="L375" s="33">
        <v>2022.12</v>
      </c>
      <c r="M375" s="17" t="s">
        <v>1437</v>
      </c>
      <c r="N375" s="17" t="s">
        <v>1829</v>
      </c>
      <c r="O375" s="17"/>
    </row>
    <row r="376" s="3" customFormat="1" ht="40" customHeight="1" spans="1:15">
      <c r="A376" s="16">
        <v>371</v>
      </c>
      <c r="B376" s="17" t="s">
        <v>1826</v>
      </c>
      <c r="C376" s="17" t="s">
        <v>1432</v>
      </c>
      <c r="D376" s="17" t="s">
        <v>2117</v>
      </c>
      <c r="E376" s="17" t="s">
        <v>2244</v>
      </c>
      <c r="F376" s="17">
        <v>10.88</v>
      </c>
      <c r="G376" s="17" t="s">
        <v>2245</v>
      </c>
      <c r="H376" s="17" t="s">
        <v>1233</v>
      </c>
      <c r="I376" s="17">
        <v>10.88</v>
      </c>
      <c r="J376" s="17" t="s">
        <v>2190</v>
      </c>
      <c r="K376" s="33">
        <v>2022.01</v>
      </c>
      <c r="L376" s="33">
        <v>2022.12</v>
      </c>
      <c r="M376" s="17" t="s">
        <v>1437</v>
      </c>
      <c r="N376" s="17" t="s">
        <v>1829</v>
      </c>
      <c r="O376" s="17"/>
    </row>
    <row r="377" s="3" customFormat="1" ht="42" customHeight="1" spans="1:15">
      <c r="A377" s="16">
        <v>372</v>
      </c>
      <c r="B377" s="17" t="s">
        <v>1826</v>
      </c>
      <c r="C377" s="17" t="s">
        <v>1432</v>
      </c>
      <c r="D377" s="17" t="s">
        <v>2117</v>
      </c>
      <c r="E377" s="17" t="s">
        <v>2246</v>
      </c>
      <c r="F377" s="17">
        <v>33.74</v>
      </c>
      <c r="G377" s="17" t="s">
        <v>2247</v>
      </c>
      <c r="H377" s="17" t="s">
        <v>1233</v>
      </c>
      <c r="I377" s="17">
        <v>33.74</v>
      </c>
      <c r="J377" s="17" t="s">
        <v>2179</v>
      </c>
      <c r="K377" s="33">
        <v>2022.01</v>
      </c>
      <c r="L377" s="33">
        <v>2022.12</v>
      </c>
      <c r="M377" s="17" t="s">
        <v>1437</v>
      </c>
      <c r="N377" s="17" t="s">
        <v>1829</v>
      </c>
      <c r="O377" s="17"/>
    </row>
    <row r="378" s="3" customFormat="1" ht="42" customHeight="1" spans="1:15">
      <c r="A378" s="16">
        <v>373</v>
      </c>
      <c r="B378" s="17" t="s">
        <v>2248</v>
      </c>
      <c r="C378" s="17" t="s">
        <v>1432</v>
      </c>
      <c r="D378" s="17" t="s">
        <v>2117</v>
      </c>
      <c r="E378" s="17" t="s">
        <v>2249</v>
      </c>
      <c r="F378" s="17">
        <v>18.18</v>
      </c>
      <c r="G378" s="17" t="s">
        <v>2250</v>
      </c>
      <c r="H378" s="17" t="s">
        <v>1233</v>
      </c>
      <c r="I378" s="17">
        <v>18.18</v>
      </c>
      <c r="J378" s="17" t="s">
        <v>2182</v>
      </c>
      <c r="K378" s="33">
        <v>2022.01</v>
      </c>
      <c r="L378" s="33">
        <v>2022.12</v>
      </c>
      <c r="M378" s="17" t="s">
        <v>1437</v>
      </c>
      <c r="N378" s="17" t="s">
        <v>2251</v>
      </c>
      <c r="O378" s="17"/>
    </row>
    <row r="379" s="3" customFormat="1" ht="40" customHeight="1" spans="1:15">
      <c r="A379" s="16">
        <v>374</v>
      </c>
      <c r="B379" s="17" t="s">
        <v>2248</v>
      </c>
      <c r="C379" s="17" t="s">
        <v>1432</v>
      </c>
      <c r="D379" s="17" t="s">
        <v>2117</v>
      </c>
      <c r="E379" s="17" t="s">
        <v>2252</v>
      </c>
      <c r="F379" s="17">
        <v>8.19</v>
      </c>
      <c r="G379" s="17" t="s">
        <v>2253</v>
      </c>
      <c r="H379" s="17" t="s">
        <v>1233</v>
      </c>
      <c r="I379" s="17">
        <v>8.19</v>
      </c>
      <c r="J379" s="17" t="s">
        <v>2182</v>
      </c>
      <c r="K379" s="33">
        <v>2022.01</v>
      </c>
      <c r="L379" s="33">
        <v>2022.12</v>
      </c>
      <c r="M379" s="17" t="s">
        <v>1437</v>
      </c>
      <c r="N379" s="17" t="s">
        <v>2251</v>
      </c>
      <c r="O379" s="17"/>
    </row>
    <row r="380" s="3" customFormat="1" ht="40" customHeight="1" spans="1:15">
      <c r="A380" s="16">
        <v>375</v>
      </c>
      <c r="B380" s="17" t="s">
        <v>2248</v>
      </c>
      <c r="C380" s="17" t="s">
        <v>1432</v>
      </c>
      <c r="D380" s="17" t="s">
        <v>2117</v>
      </c>
      <c r="E380" s="17" t="s">
        <v>2254</v>
      </c>
      <c r="F380" s="17">
        <v>10.64</v>
      </c>
      <c r="G380" s="17" t="s">
        <v>2224</v>
      </c>
      <c r="H380" s="17" t="s">
        <v>1233</v>
      </c>
      <c r="I380" s="17">
        <v>10.64</v>
      </c>
      <c r="J380" s="17" t="s">
        <v>2190</v>
      </c>
      <c r="K380" s="33">
        <v>2022.01</v>
      </c>
      <c r="L380" s="33">
        <v>2022.12</v>
      </c>
      <c r="M380" s="17" t="s">
        <v>1437</v>
      </c>
      <c r="N380" s="17" t="s">
        <v>2251</v>
      </c>
      <c r="O380" s="17"/>
    </row>
    <row r="381" s="3" customFormat="1" ht="42" customHeight="1" spans="1:15">
      <c r="A381" s="16">
        <v>376</v>
      </c>
      <c r="B381" s="17" t="s">
        <v>2248</v>
      </c>
      <c r="C381" s="17" t="s">
        <v>1432</v>
      </c>
      <c r="D381" s="17" t="s">
        <v>2117</v>
      </c>
      <c r="E381" s="17" t="s">
        <v>2255</v>
      </c>
      <c r="F381" s="17">
        <v>9.62</v>
      </c>
      <c r="G381" s="17" t="s">
        <v>2256</v>
      </c>
      <c r="H381" s="17" t="s">
        <v>1233</v>
      </c>
      <c r="I381" s="17">
        <v>9.62</v>
      </c>
      <c r="J381" s="17" t="s">
        <v>2190</v>
      </c>
      <c r="K381" s="33">
        <v>2022.01</v>
      </c>
      <c r="L381" s="33">
        <v>2022.12</v>
      </c>
      <c r="M381" s="17" t="s">
        <v>1437</v>
      </c>
      <c r="N381" s="17" t="s">
        <v>2251</v>
      </c>
      <c r="O381" s="17"/>
    </row>
    <row r="382" s="3" customFormat="1" ht="37" customHeight="1" spans="1:15">
      <c r="A382" s="16">
        <v>377</v>
      </c>
      <c r="B382" s="17" t="s">
        <v>2248</v>
      </c>
      <c r="C382" s="17" t="s">
        <v>1432</v>
      </c>
      <c r="D382" s="17" t="s">
        <v>2117</v>
      </c>
      <c r="E382" s="17" t="s">
        <v>2257</v>
      </c>
      <c r="F382" s="17">
        <v>13.01</v>
      </c>
      <c r="G382" s="17" t="s">
        <v>2258</v>
      </c>
      <c r="H382" s="17" t="s">
        <v>1233</v>
      </c>
      <c r="I382" s="17">
        <v>13.01</v>
      </c>
      <c r="J382" s="17" t="s">
        <v>2207</v>
      </c>
      <c r="K382" s="33">
        <v>2022.01</v>
      </c>
      <c r="L382" s="33">
        <v>2022.12</v>
      </c>
      <c r="M382" s="17" t="s">
        <v>1437</v>
      </c>
      <c r="N382" s="17" t="s">
        <v>2251</v>
      </c>
      <c r="O382" s="17"/>
    </row>
    <row r="383" s="3" customFormat="1" ht="55" customHeight="1" spans="1:15">
      <c r="A383" s="16">
        <v>378</v>
      </c>
      <c r="B383" s="17" t="s">
        <v>2259</v>
      </c>
      <c r="C383" s="17" t="s">
        <v>1432</v>
      </c>
      <c r="D383" s="17" t="s">
        <v>2117</v>
      </c>
      <c r="E383" s="17" t="s">
        <v>2260</v>
      </c>
      <c r="F383" s="17">
        <v>4.84</v>
      </c>
      <c r="G383" s="17" t="s">
        <v>2261</v>
      </c>
      <c r="H383" s="17" t="s">
        <v>1233</v>
      </c>
      <c r="I383" s="17">
        <v>4.84</v>
      </c>
      <c r="J383" s="17" t="s">
        <v>2179</v>
      </c>
      <c r="K383" s="33">
        <v>2022.01</v>
      </c>
      <c r="L383" s="33">
        <v>2022.12</v>
      </c>
      <c r="M383" s="17" t="s">
        <v>1437</v>
      </c>
      <c r="N383" s="17" t="s">
        <v>2262</v>
      </c>
      <c r="O383" s="17"/>
    </row>
    <row r="384" s="3" customFormat="1" ht="57" customHeight="1" spans="1:15">
      <c r="A384" s="16">
        <v>379</v>
      </c>
      <c r="B384" s="17" t="s">
        <v>1617</v>
      </c>
      <c r="C384" s="17" t="s">
        <v>1432</v>
      </c>
      <c r="D384" s="17" t="s">
        <v>2117</v>
      </c>
      <c r="E384" s="17" t="s">
        <v>2263</v>
      </c>
      <c r="F384" s="17">
        <v>13.24</v>
      </c>
      <c r="G384" s="17" t="s">
        <v>2264</v>
      </c>
      <c r="H384" s="17" t="s">
        <v>1233</v>
      </c>
      <c r="I384" s="17">
        <v>13.24</v>
      </c>
      <c r="J384" s="17" t="s">
        <v>2182</v>
      </c>
      <c r="K384" s="33">
        <v>2022.01</v>
      </c>
      <c r="L384" s="33">
        <v>2022.12</v>
      </c>
      <c r="M384" s="17" t="s">
        <v>1437</v>
      </c>
      <c r="N384" s="17" t="s">
        <v>1623</v>
      </c>
      <c r="O384" s="17"/>
    </row>
    <row r="385" s="3" customFormat="1" ht="39" customHeight="1" spans="1:15">
      <c r="A385" s="16">
        <v>380</v>
      </c>
      <c r="B385" s="17" t="s">
        <v>1617</v>
      </c>
      <c r="C385" s="17" t="s">
        <v>1432</v>
      </c>
      <c r="D385" s="17" t="s">
        <v>2117</v>
      </c>
      <c r="E385" s="17" t="s">
        <v>2265</v>
      </c>
      <c r="F385" s="17">
        <v>10.93</v>
      </c>
      <c r="G385" s="17" t="s">
        <v>2266</v>
      </c>
      <c r="H385" s="17" t="s">
        <v>1233</v>
      </c>
      <c r="I385" s="17">
        <v>10.93</v>
      </c>
      <c r="J385" s="17" t="s">
        <v>2207</v>
      </c>
      <c r="K385" s="33">
        <v>2022.01</v>
      </c>
      <c r="L385" s="33">
        <v>2022.12</v>
      </c>
      <c r="M385" s="17" t="s">
        <v>1437</v>
      </c>
      <c r="N385" s="17" t="s">
        <v>1623</v>
      </c>
      <c r="O385" s="17"/>
    </row>
    <row r="386" s="3" customFormat="1" ht="46" customHeight="1" spans="1:15">
      <c r="A386" s="16">
        <v>381</v>
      </c>
      <c r="B386" s="17" t="s">
        <v>2267</v>
      </c>
      <c r="C386" s="17" t="s">
        <v>1432</v>
      </c>
      <c r="D386" s="17" t="s">
        <v>2117</v>
      </c>
      <c r="E386" s="17" t="s">
        <v>2268</v>
      </c>
      <c r="F386" s="17">
        <v>5.02</v>
      </c>
      <c r="G386" s="17" t="s">
        <v>2269</v>
      </c>
      <c r="H386" s="17" t="s">
        <v>1233</v>
      </c>
      <c r="I386" s="17">
        <v>5.02</v>
      </c>
      <c r="J386" s="17" t="s">
        <v>2179</v>
      </c>
      <c r="K386" s="33">
        <v>2022.01</v>
      </c>
      <c r="L386" s="33">
        <v>2022.12</v>
      </c>
      <c r="M386" s="17" t="s">
        <v>1437</v>
      </c>
      <c r="N386" s="17" t="s">
        <v>2270</v>
      </c>
      <c r="O386" s="17"/>
    </row>
    <row r="387" s="3" customFormat="1" ht="39" customHeight="1" spans="1:15">
      <c r="A387" s="16">
        <v>382</v>
      </c>
      <c r="B387" s="17" t="s">
        <v>2271</v>
      </c>
      <c r="C387" s="17" t="s">
        <v>1432</v>
      </c>
      <c r="D387" s="17" t="s">
        <v>2117</v>
      </c>
      <c r="E387" s="17" t="s">
        <v>2272</v>
      </c>
      <c r="F387" s="17">
        <v>13.6</v>
      </c>
      <c r="G387" s="17" t="s">
        <v>2273</v>
      </c>
      <c r="H387" s="17" t="s">
        <v>1233</v>
      </c>
      <c r="I387" s="17">
        <v>13.6</v>
      </c>
      <c r="J387" s="17" t="s">
        <v>2182</v>
      </c>
      <c r="K387" s="33">
        <v>2022.01</v>
      </c>
      <c r="L387" s="33">
        <v>2022.12</v>
      </c>
      <c r="M387" s="17" t="s">
        <v>1437</v>
      </c>
      <c r="N387" s="17" t="s">
        <v>2274</v>
      </c>
      <c r="O387" s="17"/>
    </row>
    <row r="388" s="3" customFormat="1" ht="44" customHeight="1" spans="1:15">
      <c r="A388" s="16">
        <v>383</v>
      </c>
      <c r="B388" s="17" t="s">
        <v>2271</v>
      </c>
      <c r="C388" s="17" t="s">
        <v>1432</v>
      </c>
      <c r="D388" s="17" t="s">
        <v>2117</v>
      </c>
      <c r="E388" s="17" t="s">
        <v>2275</v>
      </c>
      <c r="F388" s="17">
        <v>14.65</v>
      </c>
      <c r="G388" s="17" t="s">
        <v>2276</v>
      </c>
      <c r="H388" s="17" t="s">
        <v>1233</v>
      </c>
      <c r="I388" s="17">
        <v>14.65</v>
      </c>
      <c r="J388" s="17" t="s">
        <v>2190</v>
      </c>
      <c r="K388" s="33">
        <v>2022.01</v>
      </c>
      <c r="L388" s="33">
        <v>2022.12</v>
      </c>
      <c r="M388" s="17" t="s">
        <v>1437</v>
      </c>
      <c r="N388" s="17" t="s">
        <v>2274</v>
      </c>
      <c r="O388" s="17"/>
    </row>
    <row r="389" s="3" customFormat="1" ht="63" customHeight="1" spans="1:15">
      <c r="A389" s="16">
        <v>384</v>
      </c>
      <c r="B389" s="17" t="s">
        <v>2271</v>
      </c>
      <c r="C389" s="17" t="s">
        <v>1432</v>
      </c>
      <c r="D389" s="17" t="s">
        <v>2117</v>
      </c>
      <c r="E389" s="17" t="s">
        <v>2277</v>
      </c>
      <c r="F389" s="17">
        <v>16.72</v>
      </c>
      <c r="G389" s="17" t="s">
        <v>2278</v>
      </c>
      <c r="H389" s="17" t="s">
        <v>1233</v>
      </c>
      <c r="I389" s="17">
        <v>16.72</v>
      </c>
      <c r="J389" s="17" t="s">
        <v>2279</v>
      </c>
      <c r="K389" s="33">
        <v>2022.01</v>
      </c>
      <c r="L389" s="33">
        <v>2022.12</v>
      </c>
      <c r="M389" s="17" t="s">
        <v>1437</v>
      </c>
      <c r="N389" s="17" t="s">
        <v>2274</v>
      </c>
      <c r="O389" s="17"/>
    </row>
    <row r="390" s="3" customFormat="1" ht="36" customHeight="1" spans="1:15">
      <c r="A390" s="16">
        <v>385</v>
      </c>
      <c r="B390" s="17" t="s">
        <v>2271</v>
      </c>
      <c r="C390" s="17" t="s">
        <v>1432</v>
      </c>
      <c r="D390" s="17" t="s">
        <v>2117</v>
      </c>
      <c r="E390" s="17" t="s">
        <v>2280</v>
      </c>
      <c r="F390" s="17">
        <v>14.71</v>
      </c>
      <c r="G390" s="17" t="s">
        <v>2281</v>
      </c>
      <c r="H390" s="17" t="s">
        <v>1233</v>
      </c>
      <c r="I390" s="17">
        <v>14.71</v>
      </c>
      <c r="J390" s="17" t="s">
        <v>2163</v>
      </c>
      <c r="K390" s="33">
        <v>2022.01</v>
      </c>
      <c r="L390" s="33">
        <v>2022.12</v>
      </c>
      <c r="M390" s="17" t="s">
        <v>1437</v>
      </c>
      <c r="N390" s="17" t="s">
        <v>2274</v>
      </c>
      <c r="O390" s="17"/>
    </row>
    <row r="391" s="3" customFormat="1" ht="45" customHeight="1" spans="1:15">
      <c r="A391" s="16">
        <v>386</v>
      </c>
      <c r="B391" s="17" t="s">
        <v>1839</v>
      </c>
      <c r="C391" s="17" t="s">
        <v>1432</v>
      </c>
      <c r="D391" s="17" t="s">
        <v>2117</v>
      </c>
      <c r="E391" s="17" t="s">
        <v>2282</v>
      </c>
      <c r="F391" s="17">
        <v>14.24</v>
      </c>
      <c r="G391" s="17" t="s">
        <v>2283</v>
      </c>
      <c r="H391" s="17" t="s">
        <v>1233</v>
      </c>
      <c r="I391" s="17">
        <v>14.24</v>
      </c>
      <c r="J391" s="17" t="s">
        <v>2284</v>
      </c>
      <c r="K391" s="33">
        <v>2022.01</v>
      </c>
      <c r="L391" s="33">
        <v>2022.12</v>
      </c>
      <c r="M391" s="17" t="s">
        <v>1437</v>
      </c>
      <c r="N391" s="17" t="s">
        <v>1841</v>
      </c>
      <c r="O391" s="17"/>
    </row>
    <row r="392" s="3" customFormat="1" ht="40" customHeight="1" spans="1:15">
      <c r="A392" s="16">
        <v>387</v>
      </c>
      <c r="B392" s="17" t="s">
        <v>1839</v>
      </c>
      <c r="C392" s="17" t="s">
        <v>1432</v>
      </c>
      <c r="D392" s="17" t="s">
        <v>2117</v>
      </c>
      <c r="E392" s="17" t="s">
        <v>2285</v>
      </c>
      <c r="F392" s="17">
        <v>7.21</v>
      </c>
      <c r="G392" s="17" t="s">
        <v>2286</v>
      </c>
      <c r="H392" s="17" t="s">
        <v>1233</v>
      </c>
      <c r="I392" s="17">
        <v>7.21</v>
      </c>
      <c r="J392" s="17" t="s">
        <v>2179</v>
      </c>
      <c r="K392" s="33">
        <v>2022.01</v>
      </c>
      <c r="L392" s="33">
        <v>2022.12</v>
      </c>
      <c r="M392" s="17" t="s">
        <v>1437</v>
      </c>
      <c r="N392" s="17" t="s">
        <v>1841</v>
      </c>
      <c r="O392" s="17"/>
    </row>
    <row r="393" s="3" customFormat="1" ht="47" customHeight="1" spans="1:15">
      <c r="A393" s="16">
        <v>388</v>
      </c>
      <c r="B393" s="17" t="s">
        <v>1839</v>
      </c>
      <c r="C393" s="17" t="s">
        <v>1432</v>
      </c>
      <c r="D393" s="17" t="s">
        <v>2117</v>
      </c>
      <c r="E393" s="17" t="s">
        <v>2287</v>
      </c>
      <c r="F393" s="17">
        <v>24.53</v>
      </c>
      <c r="G393" s="17" t="s">
        <v>2288</v>
      </c>
      <c r="H393" s="17" t="s">
        <v>1233</v>
      </c>
      <c r="I393" s="17">
        <v>24.53</v>
      </c>
      <c r="J393" s="17" t="s">
        <v>2289</v>
      </c>
      <c r="K393" s="33">
        <v>2022.01</v>
      </c>
      <c r="L393" s="33">
        <v>2022.12</v>
      </c>
      <c r="M393" s="17" t="s">
        <v>1437</v>
      </c>
      <c r="N393" s="17" t="s">
        <v>1841</v>
      </c>
      <c r="O393" s="17"/>
    </row>
    <row r="394" s="3" customFormat="1" ht="44" customHeight="1" spans="1:15">
      <c r="A394" s="16">
        <v>389</v>
      </c>
      <c r="B394" s="17" t="s">
        <v>1839</v>
      </c>
      <c r="C394" s="17" t="s">
        <v>1432</v>
      </c>
      <c r="D394" s="17" t="s">
        <v>2117</v>
      </c>
      <c r="E394" s="17" t="s">
        <v>2290</v>
      </c>
      <c r="F394" s="17">
        <v>14.65</v>
      </c>
      <c r="G394" s="17" t="s">
        <v>2276</v>
      </c>
      <c r="H394" s="17" t="s">
        <v>1233</v>
      </c>
      <c r="I394" s="17">
        <v>14.65</v>
      </c>
      <c r="J394" s="17" t="s">
        <v>2182</v>
      </c>
      <c r="K394" s="33">
        <v>2022.01</v>
      </c>
      <c r="L394" s="33">
        <v>2022.12</v>
      </c>
      <c r="M394" s="17" t="s">
        <v>1437</v>
      </c>
      <c r="N394" s="17" t="s">
        <v>1841</v>
      </c>
      <c r="O394" s="17"/>
    </row>
    <row r="395" s="3" customFormat="1" ht="59" customHeight="1" spans="1:15">
      <c r="A395" s="16">
        <v>390</v>
      </c>
      <c r="B395" s="17" t="s">
        <v>2291</v>
      </c>
      <c r="C395" s="17" t="s">
        <v>1432</v>
      </c>
      <c r="D395" s="17" t="s">
        <v>2117</v>
      </c>
      <c r="E395" s="17" t="s">
        <v>2292</v>
      </c>
      <c r="F395" s="17">
        <v>40.72</v>
      </c>
      <c r="G395" s="17" t="s">
        <v>2293</v>
      </c>
      <c r="H395" s="17" t="s">
        <v>1233</v>
      </c>
      <c r="I395" s="17">
        <v>40.72</v>
      </c>
      <c r="J395" s="17" t="s">
        <v>2294</v>
      </c>
      <c r="K395" s="33">
        <v>2022.01</v>
      </c>
      <c r="L395" s="33">
        <v>2022.12</v>
      </c>
      <c r="M395" s="17" t="s">
        <v>1437</v>
      </c>
      <c r="N395" s="17" t="s">
        <v>2295</v>
      </c>
      <c r="O395" s="17"/>
    </row>
    <row r="396" s="3" customFormat="1" ht="57" customHeight="1" spans="1:15">
      <c r="A396" s="16">
        <v>391</v>
      </c>
      <c r="B396" s="17" t="s">
        <v>1427</v>
      </c>
      <c r="C396" s="17" t="s">
        <v>1432</v>
      </c>
      <c r="D396" s="17" t="s">
        <v>2117</v>
      </c>
      <c r="E396" s="17" t="s">
        <v>2296</v>
      </c>
      <c r="F396" s="17">
        <v>14.87</v>
      </c>
      <c r="G396" s="17" t="s">
        <v>2297</v>
      </c>
      <c r="H396" s="17" t="s">
        <v>1233</v>
      </c>
      <c r="I396" s="17">
        <v>14.87</v>
      </c>
      <c r="J396" s="17" t="s">
        <v>2298</v>
      </c>
      <c r="K396" s="33">
        <v>2022.01</v>
      </c>
      <c r="L396" s="33">
        <v>2022.12</v>
      </c>
      <c r="M396" s="17" t="s">
        <v>1437</v>
      </c>
      <c r="N396" s="17" t="s">
        <v>1431</v>
      </c>
      <c r="O396" s="17"/>
    </row>
    <row r="397" s="3" customFormat="1" ht="51" customHeight="1" spans="1:15">
      <c r="A397" s="16">
        <v>392</v>
      </c>
      <c r="B397" s="17" t="s">
        <v>1260</v>
      </c>
      <c r="C397" s="17" t="s">
        <v>1432</v>
      </c>
      <c r="D397" s="17" t="s">
        <v>2117</v>
      </c>
      <c r="E397" s="17" t="s">
        <v>2299</v>
      </c>
      <c r="F397" s="17">
        <v>9.22</v>
      </c>
      <c r="G397" s="17" t="s">
        <v>2300</v>
      </c>
      <c r="H397" s="17" t="s">
        <v>1233</v>
      </c>
      <c r="I397" s="17">
        <v>9.22</v>
      </c>
      <c r="J397" s="17" t="s">
        <v>2284</v>
      </c>
      <c r="K397" s="33">
        <v>2022.01</v>
      </c>
      <c r="L397" s="33">
        <v>2022.12</v>
      </c>
      <c r="M397" s="17" t="s">
        <v>1437</v>
      </c>
      <c r="N397" s="17" t="s">
        <v>1264</v>
      </c>
      <c r="O397" s="17"/>
    </row>
    <row r="398" s="3" customFormat="1" ht="38" customHeight="1" spans="1:15">
      <c r="A398" s="16">
        <v>393</v>
      </c>
      <c r="B398" s="17" t="s">
        <v>1260</v>
      </c>
      <c r="C398" s="17" t="s">
        <v>1432</v>
      </c>
      <c r="D398" s="17" t="s">
        <v>2117</v>
      </c>
      <c r="E398" s="17" t="s">
        <v>2301</v>
      </c>
      <c r="F398" s="17">
        <v>9.22</v>
      </c>
      <c r="G398" s="17" t="s">
        <v>2300</v>
      </c>
      <c r="H398" s="17" t="s">
        <v>1233</v>
      </c>
      <c r="I398" s="17">
        <v>9.22</v>
      </c>
      <c r="J398" s="17" t="s">
        <v>2153</v>
      </c>
      <c r="K398" s="33">
        <v>2022.01</v>
      </c>
      <c r="L398" s="33">
        <v>2022.12</v>
      </c>
      <c r="M398" s="17" t="s">
        <v>1437</v>
      </c>
      <c r="N398" s="17" t="s">
        <v>1264</v>
      </c>
      <c r="O398" s="17"/>
    </row>
    <row r="399" s="3" customFormat="1" ht="42" customHeight="1" spans="1:15">
      <c r="A399" s="16">
        <v>394</v>
      </c>
      <c r="B399" s="17" t="s">
        <v>1260</v>
      </c>
      <c r="C399" s="17" t="s">
        <v>1432</v>
      </c>
      <c r="D399" s="17" t="s">
        <v>2117</v>
      </c>
      <c r="E399" s="17" t="s">
        <v>2302</v>
      </c>
      <c r="F399" s="17">
        <v>7.17</v>
      </c>
      <c r="G399" s="17" t="s">
        <v>2243</v>
      </c>
      <c r="H399" s="17" t="s">
        <v>1233</v>
      </c>
      <c r="I399" s="17">
        <v>7.17</v>
      </c>
      <c r="J399" s="17" t="s">
        <v>2153</v>
      </c>
      <c r="K399" s="33">
        <v>2022.01</v>
      </c>
      <c r="L399" s="33">
        <v>2022.12</v>
      </c>
      <c r="M399" s="17" t="s">
        <v>1437</v>
      </c>
      <c r="N399" s="17" t="s">
        <v>1264</v>
      </c>
      <c r="O399" s="17"/>
    </row>
    <row r="400" s="3" customFormat="1" ht="45" customHeight="1" spans="1:15">
      <c r="A400" s="16">
        <v>395</v>
      </c>
      <c r="B400" s="17" t="s">
        <v>2303</v>
      </c>
      <c r="C400" s="17" t="s">
        <v>1432</v>
      </c>
      <c r="D400" s="17" t="s">
        <v>2117</v>
      </c>
      <c r="E400" s="17" t="s">
        <v>2304</v>
      </c>
      <c r="F400" s="17">
        <v>10.64</v>
      </c>
      <c r="G400" s="17" t="s">
        <v>2224</v>
      </c>
      <c r="H400" s="17" t="s">
        <v>1233</v>
      </c>
      <c r="I400" s="17">
        <v>10.64</v>
      </c>
      <c r="J400" s="17" t="s">
        <v>2190</v>
      </c>
      <c r="K400" s="33">
        <v>2022.01</v>
      </c>
      <c r="L400" s="33">
        <v>2022.12</v>
      </c>
      <c r="M400" s="17" t="s">
        <v>1437</v>
      </c>
      <c r="N400" s="17" t="s">
        <v>1462</v>
      </c>
      <c r="O400" s="17"/>
    </row>
    <row r="401" s="3" customFormat="1" ht="53" customHeight="1" spans="1:15">
      <c r="A401" s="16">
        <v>396</v>
      </c>
      <c r="B401" s="17" t="s">
        <v>2303</v>
      </c>
      <c r="C401" s="17" t="s">
        <v>1432</v>
      </c>
      <c r="D401" s="17" t="s">
        <v>2117</v>
      </c>
      <c r="E401" s="17" t="s">
        <v>2305</v>
      </c>
      <c r="F401" s="17">
        <v>6.95</v>
      </c>
      <c r="G401" s="17" t="s">
        <v>2306</v>
      </c>
      <c r="H401" s="17" t="s">
        <v>1233</v>
      </c>
      <c r="I401" s="17">
        <v>6.95</v>
      </c>
      <c r="J401" s="17" t="s">
        <v>2307</v>
      </c>
      <c r="K401" s="33">
        <v>2022.01</v>
      </c>
      <c r="L401" s="33">
        <v>2022.12</v>
      </c>
      <c r="M401" s="17" t="s">
        <v>1437</v>
      </c>
      <c r="N401" s="17" t="s">
        <v>1462</v>
      </c>
      <c r="O401" s="17"/>
    </row>
    <row r="402" s="3" customFormat="1" ht="47" customHeight="1" spans="1:15">
      <c r="A402" s="16">
        <v>397</v>
      </c>
      <c r="B402" s="17" t="s">
        <v>2308</v>
      </c>
      <c r="C402" s="17" t="s">
        <v>1432</v>
      </c>
      <c r="D402" s="17" t="s">
        <v>2117</v>
      </c>
      <c r="E402" s="17" t="s">
        <v>2309</v>
      </c>
      <c r="F402" s="17">
        <v>77.72</v>
      </c>
      <c r="G402" s="17" t="s">
        <v>2310</v>
      </c>
      <c r="H402" s="17" t="s">
        <v>1233</v>
      </c>
      <c r="I402" s="17">
        <v>77.72</v>
      </c>
      <c r="J402" s="17" t="s">
        <v>2311</v>
      </c>
      <c r="K402" s="33">
        <v>2022.01</v>
      </c>
      <c r="L402" s="33">
        <v>2022.12</v>
      </c>
      <c r="M402" s="17" t="s">
        <v>1437</v>
      </c>
      <c r="N402" s="17" t="s">
        <v>2312</v>
      </c>
      <c r="O402" s="17"/>
    </row>
    <row r="403" s="3" customFormat="1" ht="57" customHeight="1" spans="1:15">
      <c r="A403" s="16">
        <v>398</v>
      </c>
      <c r="B403" s="17" t="s">
        <v>2313</v>
      </c>
      <c r="C403" s="17" t="s">
        <v>1432</v>
      </c>
      <c r="D403" s="17" t="s">
        <v>2117</v>
      </c>
      <c r="E403" s="17" t="s">
        <v>2314</v>
      </c>
      <c r="F403" s="17">
        <v>85.38</v>
      </c>
      <c r="G403" s="17" t="s">
        <v>2315</v>
      </c>
      <c r="H403" s="17" t="s">
        <v>1233</v>
      </c>
      <c r="I403" s="17">
        <v>85.38</v>
      </c>
      <c r="J403" s="17" t="s">
        <v>2316</v>
      </c>
      <c r="K403" s="33">
        <v>2022.01</v>
      </c>
      <c r="L403" s="33">
        <v>2022.12</v>
      </c>
      <c r="M403" s="17" t="s">
        <v>1437</v>
      </c>
      <c r="N403" s="17" t="s">
        <v>2317</v>
      </c>
      <c r="O403" s="17"/>
    </row>
    <row r="404" s="3" customFormat="1" ht="40" customHeight="1" spans="1:15">
      <c r="A404" s="16">
        <v>399</v>
      </c>
      <c r="B404" s="17" t="s">
        <v>2313</v>
      </c>
      <c r="C404" s="17" t="s">
        <v>1432</v>
      </c>
      <c r="D404" s="17" t="s">
        <v>2117</v>
      </c>
      <c r="E404" s="17" t="s">
        <v>2318</v>
      </c>
      <c r="F404" s="17">
        <v>26.05</v>
      </c>
      <c r="G404" s="17" t="s">
        <v>2319</v>
      </c>
      <c r="H404" s="17" t="s">
        <v>1233</v>
      </c>
      <c r="I404" s="17">
        <v>26.05</v>
      </c>
      <c r="J404" s="17" t="s">
        <v>2320</v>
      </c>
      <c r="K404" s="33">
        <v>2022.01</v>
      </c>
      <c r="L404" s="33">
        <v>2022.12</v>
      </c>
      <c r="M404" s="17" t="s">
        <v>1437</v>
      </c>
      <c r="N404" s="17" t="s">
        <v>2317</v>
      </c>
      <c r="O404" s="17"/>
    </row>
    <row r="405" s="3" customFormat="1" ht="58" customHeight="1" spans="1:15">
      <c r="A405" s="16">
        <v>400</v>
      </c>
      <c r="B405" s="17" t="s">
        <v>1387</v>
      </c>
      <c r="C405" s="17" t="s">
        <v>1432</v>
      </c>
      <c r="D405" s="17" t="s">
        <v>2117</v>
      </c>
      <c r="E405" s="17" t="s">
        <v>2321</v>
      </c>
      <c r="F405" s="17">
        <v>36.13</v>
      </c>
      <c r="G405" s="17" t="s">
        <v>2322</v>
      </c>
      <c r="H405" s="17" t="s">
        <v>1233</v>
      </c>
      <c r="I405" s="17">
        <v>36.13</v>
      </c>
      <c r="J405" s="17" t="s">
        <v>2320</v>
      </c>
      <c r="K405" s="33">
        <v>2022.01</v>
      </c>
      <c r="L405" s="33">
        <v>2022.12</v>
      </c>
      <c r="M405" s="17" t="s">
        <v>1437</v>
      </c>
      <c r="N405" s="17" t="s">
        <v>1390</v>
      </c>
      <c r="O405" s="17"/>
    </row>
    <row r="406" s="3" customFormat="1" ht="87" customHeight="1" spans="1:15">
      <c r="A406" s="16">
        <v>401</v>
      </c>
      <c r="B406" s="17" t="s">
        <v>1387</v>
      </c>
      <c r="C406" s="17" t="s">
        <v>1432</v>
      </c>
      <c r="D406" s="17" t="s">
        <v>2117</v>
      </c>
      <c r="E406" s="17" t="s">
        <v>2323</v>
      </c>
      <c r="F406" s="17">
        <v>105.48</v>
      </c>
      <c r="G406" s="17" t="s">
        <v>2324</v>
      </c>
      <c r="H406" s="17" t="s">
        <v>1233</v>
      </c>
      <c r="I406" s="17">
        <v>105.48</v>
      </c>
      <c r="J406" s="17" t="s">
        <v>2325</v>
      </c>
      <c r="K406" s="33">
        <v>2022.01</v>
      </c>
      <c r="L406" s="33">
        <v>2022.12</v>
      </c>
      <c r="M406" s="17" t="s">
        <v>1437</v>
      </c>
      <c r="N406" s="17" t="s">
        <v>1390</v>
      </c>
      <c r="O406" s="17"/>
    </row>
    <row r="407" s="3" customFormat="1" ht="51" customHeight="1" spans="1:15">
      <c r="A407" s="16">
        <v>402</v>
      </c>
      <c r="B407" s="17" t="s">
        <v>1387</v>
      </c>
      <c r="C407" s="17" t="s">
        <v>1432</v>
      </c>
      <c r="D407" s="17" t="s">
        <v>2117</v>
      </c>
      <c r="E407" s="17" t="s">
        <v>2326</v>
      </c>
      <c r="F407" s="17">
        <v>19.11</v>
      </c>
      <c r="G407" s="17" t="s">
        <v>2327</v>
      </c>
      <c r="H407" s="17" t="s">
        <v>1233</v>
      </c>
      <c r="I407" s="17">
        <v>19.11</v>
      </c>
      <c r="J407" s="17" t="s">
        <v>2328</v>
      </c>
      <c r="K407" s="33">
        <v>2022.01</v>
      </c>
      <c r="L407" s="33">
        <v>2022.12</v>
      </c>
      <c r="M407" s="17" t="s">
        <v>1437</v>
      </c>
      <c r="N407" s="17" t="s">
        <v>1390</v>
      </c>
      <c r="O407" s="17"/>
    </row>
    <row r="408" s="3" customFormat="1" ht="150" customHeight="1" spans="1:15">
      <c r="A408" s="16">
        <v>403</v>
      </c>
      <c r="B408" s="17" t="s">
        <v>1738</v>
      </c>
      <c r="C408" s="17" t="s">
        <v>1432</v>
      </c>
      <c r="D408" s="17" t="s">
        <v>2117</v>
      </c>
      <c r="E408" s="17" t="s">
        <v>2329</v>
      </c>
      <c r="F408" s="17">
        <v>211.83</v>
      </c>
      <c r="G408" s="17" t="s">
        <v>2330</v>
      </c>
      <c r="H408" s="17" t="s">
        <v>1233</v>
      </c>
      <c r="I408" s="17">
        <v>211.83</v>
      </c>
      <c r="J408" s="17" t="s">
        <v>2316</v>
      </c>
      <c r="K408" s="33">
        <v>2022.01</v>
      </c>
      <c r="L408" s="33">
        <v>2022.12</v>
      </c>
      <c r="M408" s="17" t="s">
        <v>1437</v>
      </c>
      <c r="N408" s="17" t="s">
        <v>1739</v>
      </c>
      <c r="O408" s="17"/>
    </row>
    <row r="409" s="3" customFormat="1" ht="43" customHeight="1" spans="1:15">
      <c r="A409" s="16">
        <v>404</v>
      </c>
      <c r="B409" s="17" t="s">
        <v>1725</v>
      </c>
      <c r="C409" s="17" t="s">
        <v>1432</v>
      </c>
      <c r="D409" s="17" t="s">
        <v>2117</v>
      </c>
      <c r="E409" s="17" t="s">
        <v>2331</v>
      </c>
      <c r="F409" s="17">
        <v>9.44</v>
      </c>
      <c r="G409" s="17" t="s">
        <v>2332</v>
      </c>
      <c r="H409" s="17" t="s">
        <v>1233</v>
      </c>
      <c r="I409" s="17">
        <v>9.44</v>
      </c>
      <c r="J409" s="17" t="s">
        <v>2333</v>
      </c>
      <c r="K409" s="33">
        <v>2022.01</v>
      </c>
      <c r="L409" s="33">
        <v>2022.12</v>
      </c>
      <c r="M409" s="17" t="s">
        <v>1437</v>
      </c>
      <c r="N409" s="17" t="s">
        <v>1726</v>
      </c>
      <c r="O409" s="17"/>
    </row>
    <row r="410" s="3" customFormat="1" ht="44" customHeight="1" spans="1:15">
      <c r="A410" s="16">
        <v>405</v>
      </c>
      <c r="B410" s="17" t="s">
        <v>2014</v>
      </c>
      <c r="C410" s="17" t="s">
        <v>1432</v>
      </c>
      <c r="D410" s="17" t="s">
        <v>2117</v>
      </c>
      <c r="E410" s="17" t="s">
        <v>2334</v>
      </c>
      <c r="F410" s="17">
        <v>87.61</v>
      </c>
      <c r="G410" s="17" t="s">
        <v>2335</v>
      </c>
      <c r="H410" s="17" t="s">
        <v>1233</v>
      </c>
      <c r="I410" s="17">
        <v>87.61</v>
      </c>
      <c r="J410" s="17" t="s">
        <v>2320</v>
      </c>
      <c r="K410" s="33">
        <v>2022.01</v>
      </c>
      <c r="L410" s="33">
        <v>2022.12</v>
      </c>
      <c r="M410" s="17" t="s">
        <v>1437</v>
      </c>
      <c r="N410" s="17" t="s">
        <v>2018</v>
      </c>
      <c r="O410" s="17"/>
    </row>
    <row r="411" s="3" customFormat="1" ht="44" customHeight="1" spans="1:15">
      <c r="A411" s="16">
        <v>406</v>
      </c>
      <c r="B411" s="17" t="s">
        <v>1830</v>
      </c>
      <c r="C411" s="17" t="s">
        <v>1432</v>
      </c>
      <c r="D411" s="17" t="s">
        <v>2117</v>
      </c>
      <c r="E411" s="17" t="s">
        <v>2336</v>
      </c>
      <c r="F411" s="17">
        <v>30.74</v>
      </c>
      <c r="G411" s="17" t="s">
        <v>2337</v>
      </c>
      <c r="H411" s="17" t="s">
        <v>1233</v>
      </c>
      <c r="I411" s="17">
        <v>30.74</v>
      </c>
      <c r="J411" s="17" t="s">
        <v>2328</v>
      </c>
      <c r="K411" s="33">
        <v>2022.01</v>
      </c>
      <c r="L411" s="33">
        <v>2022.12</v>
      </c>
      <c r="M411" s="17" t="s">
        <v>1437</v>
      </c>
      <c r="N411" s="17" t="s">
        <v>1832</v>
      </c>
      <c r="O411" s="17"/>
    </row>
    <row r="412" s="3" customFormat="1" ht="46" customHeight="1" spans="1:15">
      <c r="A412" s="16">
        <v>407</v>
      </c>
      <c r="B412" s="17" t="s">
        <v>1830</v>
      </c>
      <c r="C412" s="17" t="s">
        <v>1432</v>
      </c>
      <c r="D412" s="17" t="s">
        <v>2117</v>
      </c>
      <c r="E412" s="17" t="s">
        <v>2338</v>
      </c>
      <c r="F412" s="17">
        <v>27.05</v>
      </c>
      <c r="G412" s="17" t="s">
        <v>2339</v>
      </c>
      <c r="H412" s="17" t="s">
        <v>1233</v>
      </c>
      <c r="I412" s="17">
        <v>27.05</v>
      </c>
      <c r="J412" s="17" t="s">
        <v>2340</v>
      </c>
      <c r="K412" s="33">
        <v>2022.01</v>
      </c>
      <c r="L412" s="33">
        <v>2022.12</v>
      </c>
      <c r="M412" s="17" t="s">
        <v>1437</v>
      </c>
      <c r="N412" s="17" t="s">
        <v>1832</v>
      </c>
      <c r="O412" s="17"/>
    </row>
    <row r="413" s="3" customFormat="1" ht="46" customHeight="1" spans="1:15">
      <c r="A413" s="16">
        <v>408</v>
      </c>
      <c r="B413" s="17" t="s">
        <v>1820</v>
      </c>
      <c r="C413" s="17" t="s">
        <v>1432</v>
      </c>
      <c r="D413" s="17" t="s">
        <v>2117</v>
      </c>
      <c r="E413" s="17" t="s">
        <v>2341</v>
      </c>
      <c r="F413" s="17">
        <v>103.77</v>
      </c>
      <c r="G413" s="17" t="s">
        <v>2342</v>
      </c>
      <c r="H413" s="17" t="s">
        <v>1233</v>
      </c>
      <c r="I413" s="17">
        <v>103.77</v>
      </c>
      <c r="J413" s="17" t="s">
        <v>2311</v>
      </c>
      <c r="K413" s="33">
        <v>2022.01</v>
      </c>
      <c r="L413" s="33">
        <v>2022.12</v>
      </c>
      <c r="M413" s="17" t="s">
        <v>1437</v>
      </c>
      <c r="N413" s="17" t="s">
        <v>1822</v>
      </c>
      <c r="O413" s="17"/>
    </row>
    <row r="414" s="3" customFormat="1" ht="47" customHeight="1" spans="1:15">
      <c r="A414" s="16">
        <v>409</v>
      </c>
      <c r="B414" s="17" t="s">
        <v>1617</v>
      </c>
      <c r="C414" s="17" t="s">
        <v>1432</v>
      </c>
      <c r="D414" s="17" t="s">
        <v>2117</v>
      </c>
      <c r="E414" s="17" t="s">
        <v>2343</v>
      </c>
      <c r="F414" s="17">
        <v>49.66</v>
      </c>
      <c r="G414" s="17" t="s">
        <v>2344</v>
      </c>
      <c r="H414" s="17" t="s">
        <v>1233</v>
      </c>
      <c r="I414" s="17">
        <v>49.66</v>
      </c>
      <c r="J414" s="17" t="s">
        <v>2345</v>
      </c>
      <c r="K414" s="33">
        <v>2022.01</v>
      </c>
      <c r="L414" s="33">
        <v>2022.12</v>
      </c>
      <c r="M414" s="17" t="s">
        <v>1437</v>
      </c>
      <c r="N414" s="17" t="s">
        <v>1623</v>
      </c>
      <c r="O414" s="17"/>
    </row>
    <row r="415" s="3" customFormat="1" ht="36" customHeight="1" spans="1:15">
      <c r="A415" s="16">
        <v>410</v>
      </c>
      <c r="B415" s="17" t="s">
        <v>2346</v>
      </c>
      <c r="C415" s="17" t="s">
        <v>1432</v>
      </c>
      <c r="D415" s="17" t="s">
        <v>2117</v>
      </c>
      <c r="E415" s="17" t="s">
        <v>2347</v>
      </c>
      <c r="F415" s="17">
        <v>1.6</v>
      </c>
      <c r="G415" s="17" t="s">
        <v>2348</v>
      </c>
      <c r="H415" s="17" t="s">
        <v>1233</v>
      </c>
      <c r="I415" s="17">
        <v>1.6</v>
      </c>
      <c r="J415" s="17" t="s">
        <v>2349</v>
      </c>
      <c r="K415" s="33">
        <v>2022.01</v>
      </c>
      <c r="L415" s="33">
        <v>2022.12</v>
      </c>
      <c r="M415" s="17" t="s">
        <v>1437</v>
      </c>
      <c r="N415" s="17" t="s">
        <v>2350</v>
      </c>
      <c r="O415" s="17"/>
    </row>
    <row r="416" s="3" customFormat="1" ht="39" customHeight="1" spans="1:15">
      <c r="A416" s="16">
        <v>411</v>
      </c>
      <c r="B416" s="17" t="s">
        <v>2346</v>
      </c>
      <c r="C416" s="17" t="s">
        <v>1432</v>
      </c>
      <c r="D416" s="17" t="s">
        <v>2117</v>
      </c>
      <c r="E416" s="17" t="s">
        <v>2351</v>
      </c>
      <c r="F416" s="17">
        <v>3.94</v>
      </c>
      <c r="G416" s="17" t="s">
        <v>2352</v>
      </c>
      <c r="H416" s="17" t="s">
        <v>1233</v>
      </c>
      <c r="I416" s="17">
        <v>3.94</v>
      </c>
      <c r="J416" s="17" t="s">
        <v>2353</v>
      </c>
      <c r="K416" s="33">
        <v>2022.01</v>
      </c>
      <c r="L416" s="33">
        <v>2022.12</v>
      </c>
      <c r="M416" s="17" t="s">
        <v>1437</v>
      </c>
      <c r="N416" s="17" t="s">
        <v>2350</v>
      </c>
      <c r="O416" s="17"/>
    </row>
    <row r="417" s="3" customFormat="1" ht="51" customHeight="1" spans="1:15">
      <c r="A417" s="16">
        <v>412</v>
      </c>
      <c r="B417" s="17" t="s">
        <v>1963</v>
      </c>
      <c r="C417" s="17" t="s">
        <v>1432</v>
      </c>
      <c r="D417" s="17" t="s">
        <v>2117</v>
      </c>
      <c r="E417" s="17" t="s">
        <v>2354</v>
      </c>
      <c r="F417" s="17">
        <v>16.64</v>
      </c>
      <c r="G417" s="17" t="s">
        <v>2355</v>
      </c>
      <c r="H417" s="17" t="s">
        <v>1233</v>
      </c>
      <c r="I417" s="17">
        <v>16.64</v>
      </c>
      <c r="J417" s="17" t="s">
        <v>2356</v>
      </c>
      <c r="K417" s="33">
        <v>2022.01</v>
      </c>
      <c r="L417" s="33">
        <v>2022.12</v>
      </c>
      <c r="M417" s="17" t="s">
        <v>1437</v>
      </c>
      <c r="N417" s="17" t="s">
        <v>1964</v>
      </c>
      <c r="O417" s="17"/>
    </row>
    <row r="418" s="3" customFormat="1" ht="48" customHeight="1" spans="1:15">
      <c r="A418" s="16">
        <v>413</v>
      </c>
      <c r="B418" s="17" t="s">
        <v>2357</v>
      </c>
      <c r="C418" s="17" t="s">
        <v>1432</v>
      </c>
      <c r="D418" s="17" t="s">
        <v>2117</v>
      </c>
      <c r="E418" s="17" t="s">
        <v>2358</v>
      </c>
      <c r="F418" s="17">
        <v>142.9</v>
      </c>
      <c r="G418" s="17" t="s">
        <v>2359</v>
      </c>
      <c r="H418" s="17" t="s">
        <v>1233</v>
      </c>
      <c r="I418" s="17">
        <v>142.9</v>
      </c>
      <c r="J418" s="17" t="s">
        <v>2360</v>
      </c>
      <c r="K418" s="33">
        <v>2022.01</v>
      </c>
      <c r="L418" s="33">
        <v>2022.12</v>
      </c>
      <c r="M418" s="17" t="s">
        <v>1437</v>
      </c>
      <c r="N418" s="17" t="s">
        <v>2361</v>
      </c>
      <c r="O418" s="17"/>
    </row>
    <row r="419" s="3" customFormat="1" ht="40" customHeight="1" spans="1:15">
      <c r="A419" s="16">
        <v>414</v>
      </c>
      <c r="B419" s="17" t="s">
        <v>2308</v>
      </c>
      <c r="C419" s="17" t="s">
        <v>1432</v>
      </c>
      <c r="D419" s="17" t="s">
        <v>2117</v>
      </c>
      <c r="E419" s="17" t="s">
        <v>2362</v>
      </c>
      <c r="F419" s="17">
        <v>20.36</v>
      </c>
      <c r="G419" s="17" t="s">
        <v>2363</v>
      </c>
      <c r="H419" s="17" t="s">
        <v>1233</v>
      </c>
      <c r="I419" s="17">
        <v>20.36</v>
      </c>
      <c r="J419" s="17" t="s">
        <v>2364</v>
      </c>
      <c r="K419" s="33">
        <v>2022.01</v>
      </c>
      <c r="L419" s="33">
        <v>2022.12</v>
      </c>
      <c r="M419" s="17" t="s">
        <v>1437</v>
      </c>
      <c r="N419" s="17" t="s">
        <v>2312</v>
      </c>
      <c r="O419" s="17"/>
    </row>
    <row r="420" s="3" customFormat="1" ht="45" customHeight="1" spans="1:15">
      <c r="A420" s="16">
        <v>415</v>
      </c>
      <c r="B420" s="17" t="s">
        <v>2308</v>
      </c>
      <c r="C420" s="17" t="s">
        <v>1432</v>
      </c>
      <c r="D420" s="17" t="s">
        <v>2117</v>
      </c>
      <c r="E420" s="17" t="s">
        <v>2365</v>
      </c>
      <c r="F420" s="17">
        <v>24.13</v>
      </c>
      <c r="G420" s="17" t="s">
        <v>2366</v>
      </c>
      <c r="H420" s="17" t="s">
        <v>1233</v>
      </c>
      <c r="I420" s="17">
        <v>24.13</v>
      </c>
      <c r="J420" s="17" t="s">
        <v>2364</v>
      </c>
      <c r="K420" s="33">
        <v>2022.01</v>
      </c>
      <c r="L420" s="33">
        <v>2022.12</v>
      </c>
      <c r="M420" s="17" t="s">
        <v>1437</v>
      </c>
      <c r="N420" s="17" t="s">
        <v>2312</v>
      </c>
      <c r="O420" s="17"/>
    </row>
    <row r="421" s="3" customFormat="1" ht="62" customHeight="1" spans="1:15">
      <c r="A421" s="16">
        <v>416</v>
      </c>
      <c r="B421" s="17" t="s">
        <v>2313</v>
      </c>
      <c r="C421" s="17" t="s">
        <v>1432</v>
      </c>
      <c r="D421" s="17" t="s">
        <v>2117</v>
      </c>
      <c r="E421" s="17" t="s">
        <v>2367</v>
      </c>
      <c r="F421" s="17">
        <v>28.52</v>
      </c>
      <c r="G421" s="17" t="s">
        <v>2368</v>
      </c>
      <c r="H421" s="17" t="s">
        <v>1233</v>
      </c>
      <c r="I421" s="17">
        <v>28.52</v>
      </c>
      <c r="J421" s="17" t="s">
        <v>2364</v>
      </c>
      <c r="K421" s="33">
        <v>2022.01</v>
      </c>
      <c r="L421" s="33">
        <v>2022.12</v>
      </c>
      <c r="M421" s="17" t="s">
        <v>1437</v>
      </c>
      <c r="N421" s="17" t="s">
        <v>2317</v>
      </c>
      <c r="O421" s="17"/>
    </row>
    <row r="422" s="3" customFormat="1" ht="76" customHeight="1" spans="1:15">
      <c r="A422" s="16">
        <v>417</v>
      </c>
      <c r="B422" s="17" t="s">
        <v>1387</v>
      </c>
      <c r="C422" s="17" t="s">
        <v>1432</v>
      </c>
      <c r="D422" s="17" t="s">
        <v>2117</v>
      </c>
      <c r="E422" s="17" t="s">
        <v>2369</v>
      </c>
      <c r="F422" s="17">
        <v>29.47</v>
      </c>
      <c r="G422" s="17" t="s">
        <v>2370</v>
      </c>
      <c r="H422" s="17" t="s">
        <v>1233</v>
      </c>
      <c r="I422" s="17">
        <v>29.47</v>
      </c>
      <c r="J422" s="17" t="s">
        <v>2371</v>
      </c>
      <c r="K422" s="33">
        <v>2022.01</v>
      </c>
      <c r="L422" s="33">
        <v>2022.12</v>
      </c>
      <c r="M422" s="17" t="s">
        <v>1437</v>
      </c>
      <c r="N422" s="17" t="s">
        <v>1390</v>
      </c>
      <c r="O422" s="17"/>
    </row>
    <row r="423" s="3" customFormat="1" ht="60" customHeight="1" spans="1:15">
      <c r="A423" s="16">
        <v>418</v>
      </c>
      <c r="B423" s="17" t="s">
        <v>1387</v>
      </c>
      <c r="C423" s="17" t="s">
        <v>1432</v>
      </c>
      <c r="D423" s="17" t="s">
        <v>2117</v>
      </c>
      <c r="E423" s="17" t="s">
        <v>2372</v>
      </c>
      <c r="F423" s="17">
        <v>80.72</v>
      </c>
      <c r="G423" s="17" t="s">
        <v>2373</v>
      </c>
      <c r="H423" s="17" t="s">
        <v>1598</v>
      </c>
      <c r="I423" s="17">
        <v>80.72</v>
      </c>
      <c r="J423" s="17" t="s">
        <v>2374</v>
      </c>
      <c r="K423" s="33">
        <v>2022.01</v>
      </c>
      <c r="L423" s="33">
        <v>2022.12</v>
      </c>
      <c r="M423" s="17" t="s">
        <v>1437</v>
      </c>
      <c r="N423" s="17" t="s">
        <v>1390</v>
      </c>
      <c r="O423" s="17"/>
    </row>
    <row r="424" s="3" customFormat="1" ht="109" customHeight="1" spans="1:15">
      <c r="A424" s="16">
        <v>419</v>
      </c>
      <c r="B424" s="17" t="s">
        <v>1387</v>
      </c>
      <c r="C424" s="17" t="s">
        <v>1432</v>
      </c>
      <c r="D424" s="17" t="s">
        <v>2117</v>
      </c>
      <c r="E424" s="17" t="s">
        <v>2375</v>
      </c>
      <c r="F424" s="17">
        <v>34.78</v>
      </c>
      <c r="G424" s="17" t="s">
        <v>2376</v>
      </c>
      <c r="H424" s="17" t="s">
        <v>1598</v>
      </c>
      <c r="I424" s="17">
        <v>34.78</v>
      </c>
      <c r="J424" s="17" t="s">
        <v>2377</v>
      </c>
      <c r="K424" s="33">
        <v>2022.01</v>
      </c>
      <c r="L424" s="33">
        <v>2022.12</v>
      </c>
      <c r="M424" s="17" t="s">
        <v>1437</v>
      </c>
      <c r="N424" s="17" t="s">
        <v>1390</v>
      </c>
      <c r="O424" s="17"/>
    </row>
    <row r="425" s="3" customFormat="1" ht="46" customHeight="1" spans="1:15">
      <c r="A425" s="16">
        <v>420</v>
      </c>
      <c r="B425" s="17" t="s">
        <v>1400</v>
      </c>
      <c r="C425" s="17" t="s">
        <v>1432</v>
      </c>
      <c r="D425" s="17" t="s">
        <v>2117</v>
      </c>
      <c r="E425" s="17" t="s">
        <v>2378</v>
      </c>
      <c r="F425" s="17">
        <v>30.54</v>
      </c>
      <c r="G425" s="17" t="s">
        <v>2379</v>
      </c>
      <c r="H425" s="17" t="s">
        <v>1598</v>
      </c>
      <c r="I425" s="17">
        <v>30.54</v>
      </c>
      <c r="J425" s="17" t="s">
        <v>2380</v>
      </c>
      <c r="K425" s="33">
        <v>2022.01</v>
      </c>
      <c r="L425" s="33">
        <v>2022.12</v>
      </c>
      <c r="M425" s="17" t="s">
        <v>1437</v>
      </c>
      <c r="N425" s="17" t="s">
        <v>1403</v>
      </c>
      <c r="O425" s="17"/>
    </row>
    <row r="426" s="3" customFormat="1" ht="64" customHeight="1" spans="1:15">
      <c r="A426" s="16">
        <v>421</v>
      </c>
      <c r="B426" s="17" t="s">
        <v>1740</v>
      </c>
      <c r="C426" s="17" t="s">
        <v>1432</v>
      </c>
      <c r="D426" s="17" t="s">
        <v>2117</v>
      </c>
      <c r="E426" s="17" t="s">
        <v>2381</v>
      </c>
      <c r="F426" s="17">
        <v>72.5</v>
      </c>
      <c r="G426" s="17" t="s">
        <v>2382</v>
      </c>
      <c r="H426" s="17" t="s">
        <v>1598</v>
      </c>
      <c r="I426" s="17">
        <v>72.5</v>
      </c>
      <c r="J426" s="17" t="s">
        <v>2383</v>
      </c>
      <c r="K426" s="33">
        <v>2022.01</v>
      </c>
      <c r="L426" s="33">
        <v>2022.12</v>
      </c>
      <c r="M426" s="17" t="s">
        <v>1437</v>
      </c>
      <c r="N426" s="17" t="s">
        <v>1741</v>
      </c>
      <c r="O426" s="17"/>
    </row>
    <row r="427" s="3" customFormat="1" ht="49" customHeight="1" spans="1:15">
      <c r="A427" s="16">
        <v>422</v>
      </c>
      <c r="B427" s="17" t="s">
        <v>1409</v>
      </c>
      <c r="C427" s="17" t="s">
        <v>1432</v>
      </c>
      <c r="D427" s="17" t="s">
        <v>2117</v>
      </c>
      <c r="E427" s="17" t="s">
        <v>2384</v>
      </c>
      <c r="F427" s="17">
        <v>37.86</v>
      </c>
      <c r="G427" s="17" t="s">
        <v>2385</v>
      </c>
      <c r="H427" s="17" t="s">
        <v>1598</v>
      </c>
      <c r="I427" s="17">
        <v>37.86</v>
      </c>
      <c r="J427" s="17" t="s">
        <v>2377</v>
      </c>
      <c r="K427" s="33">
        <v>2022.01</v>
      </c>
      <c r="L427" s="33">
        <v>2022.12</v>
      </c>
      <c r="M427" s="17" t="s">
        <v>1437</v>
      </c>
      <c r="N427" s="17" t="s">
        <v>1413</v>
      </c>
      <c r="O427" s="17"/>
    </row>
    <row r="428" s="3" customFormat="1" ht="43" customHeight="1" spans="1:15">
      <c r="A428" s="16">
        <v>423</v>
      </c>
      <c r="B428" s="17" t="s">
        <v>1409</v>
      </c>
      <c r="C428" s="17" t="s">
        <v>1432</v>
      </c>
      <c r="D428" s="17" t="s">
        <v>2117</v>
      </c>
      <c r="E428" s="17" t="s">
        <v>2386</v>
      </c>
      <c r="F428" s="17">
        <v>15.54</v>
      </c>
      <c r="G428" s="17" t="s">
        <v>2387</v>
      </c>
      <c r="H428" s="17" t="s">
        <v>1598</v>
      </c>
      <c r="I428" s="17">
        <v>15.54</v>
      </c>
      <c r="J428" s="17" t="s">
        <v>2388</v>
      </c>
      <c r="K428" s="33">
        <v>2022.01</v>
      </c>
      <c r="L428" s="33">
        <v>2022.12</v>
      </c>
      <c r="M428" s="17" t="s">
        <v>1437</v>
      </c>
      <c r="N428" s="17" t="s">
        <v>1413</v>
      </c>
      <c r="O428" s="17"/>
    </row>
    <row r="429" s="3" customFormat="1" ht="34" customHeight="1" spans="1:15">
      <c r="A429" s="16">
        <v>424</v>
      </c>
      <c r="B429" s="17" t="s">
        <v>1239</v>
      </c>
      <c r="C429" s="17" t="s">
        <v>1432</v>
      </c>
      <c r="D429" s="17" t="s">
        <v>2117</v>
      </c>
      <c r="E429" s="17" t="s">
        <v>2389</v>
      </c>
      <c r="F429" s="17">
        <v>13.6</v>
      </c>
      <c r="G429" s="17" t="s">
        <v>2273</v>
      </c>
      <c r="H429" s="17" t="s">
        <v>1598</v>
      </c>
      <c r="I429" s="17">
        <v>13.6</v>
      </c>
      <c r="J429" s="17" t="s">
        <v>2390</v>
      </c>
      <c r="K429" s="33">
        <v>2022.01</v>
      </c>
      <c r="L429" s="33">
        <v>2022.12</v>
      </c>
      <c r="M429" s="17" t="s">
        <v>1437</v>
      </c>
      <c r="N429" s="17" t="s">
        <v>1417</v>
      </c>
      <c r="O429" s="17"/>
    </row>
    <row r="430" s="3" customFormat="1" ht="55" customHeight="1" spans="1:15">
      <c r="A430" s="16">
        <v>425</v>
      </c>
      <c r="B430" s="17" t="s">
        <v>1725</v>
      </c>
      <c r="C430" s="17" t="s">
        <v>1432</v>
      </c>
      <c r="D430" s="17" t="s">
        <v>2117</v>
      </c>
      <c r="E430" s="17" t="s">
        <v>2391</v>
      </c>
      <c r="F430" s="17">
        <v>43.04</v>
      </c>
      <c r="G430" s="17" t="s">
        <v>2392</v>
      </c>
      <c r="H430" s="17" t="s">
        <v>1598</v>
      </c>
      <c r="I430" s="17">
        <v>43.04</v>
      </c>
      <c r="J430" s="17" t="s">
        <v>2393</v>
      </c>
      <c r="K430" s="33">
        <v>2022.01</v>
      </c>
      <c r="L430" s="33">
        <v>2022.12</v>
      </c>
      <c r="M430" s="17" t="s">
        <v>1437</v>
      </c>
      <c r="N430" s="17" t="s">
        <v>1726</v>
      </c>
      <c r="O430" s="17"/>
    </row>
    <row r="431" s="3" customFormat="1" ht="39" customHeight="1" spans="1:15">
      <c r="A431" s="16">
        <v>426</v>
      </c>
      <c r="B431" s="17" t="s">
        <v>1725</v>
      </c>
      <c r="C431" s="17" t="s">
        <v>1432</v>
      </c>
      <c r="D431" s="17" t="s">
        <v>2117</v>
      </c>
      <c r="E431" s="17" t="s">
        <v>2394</v>
      </c>
      <c r="F431" s="17">
        <v>7.69</v>
      </c>
      <c r="G431" s="17" t="s">
        <v>2395</v>
      </c>
      <c r="H431" s="17" t="s">
        <v>1598</v>
      </c>
      <c r="I431" s="17">
        <v>7.69</v>
      </c>
      <c r="J431" s="17" t="s">
        <v>2396</v>
      </c>
      <c r="K431" s="33">
        <v>2022.01</v>
      </c>
      <c r="L431" s="33">
        <v>2022.12</v>
      </c>
      <c r="M431" s="17" t="s">
        <v>1437</v>
      </c>
      <c r="N431" s="17" t="s">
        <v>1726</v>
      </c>
      <c r="O431" s="17"/>
    </row>
    <row r="432" s="3" customFormat="1" ht="43" customHeight="1" spans="1:15">
      <c r="A432" s="16">
        <v>427</v>
      </c>
      <c r="B432" s="17" t="s">
        <v>2014</v>
      </c>
      <c r="C432" s="17" t="s">
        <v>1432</v>
      </c>
      <c r="D432" s="17" t="s">
        <v>2117</v>
      </c>
      <c r="E432" s="17" t="s">
        <v>2397</v>
      </c>
      <c r="F432" s="17">
        <v>37.62</v>
      </c>
      <c r="G432" s="17" t="s">
        <v>2398</v>
      </c>
      <c r="H432" s="17" t="s">
        <v>1598</v>
      </c>
      <c r="I432" s="17">
        <v>37.62</v>
      </c>
      <c r="J432" s="17" t="s">
        <v>2371</v>
      </c>
      <c r="K432" s="33">
        <v>2022.01</v>
      </c>
      <c r="L432" s="33">
        <v>2022.12</v>
      </c>
      <c r="M432" s="17" t="s">
        <v>1437</v>
      </c>
      <c r="N432" s="17" t="s">
        <v>2018</v>
      </c>
      <c r="O432" s="17"/>
    </row>
    <row r="433" s="3" customFormat="1" ht="47" customHeight="1" spans="1:15">
      <c r="A433" s="16">
        <v>428</v>
      </c>
      <c r="B433" s="17" t="s">
        <v>1830</v>
      </c>
      <c r="C433" s="17" t="s">
        <v>1432</v>
      </c>
      <c r="D433" s="17" t="s">
        <v>2117</v>
      </c>
      <c r="E433" s="17" t="s">
        <v>2399</v>
      </c>
      <c r="F433" s="17">
        <v>22.22</v>
      </c>
      <c r="G433" s="17" t="s">
        <v>2400</v>
      </c>
      <c r="H433" s="17" t="s">
        <v>1598</v>
      </c>
      <c r="I433" s="17">
        <v>22.22</v>
      </c>
      <c r="J433" s="17" t="s">
        <v>2380</v>
      </c>
      <c r="K433" s="33">
        <v>2022.01</v>
      </c>
      <c r="L433" s="33">
        <v>2022.12</v>
      </c>
      <c r="M433" s="17" t="s">
        <v>1437</v>
      </c>
      <c r="N433" s="17" t="s">
        <v>1832</v>
      </c>
      <c r="O433" s="17"/>
    </row>
    <row r="434" s="3" customFormat="1" ht="69" customHeight="1" spans="1:15">
      <c r="A434" s="16">
        <v>429</v>
      </c>
      <c r="B434" s="17" t="s">
        <v>1830</v>
      </c>
      <c r="C434" s="17" t="s">
        <v>1432</v>
      </c>
      <c r="D434" s="17" t="s">
        <v>2117</v>
      </c>
      <c r="E434" s="17" t="s">
        <v>2401</v>
      </c>
      <c r="F434" s="17">
        <v>13.35</v>
      </c>
      <c r="G434" s="17" t="s">
        <v>2402</v>
      </c>
      <c r="H434" s="17" t="s">
        <v>1598</v>
      </c>
      <c r="I434" s="17">
        <v>13.35</v>
      </c>
      <c r="J434" s="17" t="s">
        <v>2388</v>
      </c>
      <c r="K434" s="33">
        <v>2022.01</v>
      </c>
      <c r="L434" s="33">
        <v>2022.12</v>
      </c>
      <c r="M434" s="17" t="s">
        <v>1437</v>
      </c>
      <c r="N434" s="17" t="s">
        <v>1832</v>
      </c>
      <c r="O434" s="17"/>
    </row>
    <row r="435" s="3" customFormat="1" ht="66" customHeight="1" spans="1:15">
      <c r="A435" s="16">
        <v>430</v>
      </c>
      <c r="B435" s="17" t="s">
        <v>1830</v>
      </c>
      <c r="C435" s="17" t="s">
        <v>1432</v>
      </c>
      <c r="D435" s="17" t="s">
        <v>2117</v>
      </c>
      <c r="E435" s="17" t="s">
        <v>2403</v>
      </c>
      <c r="F435" s="17">
        <v>16.23</v>
      </c>
      <c r="G435" s="17" t="s">
        <v>2404</v>
      </c>
      <c r="H435" s="17" t="s">
        <v>1598</v>
      </c>
      <c r="I435" s="17">
        <v>16.23</v>
      </c>
      <c r="J435" s="17" t="s">
        <v>2377</v>
      </c>
      <c r="K435" s="33">
        <v>2022.01</v>
      </c>
      <c r="L435" s="33">
        <v>2022.12</v>
      </c>
      <c r="M435" s="17" t="s">
        <v>1437</v>
      </c>
      <c r="N435" s="17" t="s">
        <v>1832</v>
      </c>
      <c r="O435" s="17"/>
    </row>
    <row r="436" s="3" customFormat="1" ht="63" customHeight="1" spans="1:15">
      <c r="A436" s="16">
        <v>431</v>
      </c>
      <c r="B436" s="17" t="s">
        <v>2025</v>
      </c>
      <c r="C436" s="17" t="s">
        <v>1432</v>
      </c>
      <c r="D436" s="17" t="s">
        <v>2117</v>
      </c>
      <c r="E436" s="17" t="s">
        <v>2405</v>
      </c>
      <c r="F436" s="17">
        <v>55.35</v>
      </c>
      <c r="G436" s="17" t="s">
        <v>2406</v>
      </c>
      <c r="H436" s="17" t="s">
        <v>1598</v>
      </c>
      <c r="I436" s="17">
        <v>55.35</v>
      </c>
      <c r="J436" s="17" t="s">
        <v>2407</v>
      </c>
      <c r="K436" s="33">
        <v>2022.01</v>
      </c>
      <c r="L436" s="33">
        <v>2022.12</v>
      </c>
      <c r="M436" s="17" t="s">
        <v>1437</v>
      </c>
      <c r="N436" s="17" t="s">
        <v>2028</v>
      </c>
      <c r="O436" s="17"/>
    </row>
    <row r="437" s="3" customFormat="1" ht="62" customHeight="1" spans="1:15">
      <c r="A437" s="16">
        <v>432</v>
      </c>
      <c r="B437" s="17" t="s">
        <v>2021</v>
      </c>
      <c r="C437" s="17" t="s">
        <v>1432</v>
      </c>
      <c r="D437" s="17" t="s">
        <v>2117</v>
      </c>
      <c r="E437" s="17" t="s">
        <v>2408</v>
      </c>
      <c r="F437" s="17">
        <v>75.13</v>
      </c>
      <c r="G437" s="17" t="s">
        <v>2409</v>
      </c>
      <c r="H437" s="17" t="s">
        <v>1598</v>
      </c>
      <c r="I437" s="17">
        <v>75.13</v>
      </c>
      <c r="J437" s="17" t="s">
        <v>2410</v>
      </c>
      <c r="K437" s="33">
        <v>2022.01</v>
      </c>
      <c r="L437" s="33">
        <v>2022.12</v>
      </c>
      <c r="M437" s="17" t="s">
        <v>1437</v>
      </c>
      <c r="N437" s="17" t="s">
        <v>2024</v>
      </c>
      <c r="O437" s="17"/>
    </row>
    <row r="438" s="3" customFormat="1" ht="56" customHeight="1" spans="1:15">
      <c r="A438" s="16">
        <v>433</v>
      </c>
      <c r="B438" s="17" t="s">
        <v>1820</v>
      </c>
      <c r="C438" s="17" t="s">
        <v>1432</v>
      </c>
      <c r="D438" s="17" t="s">
        <v>2117</v>
      </c>
      <c r="E438" s="17" t="s">
        <v>2411</v>
      </c>
      <c r="F438" s="17">
        <v>36.19</v>
      </c>
      <c r="G438" s="17" t="s">
        <v>2412</v>
      </c>
      <c r="H438" s="17" t="s">
        <v>1598</v>
      </c>
      <c r="I438" s="17">
        <v>36.19</v>
      </c>
      <c r="J438" s="17" t="s">
        <v>2374</v>
      </c>
      <c r="K438" s="33">
        <v>2022.01</v>
      </c>
      <c r="L438" s="33">
        <v>2022.12</v>
      </c>
      <c r="M438" s="17" t="s">
        <v>1437</v>
      </c>
      <c r="N438" s="17" t="s">
        <v>1822</v>
      </c>
      <c r="O438" s="17"/>
    </row>
    <row r="439" s="3" customFormat="1" ht="47" customHeight="1" spans="1:15">
      <c r="A439" s="16">
        <v>434</v>
      </c>
      <c r="B439" s="17" t="s">
        <v>1817</v>
      </c>
      <c r="C439" s="17" t="s">
        <v>1432</v>
      </c>
      <c r="D439" s="17" t="s">
        <v>2117</v>
      </c>
      <c r="E439" s="17" t="s">
        <v>2413</v>
      </c>
      <c r="F439" s="17">
        <v>17.15</v>
      </c>
      <c r="G439" s="17" t="s">
        <v>2414</v>
      </c>
      <c r="H439" s="17" t="s">
        <v>1598</v>
      </c>
      <c r="I439" s="17">
        <v>17.15</v>
      </c>
      <c r="J439" s="17" t="s">
        <v>2390</v>
      </c>
      <c r="K439" s="33">
        <v>2022.01</v>
      </c>
      <c r="L439" s="33">
        <v>2022.12</v>
      </c>
      <c r="M439" s="17" t="s">
        <v>1437</v>
      </c>
      <c r="N439" s="17" t="s">
        <v>1819</v>
      </c>
      <c r="O439" s="17"/>
    </row>
    <row r="440" s="3" customFormat="1" ht="59" customHeight="1" spans="1:15">
      <c r="A440" s="16">
        <v>435</v>
      </c>
      <c r="B440" s="17" t="s">
        <v>1817</v>
      </c>
      <c r="C440" s="17" t="s">
        <v>1432</v>
      </c>
      <c r="D440" s="17" t="s">
        <v>2117</v>
      </c>
      <c r="E440" s="17" t="s">
        <v>2415</v>
      </c>
      <c r="F440" s="17">
        <v>16.3</v>
      </c>
      <c r="G440" s="17" t="s">
        <v>2416</v>
      </c>
      <c r="H440" s="17" t="s">
        <v>1598</v>
      </c>
      <c r="I440" s="17">
        <v>16.3</v>
      </c>
      <c r="J440" s="17" t="s">
        <v>2388</v>
      </c>
      <c r="K440" s="33">
        <v>2022.01</v>
      </c>
      <c r="L440" s="33">
        <v>2022.12</v>
      </c>
      <c r="M440" s="17" t="s">
        <v>1437</v>
      </c>
      <c r="N440" s="17" t="s">
        <v>1819</v>
      </c>
      <c r="O440" s="17"/>
    </row>
    <row r="441" s="3" customFormat="1" ht="38" customHeight="1" spans="1:15">
      <c r="A441" s="16">
        <v>436</v>
      </c>
      <c r="B441" s="17" t="s">
        <v>1833</v>
      </c>
      <c r="C441" s="17" t="s">
        <v>1432</v>
      </c>
      <c r="D441" s="17" t="s">
        <v>2117</v>
      </c>
      <c r="E441" s="17" t="s">
        <v>2417</v>
      </c>
      <c r="F441" s="17">
        <v>7.68</v>
      </c>
      <c r="G441" s="17" t="s">
        <v>2418</v>
      </c>
      <c r="H441" s="17" t="s">
        <v>1598</v>
      </c>
      <c r="I441" s="17">
        <v>7.68</v>
      </c>
      <c r="J441" s="17" t="s">
        <v>2390</v>
      </c>
      <c r="K441" s="33">
        <v>2022.01</v>
      </c>
      <c r="L441" s="33">
        <v>2022.12</v>
      </c>
      <c r="M441" s="17" t="s">
        <v>1437</v>
      </c>
      <c r="N441" s="17" t="s">
        <v>1835</v>
      </c>
      <c r="O441" s="17"/>
    </row>
    <row r="442" s="3" customFormat="1" ht="69" customHeight="1" spans="1:15">
      <c r="A442" s="16">
        <v>437</v>
      </c>
      <c r="B442" s="17" t="s">
        <v>2234</v>
      </c>
      <c r="C442" s="17" t="s">
        <v>1432</v>
      </c>
      <c r="D442" s="17" t="s">
        <v>2117</v>
      </c>
      <c r="E442" s="17" t="s">
        <v>2419</v>
      </c>
      <c r="F442" s="17">
        <v>126.27</v>
      </c>
      <c r="G442" s="17" t="s">
        <v>2420</v>
      </c>
      <c r="H442" s="17" t="s">
        <v>1598</v>
      </c>
      <c r="I442" s="17">
        <v>126.27</v>
      </c>
      <c r="J442" s="17" t="s">
        <v>2364</v>
      </c>
      <c r="K442" s="33">
        <v>2022.01</v>
      </c>
      <c r="L442" s="33">
        <v>2022.12</v>
      </c>
      <c r="M442" s="17" t="s">
        <v>1437</v>
      </c>
      <c r="N442" s="17" t="s">
        <v>2237</v>
      </c>
      <c r="O442" s="17"/>
    </row>
    <row r="443" s="3" customFormat="1" ht="76" customHeight="1" spans="1:15">
      <c r="A443" s="16">
        <v>438</v>
      </c>
      <c r="B443" s="17" t="s">
        <v>1826</v>
      </c>
      <c r="C443" s="17" t="s">
        <v>1432</v>
      </c>
      <c r="D443" s="17" t="s">
        <v>2117</v>
      </c>
      <c r="E443" s="17" t="s">
        <v>2421</v>
      </c>
      <c r="F443" s="17">
        <v>39.14</v>
      </c>
      <c r="G443" s="17" t="s">
        <v>2422</v>
      </c>
      <c r="H443" s="17" t="s">
        <v>1598</v>
      </c>
      <c r="I443" s="17">
        <v>39.14</v>
      </c>
      <c r="J443" s="17" t="s">
        <v>2374</v>
      </c>
      <c r="K443" s="33">
        <v>2022.01</v>
      </c>
      <c r="L443" s="33">
        <v>2022.12</v>
      </c>
      <c r="M443" s="17" t="s">
        <v>1437</v>
      </c>
      <c r="N443" s="17" t="s">
        <v>1829</v>
      </c>
      <c r="O443" s="17"/>
    </row>
    <row r="444" s="3" customFormat="1" ht="87" customHeight="1" spans="1:15">
      <c r="A444" s="16">
        <v>439</v>
      </c>
      <c r="B444" s="17" t="s">
        <v>2259</v>
      </c>
      <c r="C444" s="17" t="s">
        <v>1432</v>
      </c>
      <c r="D444" s="17" t="s">
        <v>2117</v>
      </c>
      <c r="E444" s="17" t="s">
        <v>2423</v>
      </c>
      <c r="F444" s="17">
        <v>72.17</v>
      </c>
      <c r="G444" s="17" t="s">
        <v>2424</v>
      </c>
      <c r="H444" s="17" t="s">
        <v>1598</v>
      </c>
      <c r="I444" s="17">
        <v>72.17</v>
      </c>
      <c r="J444" s="17" t="s">
        <v>2371</v>
      </c>
      <c r="K444" s="33">
        <v>2022.01</v>
      </c>
      <c r="L444" s="33">
        <v>2022.12</v>
      </c>
      <c r="M444" s="17" t="s">
        <v>1437</v>
      </c>
      <c r="N444" s="17" t="s">
        <v>2262</v>
      </c>
      <c r="O444" s="17"/>
    </row>
    <row r="445" s="3" customFormat="1" ht="133" customHeight="1" spans="1:15">
      <c r="A445" s="16">
        <v>440</v>
      </c>
      <c r="B445" s="17" t="s">
        <v>1617</v>
      </c>
      <c r="C445" s="17" t="s">
        <v>1432</v>
      </c>
      <c r="D445" s="17" t="s">
        <v>2117</v>
      </c>
      <c r="E445" s="17" t="s">
        <v>2425</v>
      </c>
      <c r="F445" s="17">
        <v>110.78</v>
      </c>
      <c r="G445" s="17" t="s">
        <v>2426</v>
      </c>
      <c r="H445" s="17" t="s">
        <v>1598</v>
      </c>
      <c r="I445" s="17">
        <v>110.78</v>
      </c>
      <c r="J445" s="17" t="s">
        <v>2427</v>
      </c>
      <c r="K445" s="33">
        <v>2022.01</v>
      </c>
      <c r="L445" s="33">
        <v>2022.12</v>
      </c>
      <c r="M445" s="17" t="s">
        <v>1437</v>
      </c>
      <c r="N445" s="17" t="s">
        <v>1623</v>
      </c>
      <c r="O445" s="17"/>
    </row>
    <row r="446" s="3" customFormat="1" ht="70" customHeight="1" spans="1:15">
      <c r="A446" s="16">
        <v>441</v>
      </c>
      <c r="B446" s="17" t="s">
        <v>2267</v>
      </c>
      <c r="C446" s="17" t="s">
        <v>1432</v>
      </c>
      <c r="D446" s="17" t="s">
        <v>2117</v>
      </c>
      <c r="E446" s="17" t="s">
        <v>2428</v>
      </c>
      <c r="F446" s="17">
        <v>42.29</v>
      </c>
      <c r="G446" s="17" t="s">
        <v>2429</v>
      </c>
      <c r="H446" s="17" t="s">
        <v>1598</v>
      </c>
      <c r="I446" s="17">
        <v>42.29</v>
      </c>
      <c r="J446" s="17" t="s">
        <v>2364</v>
      </c>
      <c r="K446" s="33">
        <v>2022.01</v>
      </c>
      <c r="L446" s="33">
        <v>2022.12</v>
      </c>
      <c r="M446" s="17" t="s">
        <v>1437</v>
      </c>
      <c r="N446" s="17" t="s">
        <v>2270</v>
      </c>
      <c r="O446" s="17"/>
    </row>
    <row r="447" s="3" customFormat="1" ht="53" customHeight="1" spans="1:15">
      <c r="A447" s="16">
        <v>442</v>
      </c>
      <c r="B447" s="17" t="s">
        <v>2267</v>
      </c>
      <c r="C447" s="17" t="s">
        <v>1432</v>
      </c>
      <c r="D447" s="17" t="s">
        <v>2117</v>
      </c>
      <c r="E447" s="17" t="s">
        <v>2430</v>
      </c>
      <c r="F447" s="17">
        <v>11.21</v>
      </c>
      <c r="G447" s="17" t="s">
        <v>2431</v>
      </c>
      <c r="H447" s="17" t="s">
        <v>1598</v>
      </c>
      <c r="I447" s="17">
        <v>11.21</v>
      </c>
      <c r="J447" s="17" t="s">
        <v>2388</v>
      </c>
      <c r="K447" s="33">
        <v>2022.01</v>
      </c>
      <c r="L447" s="33">
        <v>2022.12</v>
      </c>
      <c r="M447" s="17" t="s">
        <v>1437</v>
      </c>
      <c r="N447" s="17" t="s">
        <v>2270</v>
      </c>
      <c r="O447" s="17"/>
    </row>
    <row r="448" s="3" customFormat="1" ht="87" customHeight="1" spans="1:15">
      <c r="A448" s="16">
        <v>443</v>
      </c>
      <c r="B448" s="17" t="s">
        <v>2267</v>
      </c>
      <c r="C448" s="17" t="s">
        <v>1432</v>
      </c>
      <c r="D448" s="17" t="s">
        <v>2117</v>
      </c>
      <c r="E448" s="17" t="s">
        <v>2432</v>
      </c>
      <c r="F448" s="17">
        <v>19.71</v>
      </c>
      <c r="G448" s="17" t="s">
        <v>2433</v>
      </c>
      <c r="H448" s="17" t="s">
        <v>1598</v>
      </c>
      <c r="I448" s="17">
        <v>19.71</v>
      </c>
      <c r="J448" s="17" t="s">
        <v>2390</v>
      </c>
      <c r="K448" s="33">
        <v>2022.01</v>
      </c>
      <c r="L448" s="33">
        <v>2022.12</v>
      </c>
      <c r="M448" s="17" t="s">
        <v>1437</v>
      </c>
      <c r="N448" s="17" t="s">
        <v>2270</v>
      </c>
      <c r="O448" s="17"/>
    </row>
    <row r="449" s="3" customFormat="1" ht="58" customHeight="1" spans="1:15">
      <c r="A449" s="16">
        <v>444</v>
      </c>
      <c r="B449" s="17" t="s">
        <v>2267</v>
      </c>
      <c r="C449" s="17" t="s">
        <v>1432</v>
      </c>
      <c r="D449" s="17" t="s">
        <v>2117</v>
      </c>
      <c r="E449" s="17" t="s">
        <v>2434</v>
      </c>
      <c r="F449" s="17">
        <v>44.78</v>
      </c>
      <c r="G449" s="17" t="s">
        <v>2435</v>
      </c>
      <c r="H449" s="17" t="s">
        <v>1598</v>
      </c>
      <c r="I449" s="17">
        <v>44.78</v>
      </c>
      <c r="J449" s="17" t="s">
        <v>2407</v>
      </c>
      <c r="K449" s="33">
        <v>2022.01</v>
      </c>
      <c r="L449" s="33">
        <v>2022.12</v>
      </c>
      <c r="M449" s="17" t="s">
        <v>1437</v>
      </c>
      <c r="N449" s="17" t="s">
        <v>2270</v>
      </c>
      <c r="O449" s="17"/>
    </row>
    <row r="450" s="3" customFormat="1" ht="49" customHeight="1" spans="1:15">
      <c r="A450" s="16">
        <v>445</v>
      </c>
      <c r="B450" s="17" t="s">
        <v>2267</v>
      </c>
      <c r="C450" s="17" t="s">
        <v>1432</v>
      </c>
      <c r="D450" s="17" t="s">
        <v>2117</v>
      </c>
      <c r="E450" s="17" t="s">
        <v>2436</v>
      </c>
      <c r="F450" s="17">
        <v>20.34</v>
      </c>
      <c r="G450" s="17" t="s">
        <v>2437</v>
      </c>
      <c r="H450" s="17" t="s">
        <v>1598</v>
      </c>
      <c r="I450" s="17">
        <v>20.34</v>
      </c>
      <c r="J450" s="17" t="s">
        <v>2388</v>
      </c>
      <c r="K450" s="33">
        <v>2022.01</v>
      </c>
      <c r="L450" s="33">
        <v>2022.12</v>
      </c>
      <c r="M450" s="17" t="s">
        <v>1437</v>
      </c>
      <c r="N450" s="17" t="s">
        <v>2270</v>
      </c>
      <c r="O450" s="17"/>
    </row>
    <row r="451" s="3" customFormat="1" ht="31" customHeight="1" spans="1:15">
      <c r="A451" s="16">
        <v>446</v>
      </c>
      <c r="B451" s="17" t="s">
        <v>2346</v>
      </c>
      <c r="C451" s="17" t="s">
        <v>1432</v>
      </c>
      <c r="D451" s="17" t="s">
        <v>2117</v>
      </c>
      <c r="E451" s="17" t="s">
        <v>2438</v>
      </c>
      <c r="F451" s="17">
        <v>3.55</v>
      </c>
      <c r="G451" s="17" t="s">
        <v>2439</v>
      </c>
      <c r="H451" s="17" t="s">
        <v>1598</v>
      </c>
      <c r="I451" s="17">
        <v>3.55</v>
      </c>
      <c r="J451" s="17" t="s">
        <v>2440</v>
      </c>
      <c r="K451" s="33">
        <v>2022.01</v>
      </c>
      <c r="L451" s="33">
        <v>2022.12</v>
      </c>
      <c r="M451" s="17" t="s">
        <v>1437</v>
      </c>
      <c r="N451" s="17" t="s">
        <v>2350</v>
      </c>
      <c r="O451" s="17"/>
    </row>
    <row r="452" s="3" customFormat="1" ht="57" customHeight="1" spans="1:15">
      <c r="A452" s="16">
        <v>447</v>
      </c>
      <c r="B452" s="17" t="s">
        <v>2303</v>
      </c>
      <c r="C452" s="17" t="s">
        <v>1432</v>
      </c>
      <c r="D452" s="17" t="s">
        <v>2117</v>
      </c>
      <c r="E452" s="17" t="s">
        <v>2441</v>
      </c>
      <c r="F452" s="17">
        <v>30.07</v>
      </c>
      <c r="G452" s="17" t="s">
        <v>2442</v>
      </c>
      <c r="H452" s="17" t="s">
        <v>1598</v>
      </c>
      <c r="I452" s="17">
        <v>30.07</v>
      </c>
      <c r="J452" s="17" t="s">
        <v>2377</v>
      </c>
      <c r="K452" s="33">
        <v>2022.01</v>
      </c>
      <c r="L452" s="33">
        <v>2022.12</v>
      </c>
      <c r="M452" s="17" t="s">
        <v>1437</v>
      </c>
      <c r="N452" s="17" t="s">
        <v>1462</v>
      </c>
      <c r="O452" s="17"/>
    </row>
    <row r="453" s="3" customFormat="1" ht="99" customHeight="1" spans="1:15">
      <c r="A453" s="16">
        <v>448</v>
      </c>
      <c r="B453" s="17" t="s">
        <v>2271</v>
      </c>
      <c r="C453" s="17" t="s">
        <v>1432</v>
      </c>
      <c r="D453" s="17" t="s">
        <v>2117</v>
      </c>
      <c r="E453" s="17" t="s">
        <v>2443</v>
      </c>
      <c r="F453" s="17">
        <v>81.25</v>
      </c>
      <c r="G453" s="17" t="s">
        <v>2444</v>
      </c>
      <c r="H453" s="17" t="s">
        <v>1598</v>
      </c>
      <c r="I453" s="17">
        <v>81.25</v>
      </c>
      <c r="J453" s="17" t="s">
        <v>2445</v>
      </c>
      <c r="K453" s="33">
        <v>2022.01</v>
      </c>
      <c r="L453" s="33">
        <v>2022.12</v>
      </c>
      <c r="M453" s="17" t="s">
        <v>1437</v>
      </c>
      <c r="N453" s="17" t="s">
        <v>2274</v>
      </c>
      <c r="O453" s="17"/>
    </row>
    <row r="454" s="3" customFormat="1" ht="52" customHeight="1" spans="1:15">
      <c r="A454" s="16">
        <v>449</v>
      </c>
      <c r="B454" s="17" t="s">
        <v>1437</v>
      </c>
      <c r="C454" s="17" t="s">
        <v>1432</v>
      </c>
      <c r="D454" s="17" t="s">
        <v>2117</v>
      </c>
      <c r="E454" s="17" t="s">
        <v>2446</v>
      </c>
      <c r="F454" s="17">
        <v>5.19</v>
      </c>
      <c r="G454" s="17" t="s">
        <v>2447</v>
      </c>
      <c r="H454" s="17" t="s">
        <v>1598</v>
      </c>
      <c r="I454" s="17">
        <v>5.19</v>
      </c>
      <c r="J454" s="17" t="s">
        <v>2448</v>
      </c>
      <c r="K454" s="33">
        <v>2022.01</v>
      </c>
      <c r="L454" s="33">
        <v>2022.12</v>
      </c>
      <c r="M454" s="17" t="s">
        <v>1437</v>
      </c>
      <c r="N454" s="17" t="s">
        <v>1437</v>
      </c>
      <c r="O454" s="17"/>
    </row>
    <row r="455" s="3" customFormat="1" ht="36" customHeight="1" spans="1:15">
      <c r="A455" s="16">
        <v>450</v>
      </c>
      <c r="B455" s="17" t="s">
        <v>1437</v>
      </c>
      <c r="C455" s="17" t="s">
        <v>1432</v>
      </c>
      <c r="D455" s="17" t="s">
        <v>2117</v>
      </c>
      <c r="E455" s="17" t="s">
        <v>2449</v>
      </c>
      <c r="F455" s="17">
        <v>3</v>
      </c>
      <c r="G455" s="17" t="s">
        <v>2008</v>
      </c>
      <c r="H455" s="17" t="s">
        <v>1598</v>
      </c>
      <c r="I455" s="17">
        <v>3</v>
      </c>
      <c r="J455" s="17" t="s">
        <v>2450</v>
      </c>
      <c r="K455" s="33">
        <v>2022.01</v>
      </c>
      <c r="L455" s="33">
        <v>2022.12</v>
      </c>
      <c r="M455" s="17" t="s">
        <v>1437</v>
      </c>
      <c r="N455" s="17" t="s">
        <v>1437</v>
      </c>
      <c r="O455" s="17"/>
    </row>
    <row r="456" s="3" customFormat="1" ht="57" customHeight="1" spans="1:15">
      <c r="A456" s="16">
        <v>451</v>
      </c>
      <c r="B456" s="17" t="s">
        <v>1437</v>
      </c>
      <c r="C456" s="17" t="s">
        <v>1432</v>
      </c>
      <c r="D456" s="17" t="s">
        <v>2117</v>
      </c>
      <c r="E456" s="17" t="s">
        <v>2451</v>
      </c>
      <c r="F456" s="17">
        <v>30.69</v>
      </c>
      <c r="G456" s="17" t="s">
        <v>2452</v>
      </c>
      <c r="H456" s="17" t="s">
        <v>1598</v>
      </c>
      <c r="I456" s="17">
        <v>30.69</v>
      </c>
      <c r="J456" s="17" t="s">
        <v>2453</v>
      </c>
      <c r="K456" s="33">
        <v>2022.01</v>
      </c>
      <c r="L456" s="33">
        <v>2022.12</v>
      </c>
      <c r="M456" s="17" t="s">
        <v>1437</v>
      </c>
      <c r="N456" s="17" t="s">
        <v>1437</v>
      </c>
      <c r="O456" s="17"/>
    </row>
    <row r="457" s="5" customFormat="1" ht="20" customHeight="1" spans="1:16">
      <c r="A457" s="16">
        <v>452</v>
      </c>
      <c r="B457" s="17" t="s">
        <v>1437</v>
      </c>
      <c r="C457" s="17" t="s">
        <v>1432</v>
      </c>
      <c r="D457" s="17" t="s">
        <v>2454</v>
      </c>
      <c r="E457" s="17" t="s">
        <v>2455</v>
      </c>
      <c r="F457" s="17">
        <v>36</v>
      </c>
      <c r="G457" s="17" t="s">
        <v>2456</v>
      </c>
      <c r="H457" s="17" t="s">
        <v>1598</v>
      </c>
      <c r="I457" s="17">
        <v>36</v>
      </c>
      <c r="J457" s="17" t="s">
        <v>2457</v>
      </c>
      <c r="K457" s="33">
        <v>2022.01</v>
      </c>
      <c r="L457" s="33">
        <v>2022.12</v>
      </c>
      <c r="M457" s="17" t="s">
        <v>1437</v>
      </c>
      <c r="N457" s="17" t="s">
        <v>1437</v>
      </c>
      <c r="O457" s="17"/>
      <c r="P457" s="3"/>
    </row>
    <row r="458" s="3" customFormat="1" ht="20" customHeight="1" spans="1:15">
      <c r="A458" s="16">
        <v>453</v>
      </c>
      <c r="B458" s="17" t="s">
        <v>2458</v>
      </c>
      <c r="C458" s="17" t="s">
        <v>1229</v>
      </c>
      <c r="D458" s="17" t="s">
        <v>2006</v>
      </c>
      <c r="E458" s="17" t="s">
        <v>2459</v>
      </c>
      <c r="F458" s="17">
        <v>32</v>
      </c>
      <c r="G458" s="17" t="s">
        <v>2460</v>
      </c>
      <c r="H458" s="17" t="s">
        <v>1620</v>
      </c>
      <c r="I458" s="17">
        <v>32</v>
      </c>
      <c r="J458" s="17" t="s">
        <v>2009</v>
      </c>
      <c r="K458" s="33">
        <v>2022.01</v>
      </c>
      <c r="L458" s="33">
        <v>2022.12</v>
      </c>
      <c r="M458" s="17" t="s">
        <v>1437</v>
      </c>
      <c r="N458" s="17" t="s">
        <v>2461</v>
      </c>
      <c r="O458" s="17"/>
    </row>
    <row r="459" s="3" customFormat="1" ht="20" customHeight="1" spans="1:15">
      <c r="A459" s="16">
        <v>454</v>
      </c>
      <c r="B459" s="17" t="s">
        <v>1607</v>
      </c>
      <c r="C459" s="17" t="s">
        <v>1229</v>
      </c>
      <c r="D459" s="17" t="s">
        <v>2006</v>
      </c>
      <c r="E459" s="17" t="s">
        <v>2462</v>
      </c>
      <c r="F459" s="17">
        <v>13</v>
      </c>
      <c r="G459" s="17" t="s">
        <v>2463</v>
      </c>
      <c r="H459" s="17" t="s">
        <v>1620</v>
      </c>
      <c r="I459" s="17">
        <v>13</v>
      </c>
      <c r="J459" s="17" t="s">
        <v>2009</v>
      </c>
      <c r="K459" s="33">
        <v>2022.01</v>
      </c>
      <c r="L459" s="33">
        <v>2022.12</v>
      </c>
      <c r="M459" s="17" t="s">
        <v>1437</v>
      </c>
      <c r="N459" s="17" t="s">
        <v>1611</v>
      </c>
      <c r="O459" s="17"/>
    </row>
    <row r="460" s="3" customFormat="1" ht="20" customHeight="1" spans="1:15">
      <c r="A460" s="16">
        <v>455</v>
      </c>
      <c r="B460" s="17" t="s">
        <v>1898</v>
      </c>
      <c r="C460" s="17" t="s">
        <v>1229</v>
      </c>
      <c r="D460" s="17" t="s">
        <v>2006</v>
      </c>
      <c r="E460" s="17" t="s">
        <v>2464</v>
      </c>
      <c r="F460" s="17">
        <v>15</v>
      </c>
      <c r="G460" s="17" t="s">
        <v>1483</v>
      </c>
      <c r="H460" s="17" t="s">
        <v>1620</v>
      </c>
      <c r="I460" s="17">
        <v>15</v>
      </c>
      <c r="J460" s="17" t="s">
        <v>2009</v>
      </c>
      <c r="K460" s="33">
        <v>2022.01</v>
      </c>
      <c r="L460" s="33">
        <v>2022.12</v>
      </c>
      <c r="M460" s="17" t="s">
        <v>1437</v>
      </c>
      <c r="N460" s="17" t="s">
        <v>1900</v>
      </c>
      <c r="O460" s="17"/>
    </row>
    <row r="461" s="3" customFormat="1" ht="20" customHeight="1" spans="1:15">
      <c r="A461" s="16">
        <v>456</v>
      </c>
      <c r="B461" s="17" t="s">
        <v>2308</v>
      </c>
      <c r="C461" s="17" t="s">
        <v>1229</v>
      </c>
      <c r="D461" s="17" t="s">
        <v>2006</v>
      </c>
      <c r="E461" s="17" t="s">
        <v>2465</v>
      </c>
      <c r="F461" s="17">
        <v>25</v>
      </c>
      <c r="G461" s="17" t="s">
        <v>1597</v>
      </c>
      <c r="H461" s="17" t="s">
        <v>1620</v>
      </c>
      <c r="I461" s="17">
        <v>25</v>
      </c>
      <c r="J461" s="17" t="s">
        <v>2009</v>
      </c>
      <c r="K461" s="33">
        <v>2022.01</v>
      </c>
      <c r="L461" s="33">
        <v>2022.12</v>
      </c>
      <c r="M461" s="17" t="s">
        <v>1437</v>
      </c>
      <c r="N461" s="17" t="s">
        <v>2312</v>
      </c>
      <c r="O461" s="17"/>
    </row>
    <row r="462" s="3" customFormat="1" ht="20" customHeight="1" spans="1:15">
      <c r="A462" s="16">
        <v>457</v>
      </c>
      <c r="B462" s="17" t="s">
        <v>2308</v>
      </c>
      <c r="C462" s="17" t="s">
        <v>1229</v>
      </c>
      <c r="D462" s="17" t="s">
        <v>2006</v>
      </c>
      <c r="E462" s="17" t="s">
        <v>2466</v>
      </c>
      <c r="F462" s="17">
        <v>11</v>
      </c>
      <c r="G462" s="17" t="s">
        <v>1694</v>
      </c>
      <c r="H462" s="17" t="s">
        <v>1620</v>
      </c>
      <c r="I462" s="17">
        <v>11</v>
      </c>
      <c r="J462" s="17" t="s">
        <v>2009</v>
      </c>
      <c r="K462" s="33">
        <v>2022.01</v>
      </c>
      <c r="L462" s="33">
        <v>2022.12</v>
      </c>
      <c r="M462" s="17" t="s">
        <v>1437</v>
      </c>
      <c r="N462" s="17" t="s">
        <v>2312</v>
      </c>
      <c r="O462" s="17"/>
    </row>
    <row r="463" s="3" customFormat="1" ht="20" customHeight="1" spans="1:15">
      <c r="A463" s="16">
        <v>458</v>
      </c>
      <c r="B463" s="17" t="s">
        <v>1400</v>
      </c>
      <c r="C463" s="17" t="s">
        <v>1229</v>
      </c>
      <c r="D463" s="17" t="s">
        <v>2006</v>
      </c>
      <c r="E463" s="17" t="s">
        <v>2467</v>
      </c>
      <c r="F463" s="17">
        <v>5</v>
      </c>
      <c r="G463" s="17" t="s">
        <v>1366</v>
      </c>
      <c r="H463" s="17" t="s">
        <v>1620</v>
      </c>
      <c r="I463" s="17">
        <v>5</v>
      </c>
      <c r="J463" s="17" t="s">
        <v>2009</v>
      </c>
      <c r="K463" s="33">
        <v>2022.01</v>
      </c>
      <c r="L463" s="33">
        <v>2022.12</v>
      </c>
      <c r="M463" s="17" t="s">
        <v>1437</v>
      </c>
      <c r="N463" s="17" t="s">
        <v>1403</v>
      </c>
      <c r="O463" s="17"/>
    </row>
    <row r="464" s="3" customFormat="1" ht="20" customHeight="1" spans="1:15">
      <c r="A464" s="16">
        <v>459</v>
      </c>
      <c r="B464" s="17" t="s">
        <v>2038</v>
      </c>
      <c r="C464" s="17" t="s">
        <v>1229</v>
      </c>
      <c r="D464" s="17" t="s">
        <v>2006</v>
      </c>
      <c r="E464" s="17" t="s">
        <v>2468</v>
      </c>
      <c r="F464" s="17">
        <v>27</v>
      </c>
      <c r="G464" s="17" t="s">
        <v>2042</v>
      </c>
      <c r="H464" s="17" t="s">
        <v>1620</v>
      </c>
      <c r="I464" s="17">
        <v>27</v>
      </c>
      <c r="J464" s="17" t="s">
        <v>2009</v>
      </c>
      <c r="K464" s="33">
        <v>2022.01</v>
      </c>
      <c r="L464" s="33">
        <v>2022.12</v>
      </c>
      <c r="M464" s="17" t="s">
        <v>1437</v>
      </c>
      <c r="N464" s="17" t="s">
        <v>2040</v>
      </c>
      <c r="O464" s="17"/>
    </row>
    <row r="465" s="3" customFormat="1" ht="20" customHeight="1" spans="1:15">
      <c r="A465" s="16">
        <v>460</v>
      </c>
      <c r="B465" s="17" t="s">
        <v>1931</v>
      </c>
      <c r="C465" s="17" t="s">
        <v>1229</v>
      </c>
      <c r="D465" s="17" t="s">
        <v>2006</v>
      </c>
      <c r="E465" s="17" t="s">
        <v>2469</v>
      </c>
      <c r="F465" s="17">
        <v>23</v>
      </c>
      <c r="G465" s="17" t="s">
        <v>2470</v>
      </c>
      <c r="H465" s="17" t="s">
        <v>1620</v>
      </c>
      <c r="I465" s="17">
        <v>23</v>
      </c>
      <c r="J465" s="17" t="s">
        <v>2009</v>
      </c>
      <c r="K465" s="33">
        <v>2022.01</v>
      </c>
      <c r="L465" s="33">
        <v>2022.12</v>
      </c>
      <c r="M465" s="17" t="s">
        <v>1437</v>
      </c>
      <c r="N465" s="17" t="s">
        <v>1249</v>
      </c>
      <c r="O465" s="17"/>
    </row>
    <row r="466" s="3" customFormat="1" ht="20" customHeight="1" spans="1:15">
      <c r="A466" s="16">
        <v>461</v>
      </c>
      <c r="B466" s="17" t="s">
        <v>1748</v>
      </c>
      <c r="C466" s="17" t="s">
        <v>1229</v>
      </c>
      <c r="D466" s="17" t="s">
        <v>2006</v>
      </c>
      <c r="E466" s="17" t="s">
        <v>2471</v>
      </c>
      <c r="F466" s="17">
        <v>20</v>
      </c>
      <c r="G466" s="17" t="s">
        <v>1454</v>
      </c>
      <c r="H466" s="17" t="s">
        <v>1620</v>
      </c>
      <c r="I466" s="17">
        <v>20</v>
      </c>
      <c r="J466" s="17" t="s">
        <v>2009</v>
      </c>
      <c r="K466" s="33">
        <v>2022.01</v>
      </c>
      <c r="L466" s="33">
        <v>2022.12</v>
      </c>
      <c r="M466" s="17" t="s">
        <v>1437</v>
      </c>
      <c r="N466" s="17" t="s">
        <v>1611</v>
      </c>
      <c r="O466" s="17"/>
    </row>
    <row r="467" s="3" customFormat="1" ht="20" customHeight="1" spans="1:15">
      <c r="A467" s="16">
        <v>462</v>
      </c>
      <c r="B467" s="17" t="s">
        <v>2472</v>
      </c>
      <c r="C467" s="17" t="s">
        <v>1229</v>
      </c>
      <c r="D467" s="17" t="s">
        <v>2006</v>
      </c>
      <c r="E467" s="17" t="s">
        <v>2473</v>
      </c>
      <c r="F467" s="17">
        <v>30</v>
      </c>
      <c r="G467" s="17" t="s">
        <v>1460</v>
      </c>
      <c r="H467" s="17" t="s">
        <v>1620</v>
      </c>
      <c r="I467" s="17">
        <v>30</v>
      </c>
      <c r="J467" s="17" t="s">
        <v>2009</v>
      </c>
      <c r="K467" s="33">
        <v>2022.01</v>
      </c>
      <c r="L467" s="33">
        <v>2022.12</v>
      </c>
      <c r="M467" s="17" t="s">
        <v>1437</v>
      </c>
      <c r="N467" s="17" t="s">
        <v>2474</v>
      </c>
      <c r="O467" s="17"/>
    </row>
    <row r="468" s="3" customFormat="1" ht="20" customHeight="1" spans="1:15">
      <c r="A468" s="16">
        <v>463</v>
      </c>
      <c r="B468" s="17" t="s">
        <v>1437</v>
      </c>
      <c r="C468" s="17" t="s">
        <v>1432</v>
      </c>
      <c r="D468" s="17" t="s">
        <v>1452</v>
      </c>
      <c r="E468" s="17" t="s">
        <v>2475</v>
      </c>
      <c r="F468" s="17">
        <v>96.15</v>
      </c>
      <c r="G468" s="17" t="s">
        <v>2476</v>
      </c>
      <c r="H468" s="17" t="s">
        <v>1620</v>
      </c>
      <c r="I468" s="17">
        <v>96.15</v>
      </c>
      <c r="J468" s="17" t="s">
        <v>2057</v>
      </c>
      <c r="K468" s="33">
        <v>2022.01</v>
      </c>
      <c r="L468" s="33">
        <v>2022.12</v>
      </c>
      <c r="M468" s="17" t="s">
        <v>1437</v>
      </c>
      <c r="N468" s="17" t="s">
        <v>1437</v>
      </c>
      <c r="O468" s="17"/>
    </row>
    <row r="469" s="6" customFormat="1" ht="20" customHeight="1" spans="1:16">
      <c r="A469" s="16">
        <v>464</v>
      </c>
      <c r="B469" s="17" t="s">
        <v>1255</v>
      </c>
      <c r="C469" s="17" t="s">
        <v>1229</v>
      </c>
      <c r="D469" s="17" t="s">
        <v>1230</v>
      </c>
      <c r="E469" s="17" t="s">
        <v>2477</v>
      </c>
      <c r="F469" s="17">
        <v>10</v>
      </c>
      <c r="G469" s="17" t="s">
        <v>1518</v>
      </c>
      <c r="H469" s="17" t="s">
        <v>1620</v>
      </c>
      <c r="I469" s="17">
        <v>10</v>
      </c>
      <c r="J469" s="17" t="s">
        <v>1506</v>
      </c>
      <c r="K469" s="33">
        <v>2022.01</v>
      </c>
      <c r="L469" s="33">
        <v>2022.12</v>
      </c>
      <c r="M469" s="17" t="s">
        <v>2478</v>
      </c>
      <c r="N469" s="17" t="s">
        <v>1259</v>
      </c>
      <c r="O469" s="17"/>
      <c r="P469" s="3"/>
    </row>
    <row r="470" s="6" customFormat="1" ht="20" customHeight="1" spans="1:16">
      <c r="A470" s="16">
        <v>465</v>
      </c>
      <c r="B470" s="17" t="s">
        <v>2038</v>
      </c>
      <c r="C470" s="17" t="s">
        <v>1229</v>
      </c>
      <c r="D470" s="17" t="s">
        <v>1230</v>
      </c>
      <c r="E470" s="17" t="s">
        <v>2479</v>
      </c>
      <c r="F470" s="17">
        <v>5</v>
      </c>
      <c r="G470" s="17" t="s">
        <v>1366</v>
      </c>
      <c r="H470" s="17" t="s">
        <v>1620</v>
      </c>
      <c r="I470" s="17">
        <v>5</v>
      </c>
      <c r="J470" s="17" t="s">
        <v>2480</v>
      </c>
      <c r="K470" s="33">
        <v>2022.01</v>
      </c>
      <c r="L470" s="33">
        <v>2022.12</v>
      </c>
      <c r="M470" s="17" t="s">
        <v>2478</v>
      </c>
      <c r="N470" s="17" t="s">
        <v>2040</v>
      </c>
      <c r="O470" s="17"/>
      <c r="P470" s="3"/>
    </row>
    <row r="471" s="6" customFormat="1" ht="20" customHeight="1" spans="1:16">
      <c r="A471" s="16">
        <v>466</v>
      </c>
      <c r="B471" s="17" t="s">
        <v>1364</v>
      </c>
      <c r="C471" s="17" t="s">
        <v>1229</v>
      </c>
      <c r="D471" s="17" t="s">
        <v>1230</v>
      </c>
      <c r="E471" s="17" t="s">
        <v>2481</v>
      </c>
      <c r="F471" s="17">
        <v>10</v>
      </c>
      <c r="G471" s="17" t="s">
        <v>1518</v>
      </c>
      <c r="H471" s="17" t="s">
        <v>1620</v>
      </c>
      <c r="I471" s="17">
        <v>10</v>
      </c>
      <c r="J471" s="17" t="s">
        <v>1506</v>
      </c>
      <c r="K471" s="33">
        <v>2022.01</v>
      </c>
      <c r="L471" s="33">
        <v>2022.12</v>
      </c>
      <c r="M471" s="17" t="s">
        <v>2478</v>
      </c>
      <c r="N471" s="17" t="s">
        <v>1368</v>
      </c>
      <c r="O471" s="17"/>
      <c r="P471" s="3"/>
    </row>
    <row r="472" s="6" customFormat="1" ht="20" customHeight="1" spans="1:16">
      <c r="A472" s="16">
        <v>467</v>
      </c>
      <c r="B472" s="17" t="s">
        <v>1892</v>
      </c>
      <c r="C472" s="17" t="s">
        <v>1229</v>
      </c>
      <c r="D472" s="17" t="s">
        <v>1230</v>
      </c>
      <c r="E472" s="17" t="s">
        <v>2482</v>
      </c>
      <c r="F472" s="17">
        <v>5</v>
      </c>
      <c r="G472" s="17" t="s">
        <v>1366</v>
      </c>
      <c r="H472" s="17" t="s">
        <v>1620</v>
      </c>
      <c r="I472" s="17">
        <v>5</v>
      </c>
      <c r="J472" s="17" t="s">
        <v>2483</v>
      </c>
      <c r="K472" s="33">
        <v>2022.01</v>
      </c>
      <c r="L472" s="33">
        <v>2022.12</v>
      </c>
      <c r="M472" s="17" t="s">
        <v>2478</v>
      </c>
      <c r="N472" s="17" t="s">
        <v>1894</v>
      </c>
      <c r="O472" s="17"/>
      <c r="P472" s="3"/>
    </row>
    <row r="473" s="3" customFormat="1" ht="35" customHeight="1" spans="1:15">
      <c r="A473" s="16">
        <v>468</v>
      </c>
      <c r="B473" s="17" t="s">
        <v>2484</v>
      </c>
      <c r="C473" s="17" t="s">
        <v>1481</v>
      </c>
      <c r="D473" s="17" t="s">
        <v>1447</v>
      </c>
      <c r="E473" s="17" t="s">
        <v>2485</v>
      </c>
      <c r="F473" s="17">
        <v>100</v>
      </c>
      <c r="G473" s="17" t="s">
        <v>1546</v>
      </c>
      <c r="H473" s="17" t="s">
        <v>1620</v>
      </c>
      <c r="I473" s="17">
        <v>100</v>
      </c>
      <c r="J473" s="17" t="s">
        <v>2486</v>
      </c>
      <c r="K473" s="33">
        <v>2022.01</v>
      </c>
      <c r="L473" s="33">
        <v>2022.12</v>
      </c>
      <c r="M473" s="17" t="s">
        <v>2484</v>
      </c>
      <c r="N473" s="17" t="s">
        <v>2484</v>
      </c>
      <c r="O473" s="17"/>
    </row>
    <row r="474" s="5" customFormat="1" ht="20" customHeight="1" spans="1:16">
      <c r="A474" s="16">
        <v>469</v>
      </c>
      <c r="B474" s="17" t="s">
        <v>1535</v>
      </c>
      <c r="C474" s="17" t="s">
        <v>1432</v>
      </c>
      <c r="D474" s="17" t="s">
        <v>1627</v>
      </c>
      <c r="E474" s="17" t="s">
        <v>2487</v>
      </c>
      <c r="F474" s="17">
        <v>30</v>
      </c>
      <c r="G474" s="17" t="s">
        <v>1460</v>
      </c>
      <c r="H474" s="17" t="s">
        <v>1620</v>
      </c>
      <c r="I474" s="17">
        <v>30</v>
      </c>
      <c r="J474" s="17" t="s">
        <v>2488</v>
      </c>
      <c r="K474" s="33">
        <v>2022.01</v>
      </c>
      <c r="L474" s="33">
        <v>2022.12</v>
      </c>
      <c r="M474" s="17" t="s">
        <v>1535</v>
      </c>
      <c r="N474" s="17" t="s">
        <v>1535</v>
      </c>
      <c r="O474" s="17"/>
      <c r="P474" s="3"/>
    </row>
    <row r="475" s="5" customFormat="1" ht="20" customHeight="1" spans="1:16">
      <c r="A475" s="16">
        <v>470</v>
      </c>
      <c r="B475" s="17" t="s">
        <v>1530</v>
      </c>
      <c r="C475" s="17" t="s">
        <v>1432</v>
      </c>
      <c r="D475" s="17" t="s">
        <v>1750</v>
      </c>
      <c r="E475" s="17" t="s">
        <v>2489</v>
      </c>
      <c r="F475" s="17">
        <v>5</v>
      </c>
      <c r="G475" s="17" t="s">
        <v>1366</v>
      </c>
      <c r="H475" s="17" t="s">
        <v>1620</v>
      </c>
      <c r="I475" s="17">
        <v>5</v>
      </c>
      <c r="J475" s="17" t="s">
        <v>1436</v>
      </c>
      <c r="K475" s="33">
        <v>2022.01</v>
      </c>
      <c r="L475" s="33">
        <v>2022.12</v>
      </c>
      <c r="M475" s="17" t="s">
        <v>1535</v>
      </c>
      <c r="N475" s="17" t="s">
        <v>1536</v>
      </c>
      <c r="O475" s="17"/>
      <c r="P475" s="3"/>
    </row>
    <row r="476" s="5" customFormat="1" ht="20" customHeight="1" spans="1:16">
      <c r="A476" s="16">
        <v>471</v>
      </c>
      <c r="B476" s="17" t="s">
        <v>1537</v>
      </c>
      <c r="C476" s="17" t="s">
        <v>1432</v>
      </c>
      <c r="D476" s="17" t="s">
        <v>1750</v>
      </c>
      <c r="E476" s="17" t="s">
        <v>2490</v>
      </c>
      <c r="F476" s="17">
        <v>5</v>
      </c>
      <c r="G476" s="17" t="s">
        <v>1366</v>
      </c>
      <c r="H476" s="17" t="s">
        <v>1620</v>
      </c>
      <c r="I476" s="17">
        <v>5</v>
      </c>
      <c r="J476" s="17" t="s">
        <v>1436</v>
      </c>
      <c r="K476" s="33">
        <v>2022.01</v>
      </c>
      <c r="L476" s="33">
        <v>2022.12</v>
      </c>
      <c r="M476" s="17" t="s">
        <v>1535</v>
      </c>
      <c r="N476" s="17" t="s">
        <v>1539</v>
      </c>
      <c r="O476" s="17"/>
      <c r="P476" s="3"/>
    </row>
    <row r="477" s="5" customFormat="1" ht="20" customHeight="1" spans="1:16">
      <c r="A477" s="16">
        <v>472</v>
      </c>
      <c r="B477" s="17" t="s">
        <v>1540</v>
      </c>
      <c r="C477" s="17" t="s">
        <v>1432</v>
      </c>
      <c r="D477" s="17" t="s">
        <v>1750</v>
      </c>
      <c r="E477" s="17" t="s">
        <v>2491</v>
      </c>
      <c r="F477" s="17">
        <v>5</v>
      </c>
      <c r="G477" s="17" t="s">
        <v>1366</v>
      </c>
      <c r="H477" s="17" t="s">
        <v>1620</v>
      </c>
      <c r="I477" s="17">
        <v>5</v>
      </c>
      <c r="J477" s="17" t="s">
        <v>1436</v>
      </c>
      <c r="K477" s="33">
        <v>2022.01</v>
      </c>
      <c r="L477" s="33">
        <v>2022.12</v>
      </c>
      <c r="M477" s="17" t="s">
        <v>1535</v>
      </c>
      <c r="N477" s="17" t="s">
        <v>1542</v>
      </c>
      <c r="O477" s="17"/>
      <c r="P477" s="3"/>
    </row>
    <row r="478" s="3" customFormat="1" ht="20" customHeight="1" spans="1:15">
      <c r="A478" s="16">
        <v>473</v>
      </c>
      <c r="B478" s="17" t="s">
        <v>2492</v>
      </c>
      <c r="C478" s="17" t="s">
        <v>1432</v>
      </c>
      <c r="D478" s="17" t="s">
        <v>1433</v>
      </c>
      <c r="E478" s="17" t="s">
        <v>2493</v>
      </c>
      <c r="F478" s="17">
        <v>34</v>
      </c>
      <c r="G478" s="17" t="s">
        <v>2494</v>
      </c>
      <c r="H478" s="17" t="s">
        <v>1620</v>
      </c>
      <c r="I478" s="17">
        <v>34</v>
      </c>
      <c r="J478" s="17" t="s">
        <v>1993</v>
      </c>
      <c r="K478" s="33">
        <v>2022.01</v>
      </c>
      <c r="L478" s="33">
        <v>2022.12</v>
      </c>
      <c r="M478" s="17" t="s">
        <v>2495</v>
      </c>
      <c r="N478" s="17" t="s">
        <v>2492</v>
      </c>
      <c r="O478" s="17"/>
    </row>
    <row r="479" s="3" customFormat="1" ht="20" customHeight="1" spans="1:15">
      <c r="A479" s="16">
        <v>474</v>
      </c>
      <c r="B479" s="17" t="s">
        <v>2492</v>
      </c>
      <c r="C479" s="17" t="s">
        <v>1432</v>
      </c>
      <c r="D479" s="17" t="s">
        <v>1433</v>
      </c>
      <c r="E479" s="17" t="s">
        <v>2496</v>
      </c>
      <c r="F479" s="17">
        <v>19</v>
      </c>
      <c r="G479" s="17" t="s">
        <v>2030</v>
      </c>
      <c r="H479" s="17" t="s">
        <v>1620</v>
      </c>
      <c r="I479" s="17">
        <v>19</v>
      </c>
      <c r="J479" s="17" t="s">
        <v>1993</v>
      </c>
      <c r="K479" s="33">
        <v>2022.01</v>
      </c>
      <c r="L479" s="33">
        <v>2022.12</v>
      </c>
      <c r="M479" s="17" t="s">
        <v>2495</v>
      </c>
      <c r="N479" s="17" t="s">
        <v>2492</v>
      </c>
      <c r="O479" s="17"/>
    </row>
    <row r="480" s="7" customFormat="1" ht="20" customHeight="1" spans="1:16">
      <c r="A480" s="16">
        <v>475</v>
      </c>
      <c r="B480" s="17" t="s">
        <v>1368</v>
      </c>
      <c r="C480" s="17" t="s">
        <v>1432</v>
      </c>
      <c r="D480" s="17" t="s">
        <v>1627</v>
      </c>
      <c r="E480" s="17" t="s">
        <v>2497</v>
      </c>
      <c r="F480" s="17">
        <v>30</v>
      </c>
      <c r="G480" s="17" t="s">
        <v>1460</v>
      </c>
      <c r="H480" s="17" t="s">
        <v>1620</v>
      </c>
      <c r="I480" s="17">
        <v>30</v>
      </c>
      <c r="J480" s="17" t="s">
        <v>2002</v>
      </c>
      <c r="K480" s="33">
        <v>2022.01</v>
      </c>
      <c r="L480" s="33">
        <v>2022.12</v>
      </c>
      <c r="M480" s="17" t="s">
        <v>2498</v>
      </c>
      <c r="N480" s="17" t="s">
        <v>1368</v>
      </c>
      <c r="O480" s="17"/>
      <c r="P480" s="3"/>
    </row>
    <row r="481" s="7" customFormat="1" ht="20" customHeight="1" spans="1:16">
      <c r="A481" s="16">
        <v>476</v>
      </c>
      <c r="B481" s="17" t="s">
        <v>2499</v>
      </c>
      <c r="C481" s="17" t="s">
        <v>1432</v>
      </c>
      <c r="D481" s="17" t="s">
        <v>1464</v>
      </c>
      <c r="E481" s="17" t="s">
        <v>2500</v>
      </c>
      <c r="F481" s="17">
        <v>20</v>
      </c>
      <c r="G481" s="17" t="s">
        <v>1454</v>
      </c>
      <c r="H481" s="17" t="s">
        <v>1620</v>
      </c>
      <c r="I481" s="17">
        <v>20</v>
      </c>
      <c r="J481" s="17" t="s">
        <v>1637</v>
      </c>
      <c r="K481" s="33">
        <v>2022.01</v>
      </c>
      <c r="L481" s="33">
        <v>2022.12</v>
      </c>
      <c r="M481" s="17" t="s">
        <v>2498</v>
      </c>
      <c r="N481" s="17" t="s">
        <v>2499</v>
      </c>
      <c r="O481" s="17"/>
      <c r="P481" s="3"/>
    </row>
    <row r="482" s="7" customFormat="1" ht="20" customHeight="1" spans="1:16">
      <c r="A482" s="16">
        <v>477</v>
      </c>
      <c r="B482" s="17" t="s">
        <v>1737</v>
      </c>
      <c r="C482" s="17" t="s">
        <v>1432</v>
      </c>
      <c r="D482" s="17" t="s">
        <v>1627</v>
      </c>
      <c r="E482" s="17" t="s">
        <v>2501</v>
      </c>
      <c r="F482" s="17">
        <v>20</v>
      </c>
      <c r="G482" s="17" t="s">
        <v>1454</v>
      </c>
      <c r="H482" s="17" t="s">
        <v>1620</v>
      </c>
      <c r="I482" s="17">
        <v>20</v>
      </c>
      <c r="J482" s="17" t="s">
        <v>2002</v>
      </c>
      <c r="K482" s="33">
        <v>2022.01</v>
      </c>
      <c r="L482" s="33">
        <v>2022.12</v>
      </c>
      <c r="M482" s="17" t="s">
        <v>2498</v>
      </c>
      <c r="N482" s="17" t="s">
        <v>1737</v>
      </c>
      <c r="O482" s="17"/>
      <c r="P482" s="3"/>
    </row>
    <row r="483" s="7" customFormat="1" ht="20" customHeight="1" spans="1:16">
      <c r="A483" s="16">
        <v>478</v>
      </c>
      <c r="B483" s="17" t="s">
        <v>1850</v>
      </c>
      <c r="C483" s="17" t="s">
        <v>1229</v>
      </c>
      <c r="D483" s="17" t="s">
        <v>1481</v>
      </c>
      <c r="E483" s="17" t="s">
        <v>2502</v>
      </c>
      <c r="F483" s="17">
        <v>20</v>
      </c>
      <c r="G483" s="17" t="s">
        <v>1454</v>
      </c>
      <c r="H483" s="17" t="s">
        <v>1620</v>
      </c>
      <c r="I483" s="17">
        <v>20</v>
      </c>
      <c r="J483" s="17" t="s">
        <v>2002</v>
      </c>
      <c r="K483" s="33">
        <v>2022.01</v>
      </c>
      <c r="L483" s="33">
        <v>2022.12</v>
      </c>
      <c r="M483" s="17" t="s">
        <v>2498</v>
      </c>
      <c r="N483" s="17" t="s">
        <v>1850</v>
      </c>
      <c r="O483" s="17"/>
      <c r="P483" s="3"/>
    </row>
    <row r="484" s="7" customFormat="1" ht="20" customHeight="1" spans="1:16">
      <c r="A484" s="16">
        <v>479</v>
      </c>
      <c r="B484" s="17" t="s">
        <v>2212</v>
      </c>
      <c r="C484" s="17" t="s">
        <v>1432</v>
      </c>
      <c r="D484" s="17" t="s">
        <v>2503</v>
      </c>
      <c r="E484" s="17" t="s">
        <v>2504</v>
      </c>
      <c r="F484" s="17">
        <v>10</v>
      </c>
      <c r="G484" s="17" t="s">
        <v>1518</v>
      </c>
      <c r="H484" s="17" t="s">
        <v>1620</v>
      </c>
      <c r="I484" s="17">
        <v>10</v>
      </c>
      <c r="J484" s="17" t="s">
        <v>2002</v>
      </c>
      <c r="K484" s="33">
        <v>2022.01</v>
      </c>
      <c r="L484" s="33">
        <v>2022.12</v>
      </c>
      <c r="M484" s="17" t="s">
        <v>2498</v>
      </c>
      <c r="N484" s="17" t="s">
        <v>2212</v>
      </c>
      <c r="O484" s="17"/>
      <c r="P484" s="3"/>
    </row>
    <row r="485" s="7" customFormat="1" ht="32" customHeight="1" spans="1:16">
      <c r="A485" s="16">
        <v>480</v>
      </c>
      <c r="B485" s="17" t="s">
        <v>1822</v>
      </c>
      <c r="C485" s="17" t="s">
        <v>1432</v>
      </c>
      <c r="D485" s="17" t="s">
        <v>1464</v>
      </c>
      <c r="E485" s="17" t="s">
        <v>2505</v>
      </c>
      <c r="F485" s="17">
        <v>8</v>
      </c>
      <c r="G485" s="17" t="s">
        <v>2001</v>
      </c>
      <c r="H485" s="17" t="s">
        <v>1620</v>
      </c>
      <c r="I485" s="17">
        <v>8</v>
      </c>
      <c r="J485" s="17" t="s">
        <v>1637</v>
      </c>
      <c r="K485" s="33">
        <v>2022.01</v>
      </c>
      <c r="L485" s="33">
        <v>2022.12</v>
      </c>
      <c r="M485" s="17" t="s">
        <v>2498</v>
      </c>
      <c r="N485" s="17" t="s">
        <v>1822</v>
      </c>
      <c r="O485" s="17"/>
      <c r="P485" s="3"/>
    </row>
    <row r="486" s="7" customFormat="1" ht="20" customHeight="1" spans="1:16">
      <c r="A486" s="16">
        <v>481</v>
      </c>
      <c r="B486" s="17" t="s">
        <v>1923</v>
      </c>
      <c r="C486" s="17" t="s">
        <v>1432</v>
      </c>
      <c r="D486" s="17" t="s">
        <v>1627</v>
      </c>
      <c r="E486" s="17" t="s">
        <v>2506</v>
      </c>
      <c r="F486" s="17">
        <v>10</v>
      </c>
      <c r="G486" s="17" t="s">
        <v>1518</v>
      </c>
      <c r="H486" s="17" t="s">
        <v>1620</v>
      </c>
      <c r="I486" s="17">
        <v>10</v>
      </c>
      <c r="J486" s="17" t="s">
        <v>1637</v>
      </c>
      <c r="K486" s="33">
        <v>2022.01</v>
      </c>
      <c r="L486" s="33">
        <v>2022.12</v>
      </c>
      <c r="M486" s="17" t="s">
        <v>2498</v>
      </c>
      <c r="N486" s="17" t="s">
        <v>1923</v>
      </c>
      <c r="O486" s="17"/>
      <c r="P486" s="3"/>
    </row>
    <row r="487" s="7" customFormat="1" ht="32" customHeight="1" spans="1:16">
      <c r="A487" s="16">
        <v>482</v>
      </c>
      <c r="B487" s="17" t="s">
        <v>2507</v>
      </c>
      <c r="C487" s="17" t="s">
        <v>1432</v>
      </c>
      <c r="D487" s="17" t="s">
        <v>1464</v>
      </c>
      <c r="E487" s="17" t="s">
        <v>2508</v>
      </c>
      <c r="F487" s="17">
        <v>50</v>
      </c>
      <c r="G487" s="17" t="s">
        <v>1533</v>
      </c>
      <c r="H487" s="17" t="s">
        <v>1620</v>
      </c>
      <c r="I487" s="17">
        <v>50</v>
      </c>
      <c r="J487" s="17" t="s">
        <v>1637</v>
      </c>
      <c r="K487" s="33">
        <v>2022.01</v>
      </c>
      <c r="L487" s="33">
        <v>2022.12</v>
      </c>
      <c r="M487" s="17" t="s">
        <v>2498</v>
      </c>
      <c r="N487" s="17" t="s">
        <v>2507</v>
      </c>
      <c r="O487" s="17"/>
      <c r="P487" s="3"/>
    </row>
    <row r="488" s="7" customFormat="1" ht="20" customHeight="1" spans="1:16">
      <c r="A488" s="16">
        <v>483</v>
      </c>
      <c r="B488" s="17" t="s">
        <v>1373</v>
      </c>
      <c r="C488" s="17" t="s">
        <v>1432</v>
      </c>
      <c r="D488" s="17" t="s">
        <v>1464</v>
      </c>
      <c r="E488" s="17" t="s">
        <v>2509</v>
      </c>
      <c r="F488" s="17">
        <v>20</v>
      </c>
      <c r="G488" s="17" t="s">
        <v>1454</v>
      </c>
      <c r="H488" s="17" t="s">
        <v>1620</v>
      </c>
      <c r="I488" s="17">
        <v>20</v>
      </c>
      <c r="J488" s="17" t="s">
        <v>1637</v>
      </c>
      <c r="K488" s="33">
        <v>2022.01</v>
      </c>
      <c r="L488" s="33">
        <v>2022.12</v>
      </c>
      <c r="M488" s="17" t="s">
        <v>2498</v>
      </c>
      <c r="N488" s="17" t="s">
        <v>1373</v>
      </c>
      <c r="O488" s="17"/>
      <c r="P488" s="3"/>
    </row>
    <row r="489" s="7" customFormat="1" ht="20" customHeight="1" spans="1:16">
      <c r="A489" s="16">
        <v>484</v>
      </c>
      <c r="B489" s="17" t="s">
        <v>1838</v>
      </c>
      <c r="C489" s="17" t="s">
        <v>1432</v>
      </c>
      <c r="D489" s="17" t="s">
        <v>1627</v>
      </c>
      <c r="E489" s="17" t="s">
        <v>2510</v>
      </c>
      <c r="F489" s="17">
        <v>5</v>
      </c>
      <c r="G489" s="17" t="s">
        <v>1366</v>
      </c>
      <c r="H489" s="17" t="s">
        <v>1620</v>
      </c>
      <c r="I489" s="17">
        <v>5</v>
      </c>
      <c r="J489" s="17" t="s">
        <v>1637</v>
      </c>
      <c r="K489" s="33">
        <v>2022.01</v>
      </c>
      <c r="L489" s="33">
        <v>2022.12</v>
      </c>
      <c r="M489" s="17" t="s">
        <v>2498</v>
      </c>
      <c r="N489" s="17" t="s">
        <v>1838</v>
      </c>
      <c r="O489" s="17"/>
      <c r="P489" s="3"/>
    </row>
    <row r="490" s="5" customFormat="1" ht="23" customHeight="1" spans="1:16">
      <c r="A490" s="16">
        <v>485</v>
      </c>
      <c r="B490" s="17" t="s">
        <v>2511</v>
      </c>
      <c r="C490" s="17" t="s">
        <v>1229</v>
      </c>
      <c r="D490" s="17" t="s">
        <v>1472</v>
      </c>
      <c r="E490" s="17" t="s">
        <v>2512</v>
      </c>
      <c r="F490" s="17">
        <v>28</v>
      </c>
      <c r="G490" s="17" t="s">
        <v>2513</v>
      </c>
      <c r="H490" s="17" t="s">
        <v>1620</v>
      </c>
      <c r="I490" s="17">
        <v>28</v>
      </c>
      <c r="J490" s="17" t="s">
        <v>2514</v>
      </c>
      <c r="K490" s="33">
        <v>2022.01</v>
      </c>
      <c r="L490" s="33">
        <v>2022.12</v>
      </c>
      <c r="M490" s="17" t="s">
        <v>1437</v>
      </c>
      <c r="N490" s="17" t="s">
        <v>2515</v>
      </c>
      <c r="O490" s="17"/>
      <c r="P490" s="3"/>
    </row>
    <row r="491" s="5" customFormat="1" ht="23" customHeight="1" spans="1:16">
      <c r="A491" s="16">
        <v>486</v>
      </c>
      <c r="B491" s="17" t="s">
        <v>1782</v>
      </c>
      <c r="C491" s="17" t="s">
        <v>1229</v>
      </c>
      <c r="D491" s="17" t="s">
        <v>1472</v>
      </c>
      <c r="E491" s="17" t="s">
        <v>2516</v>
      </c>
      <c r="F491" s="17">
        <v>15</v>
      </c>
      <c r="G491" s="17" t="s">
        <v>1483</v>
      </c>
      <c r="H491" s="17" t="s">
        <v>1620</v>
      </c>
      <c r="I491" s="17">
        <v>15</v>
      </c>
      <c r="J491" s="17" t="s">
        <v>2517</v>
      </c>
      <c r="K491" s="33">
        <v>2022.01</v>
      </c>
      <c r="L491" s="33">
        <v>2022.12</v>
      </c>
      <c r="M491" s="17" t="s">
        <v>1437</v>
      </c>
      <c r="N491" s="17" t="s">
        <v>1784</v>
      </c>
      <c r="O491" s="17"/>
      <c r="P491" s="3"/>
    </row>
    <row r="492" s="5" customFormat="1" ht="23" customHeight="1" spans="1:16">
      <c r="A492" s="16">
        <v>487</v>
      </c>
      <c r="B492" s="17" t="s">
        <v>2518</v>
      </c>
      <c r="C492" s="17" t="s">
        <v>1229</v>
      </c>
      <c r="D492" s="17" t="s">
        <v>1472</v>
      </c>
      <c r="E492" s="17" t="s">
        <v>2519</v>
      </c>
      <c r="F492" s="17">
        <v>7</v>
      </c>
      <c r="G492" s="17" t="s">
        <v>2027</v>
      </c>
      <c r="H492" s="17" t="s">
        <v>1620</v>
      </c>
      <c r="I492" s="17">
        <v>7</v>
      </c>
      <c r="J492" s="17" t="s">
        <v>2514</v>
      </c>
      <c r="K492" s="33">
        <v>2022.01</v>
      </c>
      <c r="L492" s="33">
        <v>2022.12</v>
      </c>
      <c r="M492" s="17" t="s">
        <v>1437</v>
      </c>
      <c r="N492" s="17" t="s">
        <v>2520</v>
      </c>
      <c r="O492" s="17"/>
      <c r="P492" s="3"/>
    </row>
    <row r="493" s="5" customFormat="1" ht="23" customHeight="1" spans="1:16">
      <c r="A493" s="16">
        <v>488</v>
      </c>
      <c r="B493" s="17" t="s">
        <v>2346</v>
      </c>
      <c r="C493" s="17" t="s">
        <v>1229</v>
      </c>
      <c r="D493" s="17" t="s">
        <v>1472</v>
      </c>
      <c r="E493" s="17" t="s">
        <v>2521</v>
      </c>
      <c r="F493" s="17">
        <v>12</v>
      </c>
      <c r="G493" s="17" t="s">
        <v>1527</v>
      </c>
      <c r="H493" s="17" t="s">
        <v>1620</v>
      </c>
      <c r="I493" s="17">
        <v>12</v>
      </c>
      <c r="J493" s="17" t="s">
        <v>2522</v>
      </c>
      <c r="K493" s="33">
        <v>2022.01</v>
      </c>
      <c r="L493" s="33">
        <v>2022.12</v>
      </c>
      <c r="M493" s="17" t="s">
        <v>1437</v>
      </c>
      <c r="N493" s="17" t="s">
        <v>2350</v>
      </c>
      <c r="O493" s="17"/>
      <c r="P493" s="3"/>
    </row>
    <row r="494" s="5" customFormat="1" ht="23" customHeight="1" spans="1:16">
      <c r="A494" s="16">
        <v>489</v>
      </c>
      <c r="B494" s="17" t="s">
        <v>2523</v>
      </c>
      <c r="C494" s="17" t="s">
        <v>1229</v>
      </c>
      <c r="D494" s="17" t="s">
        <v>1472</v>
      </c>
      <c r="E494" s="17" t="s">
        <v>2524</v>
      </c>
      <c r="F494" s="17">
        <v>7</v>
      </c>
      <c r="G494" s="17" t="s">
        <v>2027</v>
      </c>
      <c r="H494" s="17" t="s">
        <v>1620</v>
      </c>
      <c r="I494" s="17">
        <v>7</v>
      </c>
      <c r="J494" s="17" t="s">
        <v>2517</v>
      </c>
      <c r="K494" s="33">
        <v>2022.01</v>
      </c>
      <c r="L494" s="33">
        <v>2022.12</v>
      </c>
      <c r="M494" s="17" t="s">
        <v>1437</v>
      </c>
      <c r="N494" s="17" t="s">
        <v>2525</v>
      </c>
      <c r="O494" s="17"/>
      <c r="P494" s="3"/>
    </row>
    <row r="495" s="5" customFormat="1" ht="23" customHeight="1" spans="1:16">
      <c r="A495" s="16">
        <v>490</v>
      </c>
      <c r="B495" s="17" t="s">
        <v>1963</v>
      </c>
      <c r="C495" s="17" t="s">
        <v>1229</v>
      </c>
      <c r="D495" s="17" t="s">
        <v>1472</v>
      </c>
      <c r="E495" s="17" t="s">
        <v>2526</v>
      </c>
      <c r="F495" s="17">
        <v>10</v>
      </c>
      <c r="G495" s="17" t="s">
        <v>1518</v>
      </c>
      <c r="H495" s="17" t="s">
        <v>1620</v>
      </c>
      <c r="I495" s="17">
        <v>10</v>
      </c>
      <c r="J495" s="17" t="s">
        <v>2514</v>
      </c>
      <c r="K495" s="33">
        <v>2022.01</v>
      </c>
      <c r="L495" s="33">
        <v>2022.12</v>
      </c>
      <c r="M495" s="17" t="s">
        <v>1437</v>
      </c>
      <c r="N495" s="17" t="s">
        <v>1964</v>
      </c>
      <c r="O495" s="17"/>
      <c r="P495" s="3"/>
    </row>
    <row r="496" s="5" customFormat="1" ht="23" customHeight="1" spans="1:16">
      <c r="A496" s="16">
        <v>491</v>
      </c>
      <c r="B496" s="17" t="s">
        <v>1300</v>
      </c>
      <c r="C496" s="17" t="s">
        <v>1229</v>
      </c>
      <c r="D496" s="17" t="s">
        <v>1472</v>
      </c>
      <c r="E496" s="17" t="s">
        <v>2527</v>
      </c>
      <c r="F496" s="17">
        <v>19</v>
      </c>
      <c r="G496" s="17" t="s">
        <v>2030</v>
      </c>
      <c r="H496" s="17" t="s">
        <v>1620</v>
      </c>
      <c r="I496" s="17">
        <v>19</v>
      </c>
      <c r="J496" s="17" t="s">
        <v>2522</v>
      </c>
      <c r="K496" s="33">
        <v>2022.01</v>
      </c>
      <c r="L496" s="33">
        <v>2022.12</v>
      </c>
      <c r="M496" s="17" t="s">
        <v>1437</v>
      </c>
      <c r="N496" s="17" t="s">
        <v>2528</v>
      </c>
      <c r="O496" s="17"/>
      <c r="P496" s="3"/>
    </row>
    <row r="497" s="5" customFormat="1" ht="23" customHeight="1" spans="1:16">
      <c r="A497" s="16">
        <v>492</v>
      </c>
      <c r="B497" s="17" t="s">
        <v>1770</v>
      </c>
      <c r="C497" s="17" t="s">
        <v>1229</v>
      </c>
      <c r="D497" s="17" t="s">
        <v>1472</v>
      </c>
      <c r="E497" s="17" t="s">
        <v>2529</v>
      </c>
      <c r="F497" s="17">
        <v>11</v>
      </c>
      <c r="G497" s="17" t="s">
        <v>1694</v>
      </c>
      <c r="H497" s="17" t="s">
        <v>1620</v>
      </c>
      <c r="I497" s="17">
        <v>11</v>
      </c>
      <c r="J497" s="17" t="s">
        <v>2530</v>
      </c>
      <c r="K497" s="33">
        <v>2022.01</v>
      </c>
      <c r="L497" s="33">
        <v>2022.12</v>
      </c>
      <c r="M497" s="17" t="s">
        <v>1437</v>
      </c>
      <c r="N497" s="17" t="s">
        <v>1772</v>
      </c>
      <c r="O497" s="17"/>
      <c r="P497" s="3"/>
    </row>
    <row r="498" s="5" customFormat="1" ht="23" customHeight="1" spans="1:16">
      <c r="A498" s="16">
        <v>493</v>
      </c>
      <c r="B498" s="17" t="s">
        <v>2271</v>
      </c>
      <c r="C498" s="17" t="s">
        <v>1229</v>
      </c>
      <c r="D498" s="17" t="s">
        <v>1472</v>
      </c>
      <c r="E498" s="17" t="s">
        <v>2531</v>
      </c>
      <c r="F498" s="17">
        <v>7</v>
      </c>
      <c r="G498" s="17" t="s">
        <v>2027</v>
      </c>
      <c r="H498" s="17" t="s">
        <v>1620</v>
      </c>
      <c r="I498" s="17">
        <v>7</v>
      </c>
      <c r="J498" s="17" t="s">
        <v>2532</v>
      </c>
      <c r="K498" s="33">
        <v>2022.01</v>
      </c>
      <c r="L498" s="33">
        <v>2022.12</v>
      </c>
      <c r="M498" s="17" t="s">
        <v>1437</v>
      </c>
      <c r="N498" s="17" t="s">
        <v>2274</v>
      </c>
      <c r="O498" s="17"/>
      <c r="P498" s="3"/>
    </row>
    <row r="499" s="5" customFormat="1" ht="23" customHeight="1" spans="1:16">
      <c r="A499" s="16">
        <v>494</v>
      </c>
      <c r="B499" s="17" t="s">
        <v>1521</v>
      </c>
      <c r="C499" s="17" t="s">
        <v>1229</v>
      </c>
      <c r="D499" s="17" t="s">
        <v>1472</v>
      </c>
      <c r="E499" s="17" t="s">
        <v>2533</v>
      </c>
      <c r="F499" s="17">
        <v>15</v>
      </c>
      <c r="G499" s="17" t="s">
        <v>1483</v>
      </c>
      <c r="H499" s="17" t="s">
        <v>1620</v>
      </c>
      <c r="I499" s="17">
        <v>15</v>
      </c>
      <c r="J499" s="17" t="s">
        <v>2530</v>
      </c>
      <c r="K499" s="33">
        <v>2022.01</v>
      </c>
      <c r="L499" s="33">
        <v>2022.12</v>
      </c>
      <c r="M499" s="17" t="s">
        <v>1437</v>
      </c>
      <c r="N499" s="17" t="s">
        <v>1524</v>
      </c>
      <c r="O499" s="17"/>
      <c r="P499" s="3"/>
    </row>
    <row r="500" s="5" customFormat="1" ht="23" customHeight="1" spans="1:16">
      <c r="A500" s="16">
        <v>495</v>
      </c>
      <c r="B500" s="17" t="s">
        <v>1736</v>
      </c>
      <c r="C500" s="17" t="s">
        <v>1229</v>
      </c>
      <c r="D500" s="17" t="s">
        <v>1472</v>
      </c>
      <c r="E500" s="17" t="s">
        <v>2534</v>
      </c>
      <c r="F500" s="17">
        <v>16</v>
      </c>
      <c r="G500" s="17" t="s">
        <v>2053</v>
      </c>
      <c r="H500" s="17" t="s">
        <v>1620</v>
      </c>
      <c r="I500" s="17">
        <v>16</v>
      </c>
      <c r="J500" s="17" t="s">
        <v>2532</v>
      </c>
      <c r="K500" s="33">
        <v>2022.01</v>
      </c>
      <c r="L500" s="33">
        <v>2022.12</v>
      </c>
      <c r="M500" s="17" t="s">
        <v>1437</v>
      </c>
      <c r="N500" s="17" t="s">
        <v>1737</v>
      </c>
      <c r="O500" s="17"/>
      <c r="P500" s="3"/>
    </row>
    <row r="501" s="5" customFormat="1" ht="23" customHeight="1" spans="1:16">
      <c r="A501" s="16">
        <v>496</v>
      </c>
      <c r="B501" s="17" t="s">
        <v>2535</v>
      </c>
      <c r="C501" s="17" t="s">
        <v>1229</v>
      </c>
      <c r="D501" s="17" t="s">
        <v>1472</v>
      </c>
      <c r="E501" s="17" t="s">
        <v>2536</v>
      </c>
      <c r="F501" s="17">
        <v>7</v>
      </c>
      <c r="G501" s="17" t="s">
        <v>2027</v>
      </c>
      <c r="H501" s="17" t="s">
        <v>1620</v>
      </c>
      <c r="I501" s="17">
        <v>7</v>
      </c>
      <c r="J501" s="17" t="s">
        <v>2522</v>
      </c>
      <c r="K501" s="33">
        <v>2022.01</v>
      </c>
      <c r="L501" s="33">
        <v>2022.12</v>
      </c>
      <c r="M501" s="17" t="s">
        <v>1437</v>
      </c>
      <c r="N501" s="17" t="s">
        <v>2537</v>
      </c>
      <c r="O501" s="17"/>
      <c r="P501" s="3"/>
    </row>
    <row r="502" s="5" customFormat="1" ht="23" customHeight="1" spans="1:16">
      <c r="A502" s="16">
        <v>497</v>
      </c>
      <c r="B502" s="17" t="s">
        <v>2538</v>
      </c>
      <c r="C502" s="17" t="s">
        <v>1229</v>
      </c>
      <c r="D502" s="17" t="s">
        <v>1472</v>
      </c>
      <c r="E502" s="17" t="s">
        <v>2539</v>
      </c>
      <c r="F502" s="17">
        <v>10</v>
      </c>
      <c r="G502" s="17" t="s">
        <v>1518</v>
      </c>
      <c r="H502" s="17" t="s">
        <v>1620</v>
      </c>
      <c r="I502" s="17">
        <v>10</v>
      </c>
      <c r="J502" s="17" t="s">
        <v>2522</v>
      </c>
      <c r="K502" s="33">
        <v>2022.01</v>
      </c>
      <c r="L502" s="33">
        <v>2022.12</v>
      </c>
      <c r="M502" s="17" t="s">
        <v>1437</v>
      </c>
      <c r="N502" s="17" t="s">
        <v>2540</v>
      </c>
      <c r="O502" s="17"/>
      <c r="P502" s="3"/>
    </row>
    <row r="503" s="5" customFormat="1" ht="23" customHeight="1" spans="1:16">
      <c r="A503" s="16">
        <v>498</v>
      </c>
      <c r="B503" s="17" t="s">
        <v>1779</v>
      </c>
      <c r="C503" s="17" t="s">
        <v>1229</v>
      </c>
      <c r="D503" s="17" t="s">
        <v>1472</v>
      </c>
      <c r="E503" s="17" t="s">
        <v>2541</v>
      </c>
      <c r="F503" s="17">
        <v>7</v>
      </c>
      <c r="G503" s="17" t="s">
        <v>2027</v>
      </c>
      <c r="H503" s="17" t="s">
        <v>1620</v>
      </c>
      <c r="I503" s="17">
        <v>7</v>
      </c>
      <c r="J503" s="17" t="s">
        <v>2514</v>
      </c>
      <c r="K503" s="33">
        <v>2022.01</v>
      </c>
      <c r="L503" s="33">
        <v>2022.12</v>
      </c>
      <c r="M503" s="17" t="s">
        <v>1437</v>
      </c>
      <c r="N503" s="17" t="s">
        <v>1781</v>
      </c>
      <c r="O503" s="17"/>
      <c r="P503" s="3"/>
    </row>
    <row r="504" s="5" customFormat="1" ht="23" customHeight="1" spans="1:16">
      <c r="A504" s="16">
        <v>499</v>
      </c>
      <c r="B504" s="17" t="s">
        <v>1951</v>
      </c>
      <c r="C504" s="17" t="s">
        <v>1229</v>
      </c>
      <c r="D504" s="17" t="s">
        <v>1472</v>
      </c>
      <c r="E504" s="17" t="s">
        <v>2542</v>
      </c>
      <c r="F504" s="17">
        <v>7</v>
      </c>
      <c r="G504" s="17" t="s">
        <v>2027</v>
      </c>
      <c r="H504" s="17" t="s">
        <v>1620</v>
      </c>
      <c r="I504" s="17">
        <v>7</v>
      </c>
      <c r="J504" s="17" t="s">
        <v>2532</v>
      </c>
      <c r="K504" s="33">
        <v>2022.01</v>
      </c>
      <c r="L504" s="33">
        <v>2022.12</v>
      </c>
      <c r="M504" s="17" t="s">
        <v>1437</v>
      </c>
      <c r="N504" s="17" t="s">
        <v>1953</v>
      </c>
      <c r="O504" s="17"/>
      <c r="P504" s="3"/>
    </row>
    <row r="505" s="5" customFormat="1" ht="23" customHeight="1" spans="1:16">
      <c r="A505" s="16">
        <v>500</v>
      </c>
      <c r="B505" s="17" t="s">
        <v>1773</v>
      </c>
      <c r="C505" s="17" t="s">
        <v>1229</v>
      </c>
      <c r="D505" s="17" t="s">
        <v>1472</v>
      </c>
      <c r="E505" s="17" t="s">
        <v>2543</v>
      </c>
      <c r="F505" s="17">
        <v>13</v>
      </c>
      <c r="G505" s="17" t="s">
        <v>2463</v>
      </c>
      <c r="H505" s="17" t="s">
        <v>1620</v>
      </c>
      <c r="I505" s="17">
        <v>13</v>
      </c>
      <c r="J505" s="17" t="s">
        <v>2532</v>
      </c>
      <c r="K505" s="33">
        <v>2022.01</v>
      </c>
      <c r="L505" s="33">
        <v>2022.12</v>
      </c>
      <c r="M505" s="17" t="s">
        <v>1437</v>
      </c>
      <c r="N505" s="17" t="s">
        <v>1775</v>
      </c>
      <c r="O505" s="17"/>
      <c r="P505" s="3"/>
    </row>
    <row r="506" s="5" customFormat="1" ht="23" customHeight="1" spans="1:16">
      <c r="A506" s="16">
        <v>501</v>
      </c>
      <c r="B506" s="17" t="s">
        <v>1956</v>
      </c>
      <c r="C506" s="17" t="s">
        <v>1229</v>
      </c>
      <c r="D506" s="17" t="s">
        <v>1472</v>
      </c>
      <c r="E506" s="17" t="s">
        <v>2544</v>
      </c>
      <c r="F506" s="17">
        <v>15</v>
      </c>
      <c r="G506" s="17" t="s">
        <v>1483</v>
      </c>
      <c r="H506" s="17" t="s">
        <v>1620</v>
      </c>
      <c r="I506" s="17">
        <v>15</v>
      </c>
      <c r="J506" s="17" t="s">
        <v>2532</v>
      </c>
      <c r="K506" s="33">
        <v>2022.01</v>
      </c>
      <c r="L506" s="33">
        <v>2022.12</v>
      </c>
      <c r="M506" s="17" t="s">
        <v>1437</v>
      </c>
      <c r="N506" s="17" t="s">
        <v>1958</v>
      </c>
      <c r="O506" s="17"/>
      <c r="P506" s="3"/>
    </row>
    <row r="507" s="5" customFormat="1" ht="23" customHeight="1" spans="1:16">
      <c r="A507" s="16">
        <v>502</v>
      </c>
      <c r="B507" s="17" t="s">
        <v>1776</v>
      </c>
      <c r="C507" s="17" t="s">
        <v>1229</v>
      </c>
      <c r="D507" s="17" t="s">
        <v>1472</v>
      </c>
      <c r="E507" s="17" t="s">
        <v>2545</v>
      </c>
      <c r="F507" s="17">
        <v>14</v>
      </c>
      <c r="G507" s="17" t="s">
        <v>2546</v>
      </c>
      <c r="H507" s="17" t="s">
        <v>1620</v>
      </c>
      <c r="I507" s="17">
        <v>14</v>
      </c>
      <c r="J507" s="17" t="s">
        <v>2514</v>
      </c>
      <c r="K507" s="33">
        <v>2022.01</v>
      </c>
      <c r="L507" s="33">
        <v>2022.12</v>
      </c>
      <c r="M507" s="17" t="s">
        <v>1437</v>
      </c>
      <c r="N507" s="17" t="s">
        <v>1778</v>
      </c>
      <c r="O507" s="17"/>
      <c r="P507" s="3"/>
    </row>
    <row r="508" s="5" customFormat="1" ht="23" customHeight="1" spans="1:16">
      <c r="A508" s="16">
        <v>503</v>
      </c>
      <c r="B508" s="17" t="s">
        <v>1916</v>
      </c>
      <c r="C508" s="17" t="s">
        <v>1229</v>
      </c>
      <c r="D508" s="17" t="s">
        <v>1472</v>
      </c>
      <c r="E508" s="17" t="s">
        <v>2547</v>
      </c>
      <c r="F508" s="17">
        <v>10</v>
      </c>
      <c r="G508" s="17" t="s">
        <v>1518</v>
      </c>
      <c r="H508" s="17" t="s">
        <v>1620</v>
      </c>
      <c r="I508" s="17">
        <v>10</v>
      </c>
      <c r="J508" s="17" t="s">
        <v>2532</v>
      </c>
      <c r="K508" s="33">
        <v>2022.01</v>
      </c>
      <c r="L508" s="33">
        <v>2022.12</v>
      </c>
      <c r="M508" s="17" t="s">
        <v>1437</v>
      </c>
      <c r="N508" s="17" t="s">
        <v>1918</v>
      </c>
      <c r="O508" s="17"/>
      <c r="P508" s="3"/>
    </row>
    <row r="509" s="5" customFormat="1" ht="23" customHeight="1" spans="1:16">
      <c r="A509" s="16">
        <v>504</v>
      </c>
      <c r="B509" s="17" t="s">
        <v>1326</v>
      </c>
      <c r="C509" s="17" t="s">
        <v>1229</v>
      </c>
      <c r="D509" s="17" t="s">
        <v>1472</v>
      </c>
      <c r="E509" s="17" t="s">
        <v>2548</v>
      </c>
      <c r="F509" s="17">
        <v>12</v>
      </c>
      <c r="G509" s="17" t="s">
        <v>1527</v>
      </c>
      <c r="H509" s="17" t="s">
        <v>1620</v>
      </c>
      <c r="I509" s="17">
        <v>12</v>
      </c>
      <c r="J509" s="17" t="s">
        <v>2530</v>
      </c>
      <c r="K509" s="33">
        <v>2022.01</v>
      </c>
      <c r="L509" s="33">
        <v>2022.12</v>
      </c>
      <c r="M509" s="17" t="s">
        <v>1437</v>
      </c>
      <c r="N509" s="17" t="s">
        <v>1330</v>
      </c>
      <c r="O509" s="17"/>
      <c r="P509" s="3"/>
    </row>
    <row r="510" s="5" customFormat="1" ht="23" customHeight="1" spans="1:16">
      <c r="A510" s="16">
        <v>505</v>
      </c>
      <c r="B510" s="17" t="s">
        <v>1321</v>
      </c>
      <c r="C510" s="17" t="s">
        <v>1229</v>
      </c>
      <c r="D510" s="17" t="s">
        <v>1472</v>
      </c>
      <c r="E510" s="17" t="s">
        <v>2549</v>
      </c>
      <c r="F510" s="17">
        <v>15</v>
      </c>
      <c r="G510" s="17" t="s">
        <v>1483</v>
      </c>
      <c r="H510" s="17" t="s">
        <v>1620</v>
      </c>
      <c r="I510" s="17">
        <v>15</v>
      </c>
      <c r="J510" s="17" t="s">
        <v>2514</v>
      </c>
      <c r="K510" s="33">
        <v>2022.01</v>
      </c>
      <c r="L510" s="33">
        <v>2022.12</v>
      </c>
      <c r="M510" s="17" t="s">
        <v>1437</v>
      </c>
      <c r="N510" s="17" t="s">
        <v>1325</v>
      </c>
      <c r="O510" s="17"/>
      <c r="P510" s="3"/>
    </row>
    <row r="511" s="5" customFormat="1" ht="23" customHeight="1" spans="1:16">
      <c r="A511" s="16">
        <v>506</v>
      </c>
      <c r="B511" s="17" t="s">
        <v>1733</v>
      </c>
      <c r="C511" s="17" t="s">
        <v>1229</v>
      </c>
      <c r="D511" s="17" t="s">
        <v>1472</v>
      </c>
      <c r="E511" s="17" t="s">
        <v>2550</v>
      </c>
      <c r="F511" s="17">
        <v>21</v>
      </c>
      <c r="G511" s="17" t="s">
        <v>2551</v>
      </c>
      <c r="H511" s="17" t="s">
        <v>1620</v>
      </c>
      <c r="I511" s="17">
        <v>21</v>
      </c>
      <c r="J511" s="17" t="s">
        <v>2522</v>
      </c>
      <c r="K511" s="33">
        <v>2022.01</v>
      </c>
      <c r="L511" s="33">
        <v>2022.12</v>
      </c>
      <c r="M511" s="17" t="s">
        <v>1437</v>
      </c>
      <c r="N511" s="17" t="s">
        <v>1735</v>
      </c>
      <c r="O511" s="17"/>
      <c r="P511" s="3"/>
    </row>
    <row r="512" s="5" customFormat="1" ht="23" customHeight="1" spans="1:16">
      <c r="A512" s="16">
        <v>507</v>
      </c>
      <c r="B512" s="17" t="s">
        <v>2458</v>
      </c>
      <c r="C512" s="17" t="s">
        <v>1229</v>
      </c>
      <c r="D512" s="17" t="s">
        <v>1472</v>
      </c>
      <c r="E512" s="17" t="s">
        <v>2552</v>
      </c>
      <c r="F512" s="17">
        <v>10</v>
      </c>
      <c r="G512" s="17" t="s">
        <v>1518</v>
      </c>
      <c r="H512" s="17" t="s">
        <v>1620</v>
      </c>
      <c r="I512" s="17">
        <v>10</v>
      </c>
      <c r="J512" s="17" t="s">
        <v>2514</v>
      </c>
      <c r="K512" s="33">
        <v>2022.01</v>
      </c>
      <c r="L512" s="33">
        <v>2022.12</v>
      </c>
      <c r="M512" s="17" t="s">
        <v>1437</v>
      </c>
      <c r="N512" s="17" t="s">
        <v>2461</v>
      </c>
      <c r="O512" s="17"/>
      <c r="P512" s="3"/>
    </row>
    <row r="513" s="5" customFormat="1" ht="23" customHeight="1" spans="1:16">
      <c r="A513" s="16">
        <v>508</v>
      </c>
      <c r="B513" s="17" t="s">
        <v>2472</v>
      </c>
      <c r="C513" s="17" t="s">
        <v>1229</v>
      </c>
      <c r="D513" s="17" t="s">
        <v>1472</v>
      </c>
      <c r="E513" s="17" t="s">
        <v>2553</v>
      </c>
      <c r="F513" s="17">
        <v>10</v>
      </c>
      <c r="G513" s="17" t="s">
        <v>1518</v>
      </c>
      <c r="H513" s="17" t="s">
        <v>1620</v>
      </c>
      <c r="I513" s="17">
        <v>10</v>
      </c>
      <c r="J513" s="17" t="s">
        <v>2532</v>
      </c>
      <c r="K513" s="33">
        <v>2022.01</v>
      </c>
      <c r="L513" s="33">
        <v>2022.12</v>
      </c>
      <c r="M513" s="17" t="s">
        <v>1437</v>
      </c>
      <c r="N513" s="17" t="s">
        <v>2474</v>
      </c>
      <c r="O513" s="17"/>
      <c r="P513" s="3"/>
    </row>
    <row r="514" s="5" customFormat="1" ht="23" customHeight="1" spans="1:16">
      <c r="A514" s="16">
        <v>509</v>
      </c>
      <c r="B514" s="17" t="s">
        <v>2554</v>
      </c>
      <c r="C514" s="17" t="s">
        <v>1229</v>
      </c>
      <c r="D514" s="17" t="s">
        <v>1472</v>
      </c>
      <c r="E514" s="17" t="s">
        <v>2555</v>
      </c>
      <c r="F514" s="17">
        <v>10</v>
      </c>
      <c r="G514" s="17" t="s">
        <v>1518</v>
      </c>
      <c r="H514" s="17" t="s">
        <v>1620</v>
      </c>
      <c r="I514" s="17">
        <v>10</v>
      </c>
      <c r="J514" s="17" t="s">
        <v>2514</v>
      </c>
      <c r="K514" s="33">
        <v>2022.01</v>
      </c>
      <c r="L514" s="33">
        <v>2022.12</v>
      </c>
      <c r="M514" s="17" t="s">
        <v>1437</v>
      </c>
      <c r="N514" s="17" t="s">
        <v>2556</v>
      </c>
      <c r="O514" s="17"/>
      <c r="P514" s="3"/>
    </row>
    <row r="515" s="5" customFormat="1" ht="23" customHeight="1" spans="1:16">
      <c r="A515" s="16">
        <v>510</v>
      </c>
      <c r="B515" s="17" t="s">
        <v>1515</v>
      </c>
      <c r="C515" s="17" t="s">
        <v>1229</v>
      </c>
      <c r="D515" s="17" t="s">
        <v>1472</v>
      </c>
      <c r="E515" s="17" t="s">
        <v>2557</v>
      </c>
      <c r="F515" s="17">
        <v>10</v>
      </c>
      <c r="G515" s="17" t="s">
        <v>1518</v>
      </c>
      <c r="H515" s="17" t="s">
        <v>1620</v>
      </c>
      <c r="I515" s="17">
        <v>10</v>
      </c>
      <c r="J515" s="17" t="s">
        <v>2522</v>
      </c>
      <c r="K515" s="33">
        <v>2022.01</v>
      </c>
      <c r="L515" s="33">
        <v>2022.12</v>
      </c>
      <c r="M515" s="17" t="s">
        <v>1437</v>
      </c>
      <c r="N515" s="17" t="s">
        <v>1520</v>
      </c>
      <c r="O515" s="17"/>
      <c r="P515" s="3"/>
    </row>
    <row r="516" s="5" customFormat="1" ht="23" customHeight="1" spans="1:16">
      <c r="A516" s="16">
        <v>511</v>
      </c>
      <c r="B516" s="17" t="s">
        <v>2558</v>
      </c>
      <c r="C516" s="17" t="s">
        <v>1229</v>
      </c>
      <c r="D516" s="17" t="s">
        <v>1472</v>
      </c>
      <c r="E516" s="17" t="s">
        <v>2559</v>
      </c>
      <c r="F516" s="17">
        <v>15</v>
      </c>
      <c r="G516" s="17" t="s">
        <v>1483</v>
      </c>
      <c r="H516" s="17" t="s">
        <v>1620</v>
      </c>
      <c r="I516" s="17">
        <v>15</v>
      </c>
      <c r="J516" s="17" t="s">
        <v>2532</v>
      </c>
      <c r="K516" s="33">
        <v>2022.01</v>
      </c>
      <c r="L516" s="33">
        <v>2022.12</v>
      </c>
      <c r="M516" s="17" t="s">
        <v>1437</v>
      </c>
      <c r="N516" s="17" t="s">
        <v>2560</v>
      </c>
      <c r="O516" s="17"/>
      <c r="P516" s="3"/>
    </row>
    <row r="517" s="5" customFormat="1" ht="23" customHeight="1" spans="1:16">
      <c r="A517" s="16">
        <v>512</v>
      </c>
      <c r="B517" s="17" t="s">
        <v>1937</v>
      </c>
      <c r="C517" s="17" t="s">
        <v>1229</v>
      </c>
      <c r="D517" s="17" t="s">
        <v>1472</v>
      </c>
      <c r="E517" s="17" t="s">
        <v>2561</v>
      </c>
      <c r="F517" s="17">
        <v>11</v>
      </c>
      <c r="G517" s="17" t="s">
        <v>1694</v>
      </c>
      <c r="H517" s="17" t="s">
        <v>1620</v>
      </c>
      <c r="I517" s="17">
        <v>11</v>
      </c>
      <c r="J517" s="17" t="s">
        <v>2562</v>
      </c>
      <c r="K517" s="33">
        <v>2022.01</v>
      </c>
      <c r="L517" s="33">
        <v>2022.12</v>
      </c>
      <c r="M517" s="17" t="s">
        <v>1437</v>
      </c>
      <c r="N517" s="17" t="s">
        <v>1938</v>
      </c>
      <c r="O517" s="17"/>
      <c r="P517" s="3"/>
    </row>
    <row r="518" s="5" customFormat="1" ht="23" customHeight="1" spans="1:16">
      <c r="A518" s="16">
        <v>513</v>
      </c>
      <c r="B518" s="17" t="s">
        <v>2563</v>
      </c>
      <c r="C518" s="17" t="s">
        <v>1229</v>
      </c>
      <c r="D518" s="17" t="s">
        <v>1472</v>
      </c>
      <c r="E518" s="17" t="s">
        <v>2564</v>
      </c>
      <c r="F518" s="17">
        <v>7</v>
      </c>
      <c r="G518" s="17" t="s">
        <v>2027</v>
      </c>
      <c r="H518" s="17" t="s">
        <v>1620</v>
      </c>
      <c r="I518" s="17">
        <v>7</v>
      </c>
      <c r="J518" s="17" t="s">
        <v>2562</v>
      </c>
      <c r="K518" s="33">
        <v>2022.01</v>
      </c>
      <c r="L518" s="33">
        <v>2022.12</v>
      </c>
      <c r="M518" s="17" t="s">
        <v>1437</v>
      </c>
      <c r="N518" s="17" t="s">
        <v>2565</v>
      </c>
      <c r="O518" s="17"/>
      <c r="P518" s="3"/>
    </row>
    <row r="519" s="5" customFormat="1" ht="23" customHeight="1" spans="1:16">
      <c r="A519" s="16">
        <v>514</v>
      </c>
      <c r="B519" s="17" t="s">
        <v>1374</v>
      </c>
      <c r="C519" s="17" t="s">
        <v>1229</v>
      </c>
      <c r="D519" s="17" t="s">
        <v>1472</v>
      </c>
      <c r="E519" s="17" t="s">
        <v>2566</v>
      </c>
      <c r="F519" s="17">
        <v>10</v>
      </c>
      <c r="G519" s="17" t="s">
        <v>1518</v>
      </c>
      <c r="H519" s="17" t="s">
        <v>1620</v>
      </c>
      <c r="I519" s="17">
        <v>10</v>
      </c>
      <c r="J519" s="17" t="s">
        <v>2567</v>
      </c>
      <c r="K519" s="33">
        <v>2022.01</v>
      </c>
      <c r="L519" s="33">
        <v>2022.12</v>
      </c>
      <c r="M519" s="17" t="s">
        <v>1437</v>
      </c>
      <c r="N519" s="17" t="s">
        <v>1378</v>
      </c>
      <c r="O519" s="17"/>
      <c r="P519" s="3"/>
    </row>
    <row r="520" s="5" customFormat="1" ht="23" customHeight="1" spans="1:16">
      <c r="A520" s="16">
        <v>515</v>
      </c>
      <c r="B520" s="17" t="s">
        <v>2568</v>
      </c>
      <c r="C520" s="17" t="s">
        <v>1229</v>
      </c>
      <c r="D520" s="17" t="s">
        <v>1472</v>
      </c>
      <c r="E520" s="17" t="s">
        <v>2569</v>
      </c>
      <c r="F520" s="17">
        <v>7</v>
      </c>
      <c r="G520" s="17" t="s">
        <v>2027</v>
      </c>
      <c r="H520" s="17" t="s">
        <v>1620</v>
      </c>
      <c r="I520" s="17">
        <v>7</v>
      </c>
      <c r="J520" s="17" t="s">
        <v>2562</v>
      </c>
      <c r="K520" s="33">
        <v>2022.01</v>
      </c>
      <c r="L520" s="33">
        <v>2022.12</v>
      </c>
      <c r="M520" s="17" t="s">
        <v>1437</v>
      </c>
      <c r="N520" s="17" t="s">
        <v>2570</v>
      </c>
      <c r="O520" s="17"/>
      <c r="P520" s="3"/>
    </row>
    <row r="521" s="5" customFormat="1" ht="23" customHeight="1" spans="1:16">
      <c r="A521" s="16">
        <v>516</v>
      </c>
      <c r="B521" s="17" t="s">
        <v>1499</v>
      </c>
      <c r="C521" s="17" t="s">
        <v>1229</v>
      </c>
      <c r="D521" s="17" t="s">
        <v>1472</v>
      </c>
      <c r="E521" s="17" t="s">
        <v>2571</v>
      </c>
      <c r="F521" s="17">
        <v>10</v>
      </c>
      <c r="G521" s="17" t="s">
        <v>1518</v>
      </c>
      <c r="H521" s="17" t="s">
        <v>1620</v>
      </c>
      <c r="I521" s="17">
        <v>10</v>
      </c>
      <c r="J521" s="17" t="s">
        <v>2522</v>
      </c>
      <c r="K521" s="33">
        <v>2022.01</v>
      </c>
      <c r="L521" s="33">
        <v>2022.12</v>
      </c>
      <c r="M521" s="17" t="s">
        <v>1437</v>
      </c>
      <c r="N521" s="17" t="s">
        <v>1503</v>
      </c>
      <c r="O521" s="17"/>
      <c r="P521" s="3"/>
    </row>
    <row r="522" s="5" customFormat="1" ht="23" customHeight="1" spans="1:16">
      <c r="A522" s="16">
        <v>517</v>
      </c>
      <c r="B522" s="17" t="s">
        <v>1665</v>
      </c>
      <c r="C522" s="17" t="s">
        <v>1229</v>
      </c>
      <c r="D522" s="17" t="s">
        <v>1472</v>
      </c>
      <c r="E522" s="17" t="s">
        <v>2572</v>
      </c>
      <c r="F522" s="17">
        <v>12</v>
      </c>
      <c r="G522" s="17" t="s">
        <v>1527</v>
      </c>
      <c r="H522" s="17" t="s">
        <v>1620</v>
      </c>
      <c r="I522" s="17">
        <v>12</v>
      </c>
      <c r="J522" s="17" t="s">
        <v>2514</v>
      </c>
      <c r="K522" s="33">
        <v>2022.01</v>
      </c>
      <c r="L522" s="33">
        <v>2022.12</v>
      </c>
      <c r="M522" s="17" t="s">
        <v>1437</v>
      </c>
      <c r="N522" s="17" t="s">
        <v>1671</v>
      </c>
      <c r="O522" s="17"/>
      <c r="P522" s="3"/>
    </row>
    <row r="523" s="5" customFormat="1" ht="23" customHeight="1" spans="1:16">
      <c r="A523" s="16">
        <v>518</v>
      </c>
      <c r="B523" s="17" t="s">
        <v>2573</v>
      </c>
      <c r="C523" s="17" t="s">
        <v>1229</v>
      </c>
      <c r="D523" s="17" t="s">
        <v>1472</v>
      </c>
      <c r="E523" s="17" t="s">
        <v>2574</v>
      </c>
      <c r="F523" s="17">
        <v>10</v>
      </c>
      <c r="G523" s="17" t="s">
        <v>1518</v>
      </c>
      <c r="H523" s="17" t="s">
        <v>1620</v>
      </c>
      <c r="I523" s="17">
        <v>10</v>
      </c>
      <c r="J523" s="17" t="s">
        <v>2522</v>
      </c>
      <c r="K523" s="33">
        <v>2022.01</v>
      </c>
      <c r="L523" s="33">
        <v>2022.12</v>
      </c>
      <c r="M523" s="17" t="s">
        <v>1437</v>
      </c>
      <c r="N523" s="17" t="s">
        <v>2575</v>
      </c>
      <c r="O523" s="17"/>
      <c r="P523" s="3"/>
    </row>
    <row r="524" s="5" customFormat="1" ht="23" customHeight="1" spans="1:16">
      <c r="A524" s="16">
        <v>519</v>
      </c>
      <c r="B524" s="17" t="s">
        <v>1387</v>
      </c>
      <c r="C524" s="17" t="s">
        <v>1229</v>
      </c>
      <c r="D524" s="17" t="s">
        <v>1472</v>
      </c>
      <c r="E524" s="17" t="s">
        <v>2576</v>
      </c>
      <c r="F524" s="17">
        <v>10</v>
      </c>
      <c r="G524" s="17" t="s">
        <v>1518</v>
      </c>
      <c r="H524" s="17" t="s">
        <v>1620</v>
      </c>
      <c r="I524" s="17">
        <v>10</v>
      </c>
      <c r="J524" s="17" t="s">
        <v>2514</v>
      </c>
      <c r="K524" s="33">
        <v>2022.01</v>
      </c>
      <c r="L524" s="33">
        <v>2022.12</v>
      </c>
      <c r="M524" s="17" t="s">
        <v>1437</v>
      </c>
      <c r="N524" s="17" t="s">
        <v>1390</v>
      </c>
      <c r="O524" s="17"/>
      <c r="P524" s="3"/>
    </row>
    <row r="525" s="3" customFormat="1" ht="23" customHeight="1" spans="1:15">
      <c r="A525" s="16">
        <v>520</v>
      </c>
      <c r="B525" s="17" t="s">
        <v>2038</v>
      </c>
      <c r="C525" s="17" t="s">
        <v>1432</v>
      </c>
      <c r="D525" s="17" t="s">
        <v>1750</v>
      </c>
      <c r="E525" s="17" t="s">
        <v>2577</v>
      </c>
      <c r="F525" s="17">
        <v>50</v>
      </c>
      <c r="G525" s="17" t="s">
        <v>1533</v>
      </c>
      <c r="H525" s="17" t="s">
        <v>1620</v>
      </c>
      <c r="I525" s="17">
        <v>50</v>
      </c>
      <c r="J525" s="17" t="s">
        <v>1436</v>
      </c>
      <c r="K525" s="33">
        <v>2022.01</v>
      </c>
      <c r="L525" s="33">
        <v>2022.12</v>
      </c>
      <c r="M525" s="17" t="s">
        <v>1578</v>
      </c>
      <c r="N525" s="17" t="s">
        <v>2040</v>
      </c>
      <c r="O525" s="17"/>
    </row>
    <row r="526" s="3" customFormat="1" ht="28" customHeight="1" spans="1:15">
      <c r="A526" s="16">
        <v>521</v>
      </c>
      <c r="B526" s="17" t="s">
        <v>1260</v>
      </c>
      <c r="C526" s="17" t="s">
        <v>1432</v>
      </c>
      <c r="D526" s="17" t="s">
        <v>1750</v>
      </c>
      <c r="E526" s="17" t="s">
        <v>1932</v>
      </c>
      <c r="F526" s="17">
        <v>50</v>
      </c>
      <c r="G526" s="17" t="s">
        <v>1533</v>
      </c>
      <c r="H526" s="17" t="s">
        <v>1620</v>
      </c>
      <c r="I526" s="17">
        <v>50</v>
      </c>
      <c r="J526" s="17" t="s">
        <v>1436</v>
      </c>
      <c r="K526" s="33">
        <v>2022.01</v>
      </c>
      <c r="L526" s="33">
        <v>2022.12</v>
      </c>
      <c r="M526" s="17" t="s">
        <v>1717</v>
      </c>
      <c r="N526" s="17" t="s">
        <v>1264</v>
      </c>
      <c r="O526" s="17"/>
    </row>
    <row r="527" s="3" customFormat="1" ht="23" customHeight="1" spans="1:15">
      <c r="A527" s="16">
        <v>522</v>
      </c>
      <c r="B527" s="17" t="s">
        <v>2578</v>
      </c>
      <c r="C527" s="17" t="s">
        <v>1432</v>
      </c>
      <c r="D527" s="17" t="s">
        <v>1750</v>
      </c>
      <c r="E527" s="17" t="s">
        <v>2579</v>
      </c>
      <c r="F527" s="17">
        <v>50</v>
      </c>
      <c r="G527" s="17" t="s">
        <v>1533</v>
      </c>
      <c r="H527" s="17" t="s">
        <v>1620</v>
      </c>
      <c r="I527" s="17">
        <v>50</v>
      </c>
      <c r="J527" s="17" t="s">
        <v>1436</v>
      </c>
      <c r="K527" s="33">
        <v>2022.01</v>
      </c>
      <c r="L527" s="33">
        <v>2022.12</v>
      </c>
      <c r="M527" s="17" t="s">
        <v>1749</v>
      </c>
      <c r="N527" s="17" t="s">
        <v>2580</v>
      </c>
      <c r="O527" s="17"/>
    </row>
    <row r="528" s="3" customFormat="1" ht="32" customHeight="1" spans="1:15">
      <c r="A528" s="16">
        <v>523</v>
      </c>
      <c r="B528" s="17" t="s">
        <v>1736</v>
      </c>
      <c r="C528" s="17" t="s">
        <v>1432</v>
      </c>
      <c r="D528" s="17" t="s">
        <v>1750</v>
      </c>
      <c r="E528" s="17" t="s">
        <v>2581</v>
      </c>
      <c r="F528" s="17">
        <v>50</v>
      </c>
      <c r="G528" s="17" t="s">
        <v>1533</v>
      </c>
      <c r="H528" s="17" t="s">
        <v>1620</v>
      </c>
      <c r="I528" s="17">
        <v>50</v>
      </c>
      <c r="J528" s="17" t="s">
        <v>1436</v>
      </c>
      <c r="K528" s="33">
        <v>2022.01</v>
      </c>
      <c r="L528" s="33">
        <v>2022.12</v>
      </c>
      <c r="M528" s="17" t="s">
        <v>1548</v>
      </c>
      <c r="N528" s="17" t="s">
        <v>1737</v>
      </c>
      <c r="O528" s="17"/>
    </row>
    <row r="529" s="3" customFormat="1" ht="27" customHeight="1" spans="1:15">
      <c r="A529" s="16">
        <v>524</v>
      </c>
      <c r="B529" s="17" t="s">
        <v>2582</v>
      </c>
      <c r="C529" s="17" t="s">
        <v>1432</v>
      </c>
      <c r="D529" s="17" t="s">
        <v>1750</v>
      </c>
      <c r="E529" s="17" t="s">
        <v>2583</v>
      </c>
      <c r="F529" s="17">
        <v>50</v>
      </c>
      <c r="G529" s="17" t="s">
        <v>1533</v>
      </c>
      <c r="H529" s="17" t="s">
        <v>1620</v>
      </c>
      <c r="I529" s="17">
        <v>50</v>
      </c>
      <c r="J529" s="17" t="s">
        <v>1436</v>
      </c>
      <c r="K529" s="33">
        <v>2022.01</v>
      </c>
      <c r="L529" s="33">
        <v>2022.12</v>
      </c>
      <c r="M529" s="17" t="s">
        <v>1451</v>
      </c>
      <c r="N529" s="17" t="s">
        <v>2584</v>
      </c>
      <c r="O529" s="17"/>
    </row>
    <row r="530" s="3" customFormat="1" ht="19" customHeight="1" spans="1:15">
      <c r="A530" s="16">
        <v>525</v>
      </c>
      <c r="B530" s="17" t="s">
        <v>1727</v>
      </c>
      <c r="C530" s="17" t="s">
        <v>1229</v>
      </c>
      <c r="D530" s="17" t="s">
        <v>1590</v>
      </c>
      <c r="E530" s="17" t="s">
        <v>2585</v>
      </c>
      <c r="F530" s="17">
        <v>12.6</v>
      </c>
      <c r="G530" s="17" t="s">
        <v>2586</v>
      </c>
      <c r="H530" s="17" t="s">
        <v>1620</v>
      </c>
      <c r="I530" s="17">
        <v>12.6</v>
      </c>
      <c r="J530" s="17" t="s">
        <v>2587</v>
      </c>
      <c r="K530" s="33">
        <v>2022.01</v>
      </c>
      <c r="L530" s="33">
        <v>2022.12</v>
      </c>
      <c r="M530" s="17" t="s">
        <v>2588</v>
      </c>
      <c r="N530" s="17" t="s">
        <v>1728</v>
      </c>
      <c r="O530" s="17"/>
    </row>
    <row r="531" s="3" customFormat="1" ht="20" customHeight="1" spans="1:15">
      <c r="A531" s="16">
        <v>526</v>
      </c>
      <c r="B531" s="17" t="s">
        <v>2582</v>
      </c>
      <c r="C531" s="17" t="s">
        <v>1229</v>
      </c>
      <c r="D531" s="17" t="s">
        <v>1590</v>
      </c>
      <c r="E531" s="17" t="s">
        <v>2589</v>
      </c>
      <c r="F531" s="17">
        <v>29</v>
      </c>
      <c r="G531" s="17" t="s">
        <v>1609</v>
      </c>
      <c r="H531" s="17" t="s">
        <v>1620</v>
      </c>
      <c r="I531" s="17">
        <v>29</v>
      </c>
      <c r="J531" s="17" t="s">
        <v>2590</v>
      </c>
      <c r="K531" s="33">
        <v>2022.01</v>
      </c>
      <c r="L531" s="33">
        <v>2022.12</v>
      </c>
      <c r="M531" s="17" t="s">
        <v>2588</v>
      </c>
      <c r="N531" s="17" t="s">
        <v>2584</v>
      </c>
      <c r="O531" s="17"/>
    </row>
    <row r="532" s="3" customFormat="1" ht="20" customHeight="1" spans="1:15">
      <c r="A532" s="16">
        <v>527</v>
      </c>
      <c r="B532" s="17" t="s">
        <v>1746</v>
      </c>
      <c r="C532" s="17" t="s">
        <v>1229</v>
      </c>
      <c r="D532" s="17" t="s">
        <v>1590</v>
      </c>
      <c r="E532" s="17" t="s">
        <v>2591</v>
      </c>
      <c r="F532" s="17">
        <v>29.5</v>
      </c>
      <c r="G532" s="17" t="s">
        <v>2592</v>
      </c>
      <c r="H532" s="17" t="s">
        <v>1620</v>
      </c>
      <c r="I532" s="17">
        <v>29.5</v>
      </c>
      <c r="J532" s="17" t="s">
        <v>2593</v>
      </c>
      <c r="K532" s="33">
        <v>2022.01</v>
      </c>
      <c r="L532" s="33">
        <v>2022.12</v>
      </c>
      <c r="M532" s="17" t="s">
        <v>2588</v>
      </c>
      <c r="N532" s="17" t="s">
        <v>1747</v>
      </c>
      <c r="O532" s="17"/>
    </row>
    <row r="533" s="3" customFormat="1" ht="20" customHeight="1" spans="1:15">
      <c r="A533" s="16">
        <v>528</v>
      </c>
      <c r="B533" s="17" t="s">
        <v>1779</v>
      </c>
      <c r="C533" s="17" t="s">
        <v>1229</v>
      </c>
      <c r="D533" s="17" t="s">
        <v>1590</v>
      </c>
      <c r="E533" s="17" t="s">
        <v>2594</v>
      </c>
      <c r="F533" s="17">
        <v>10</v>
      </c>
      <c r="G533" s="17" t="s">
        <v>1518</v>
      </c>
      <c r="H533" s="17" t="s">
        <v>1620</v>
      </c>
      <c r="I533" s="17">
        <v>10</v>
      </c>
      <c r="J533" s="17" t="s">
        <v>2595</v>
      </c>
      <c r="K533" s="33">
        <v>2022.01</v>
      </c>
      <c r="L533" s="33">
        <v>2022.12</v>
      </c>
      <c r="M533" s="17" t="s">
        <v>2588</v>
      </c>
      <c r="N533" s="17" t="s">
        <v>1781</v>
      </c>
      <c r="O533" s="17"/>
    </row>
    <row r="534" s="3" customFormat="1" ht="20" customHeight="1" spans="1:15">
      <c r="A534" s="16">
        <v>529</v>
      </c>
      <c r="B534" s="17" t="s">
        <v>1973</v>
      </c>
      <c r="C534" s="17" t="s">
        <v>1229</v>
      </c>
      <c r="D534" s="17" t="s">
        <v>1590</v>
      </c>
      <c r="E534" s="17" t="s">
        <v>2596</v>
      </c>
      <c r="F534" s="17">
        <v>23.9</v>
      </c>
      <c r="G534" s="17" t="s">
        <v>2597</v>
      </c>
      <c r="H534" s="17" t="s">
        <v>1620</v>
      </c>
      <c r="I534" s="17">
        <v>23.9</v>
      </c>
      <c r="J534" s="17" t="s">
        <v>2598</v>
      </c>
      <c r="K534" s="33">
        <v>2022.01</v>
      </c>
      <c r="L534" s="33">
        <v>2022.12</v>
      </c>
      <c r="M534" s="17" t="s">
        <v>2588</v>
      </c>
      <c r="N534" s="17" t="s">
        <v>1974</v>
      </c>
      <c r="O534" s="17"/>
    </row>
    <row r="535" s="3" customFormat="1" ht="21.6" spans="1:15">
      <c r="A535" s="16">
        <v>530</v>
      </c>
      <c r="B535" s="17" t="s">
        <v>1404</v>
      </c>
      <c r="C535" s="17" t="s">
        <v>1229</v>
      </c>
      <c r="D535" s="17" t="s">
        <v>1590</v>
      </c>
      <c r="E535" s="17" t="s">
        <v>2599</v>
      </c>
      <c r="F535" s="17">
        <v>18</v>
      </c>
      <c r="G535" s="17" t="s">
        <v>2016</v>
      </c>
      <c r="H535" s="17" t="s">
        <v>1620</v>
      </c>
      <c r="I535" s="17">
        <v>18</v>
      </c>
      <c r="J535" s="17" t="s">
        <v>2600</v>
      </c>
      <c r="K535" s="33">
        <v>2022.01</v>
      </c>
      <c r="L535" s="33">
        <v>2022.12</v>
      </c>
      <c r="M535" s="17" t="s">
        <v>2588</v>
      </c>
      <c r="N535" s="17" t="s">
        <v>1408</v>
      </c>
      <c r="O535" s="17"/>
    </row>
    <row r="536" s="3" customFormat="1" ht="21.6" spans="1:15">
      <c r="A536" s="16">
        <v>531</v>
      </c>
      <c r="B536" s="41" t="s">
        <v>1240</v>
      </c>
      <c r="C536" s="41" t="s">
        <v>1229</v>
      </c>
      <c r="D536" s="41" t="s">
        <v>1230</v>
      </c>
      <c r="E536" s="41" t="s">
        <v>2601</v>
      </c>
      <c r="F536" s="17">
        <v>165</v>
      </c>
      <c r="G536" s="17" t="s">
        <v>2602</v>
      </c>
      <c r="H536" s="17" t="s">
        <v>1598</v>
      </c>
      <c r="I536" s="17">
        <v>165</v>
      </c>
      <c r="J536" s="41" t="s">
        <v>2603</v>
      </c>
      <c r="K536" s="33">
        <v>2022.01</v>
      </c>
      <c r="L536" s="33">
        <v>2022.12</v>
      </c>
      <c r="M536" s="17" t="s">
        <v>1700</v>
      </c>
      <c r="N536" s="17" t="s">
        <v>1244</v>
      </c>
      <c r="O536" s="17"/>
    </row>
    <row r="537" s="2" customFormat="1" ht="25" customHeight="1" spans="1:15">
      <c r="A537" s="16"/>
      <c r="B537" s="17" t="s">
        <v>764</v>
      </c>
      <c r="C537" s="17"/>
      <c r="D537" s="17"/>
      <c r="E537" s="16"/>
      <c r="F537" s="17">
        <f>SUM(F6:F536)</f>
        <v>21822.65485</v>
      </c>
      <c r="G537" s="17"/>
      <c r="H537" s="17"/>
      <c r="I537" s="17">
        <f>SUM(I6:I536)</f>
        <v>21822.65485</v>
      </c>
      <c r="J537" s="16"/>
      <c r="K537" s="16"/>
      <c r="L537" s="16"/>
      <c r="M537" s="16"/>
      <c r="N537" s="16"/>
      <c r="O537" s="16"/>
    </row>
    <row r="538" s="2" customFormat="1" spans="1:15">
      <c r="A538" s="1"/>
      <c r="B538" s="1"/>
      <c r="C538" s="1"/>
      <c r="D538" s="1"/>
      <c r="E538" s="1"/>
      <c r="F538" s="1"/>
      <c r="G538" s="1"/>
      <c r="H538" s="1"/>
      <c r="I538" s="1"/>
      <c r="J538" s="1"/>
      <c r="K538" s="1"/>
      <c r="L538" s="1"/>
      <c r="M538" s="1"/>
      <c r="N538" s="1"/>
      <c r="O538" s="1"/>
    </row>
    <row r="539" s="2" customFormat="1" spans="1:15">
      <c r="A539" s="1"/>
      <c r="B539" s="1"/>
      <c r="C539" s="1"/>
      <c r="D539" s="1"/>
      <c r="E539" s="1"/>
      <c r="F539" s="1"/>
      <c r="G539" s="1"/>
      <c r="H539" s="1"/>
      <c r="I539" s="1"/>
      <c r="J539" s="1"/>
      <c r="K539" s="1"/>
      <c r="L539" s="1"/>
      <c r="M539" s="1"/>
      <c r="N539" s="1"/>
      <c r="O539" s="1"/>
    </row>
    <row r="540" s="2" customFormat="1" spans="1:15">
      <c r="A540" s="1"/>
      <c r="B540" s="1"/>
      <c r="C540" s="1"/>
      <c r="D540" s="1"/>
      <c r="E540" s="1"/>
      <c r="F540" s="1"/>
      <c r="G540" s="1"/>
      <c r="H540" s="1"/>
      <c r="I540" s="1"/>
      <c r="J540" s="1"/>
      <c r="K540" s="1"/>
      <c r="L540" s="1"/>
      <c r="M540" s="1"/>
      <c r="N540" s="1"/>
      <c r="O540" s="1"/>
    </row>
    <row r="541" s="2" customFormat="1" spans="1:15">
      <c r="A541" s="1"/>
      <c r="B541" s="1"/>
      <c r="C541" s="1"/>
      <c r="D541" s="1"/>
      <c r="E541" s="1"/>
      <c r="F541" s="1"/>
      <c r="G541" s="1"/>
      <c r="H541" s="1"/>
      <c r="I541" s="1"/>
      <c r="J541" s="1"/>
      <c r="K541" s="1"/>
      <c r="L541" s="1"/>
      <c r="M541" s="1"/>
      <c r="N541" s="1"/>
      <c r="O541" s="1"/>
    </row>
    <row r="542" s="2" customFormat="1" spans="1:15">
      <c r="A542" s="1"/>
      <c r="B542" s="1"/>
      <c r="C542" s="1"/>
      <c r="D542" s="1"/>
      <c r="E542" s="1"/>
      <c r="F542" s="1"/>
      <c r="G542" s="1"/>
      <c r="H542" s="1"/>
      <c r="I542" s="1"/>
      <c r="J542" s="1"/>
      <c r="K542" s="1"/>
      <c r="L542" s="1"/>
      <c r="M542" s="1"/>
      <c r="N542" s="1"/>
      <c r="O542" s="1"/>
    </row>
    <row r="543" s="2" customFormat="1" spans="1:15">
      <c r="A543" s="1"/>
      <c r="B543" s="1"/>
      <c r="C543" s="1"/>
      <c r="D543" s="1"/>
      <c r="E543" s="1"/>
      <c r="F543" s="1"/>
      <c r="G543" s="1"/>
      <c r="H543" s="1"/>
      <c r="I543" s="1"/>
      <c r="J543" s="1"/>
      <c r="K543" s="1"/>
      <c r="L543" s="1"/>
      <c r="M543" s="1"/>
      <c r="N543" s="1"/>
      <c r="O543" s="1"/>
    </row>
    <row r="544" s="2" customFormat="1" spans="1:15">
      <c r="A544" s="1"/>
      <c r="B544" s="1"/>
      <c r="C544" s="1"/>
      <c r="D544" s="1"/>
      <c r="E544" s="1"/>
      <c r="F544" s="1"/>
      <c r="G544" s="1"/>
      <c r="H544" s="1"/>
      <c r="I544" s="1"/>
      <c r="J544" s="1"/>
      <c r="K544" s="1"/>
      <c r="L544" s="1"/>
      <c r="M544" s="1"/>
      <c r="N544" s="1"/>
      <c r="O544" s="1"/>
    </row>
    <row r="545" s="2" customFormat="1" spans="1:15">
      <c r="A545" s="1"/>
      <c r="B545" s="1"/>
      <c r="C545" s="1"/>
      <c r="D545" s="1"/>
      <c r="E545" s="1"/>
      <c r="F545" s="1"/>
      <c r="G545" s="1"/>
      <c r="H545" s="1"/>
      <c r="I545" s="1"/>
      <c r="J545" s="1"/>
      <c r="K545" s="1"/>
      <c r="L545" s="1"/>
      <c r="M545" s="1"/>
      <c r="N545" s="1"/>
      <c r="O545" s="1"/>
    </row>
    <row r="546" s="2" customFormat="1" spans="1:15">
      <c r="A546" s="1"/>
      <c r="B546" s="1"/>
      <c r="C546" s="1"/>
      <c r="D546" s="1"/>
      <c r="E546" s="1"/>
      <c r="F546" s="1"/>
      <c r="G546" s="1"/>
      <c r="H546" s="1"/>
      <c r="I546" s="1"/>
      <c r="J546" s="1"/>
      <c r="K546" s="1"/>
      <c r="L546" s="1"/>
      <c r="M546" s="1"/>
      <c r="N546" s="1"/>
      <c r="O546" s="1"/>
    </row>
    <row r="547" s="2" customFormat="1" spans="1:15">
      <c r="A547" s="1"/>
      <c r="B547" s="1"/>
      <c r="C547" s="1"/>
      <c r="D547" s="1"/>
      <c r="E547" s="1"/>
      <c r="F547" s="1"/>
      <c r="G547" s="1"/>
      <c r="H547" s="1"/>
      <c r="I547" s="1"/>
      <c r="J547" s="1"/>
      <c r="K547" s="1"/>
      <c r="L547" s="1"/>
      <c r="M547" s="1"/>
      <c r="N547" s="1"/>
      <c r="O547" s="1"/>
    </row>
    <row r="548" s="2" customFormat="1" spans="1:15">
      <c r="A548" s="1"/>
      <c r="B548" s="1"/>
      <c r="C548" s="1"/>
      <c r="D548" s="1"/>
      <c r="E548" s="1"/>
      <c r="F548" s="1"/>
      <c r="G548" s="1"/>
      <c r="H548" s="1"/>
      <c r="I548" s="1"/>
      <c r="J548" s="1"/>
      <c r="K548" s="1"/>
      <c r="L548" s="1"/>
      <c r="M548" s="1"/>
      <c r="N548" s="1"/>
      <c r="O548" s="1"/>
    </row>
    <row r="549" s="2" customFormat="1" spans="1:15">
      <c r="A549" s="1"/>
      <c r="B549" s="1"/>
      <c r="C549" s="1"/>
      <c r="D549" s="1"/>
      <c r="E549" s="1"/>
      <c r="F549" s="1"/>
      <c r="G549" s="1"/>
      <c r="H549" s="1"/>
      <c r="I549" s="1"/>
      <c r="J549" s="1"/>
      <c r="K549" s="1"/>
      <c r="L549" s="1"/>
      <c r="M549" s="1"/>
      <c r="N549" s="1"/>
      <c r="O549" s="1"/>
    </row>
    <row r="550" s="2" customFormat="1" spans="1:15">
      <c r="A550" s="1"/>
      <c r="B550" s="1"/>
      <c r="C550" s="1"/>
      <c r="D550" s="1"/>
      <c r="E550" s="1"/>
      <c r="F550" s="1"/>
      <c r="G550" s="1"/>
      <c r="H550" s="1"/>
      <c r="I550" s="1"/>
      <c r="J550" s="1"/>
      <c r="K550" s="1"/>
      <c r="L550" s="1"/>
      <c r="M550" s="1"/>
      <c r="N550" s="1"/>
      <c r="O550" s="1"/>
    </row>
    <row r="551" s="2" customFormat="1" spans="1:15">
      <c r="A551" s="1"/>
      <c r="B551" s="1"/>
      <c r="C551" s="1"/>
      <c r="D551" s="1"/>
      <c r="E551" s="1"/>
      <c r="F551" s="1"/>
      <c r="G551" s="1"/>
      <c r="H551" s="1"/>
      <c r="I551" s="1"/>
      <c r="J551" s="1"/>
      <c r="K551" s="1"/>
      <c r="L551" s="1"/>
      <c r="M551" s="1"/>
      <c r="N551" s="1"/>
      <c r="O551" s="1"/>
    </row>
    <row r="552" s="2" customFormat="1" spans="1:15">
      <c r="A552" s="1"/>
      <c r="B552" s="1"/>
      <c r="C552" s="1"/>
      <c r="D552" s="1"/>
      <c r="E552" s="1"/>
      <c r="F552" s="1"/>
      <c r="G552" s="1"/>
      <c r="H552" s="1"/>
      <c r="I552" s="1"/>
      <c r="J552" s="1"/>
      <c r="K552" s="1"/>
      <c r="L552" s="1"/>
      <c r="M552" s="1"/>
      <c r="N552" s="1"/>
      <c r="O552" s="1"/>
    </row>
    <row r="553" s="2" customFormat="1" spans="1:15">
      <c r="A553" s="1"/>
      <c r="B553" s="1"/>
      <c r="C553" s="1"/>
      <c r="D553" s="1"/>
      <c r="E553" s="1"/>
      <c r="F553" s="1"/>
      <c r="G553" s="1"/>
      <c r="H553" s="1"/>
      <c r="I553" s="1"/>
      <c r="J553" s="1"/>
      <c r="K553" s="1"/>
      <c r="L553" s="1"/>
      <c r="M553" s="1"/>
      <c r="N553" s="1"/>
      <c r="O553" s="1"/>
    </row>
    <row r="554" s="2" customFormat="1" spans="1:15">
      <c r="A554" s="1"/>
      <c r="B554" s="1"/>
      <c r="C554" s="1"/>
      <c r="D554" s="1"/>
      <c r="E554" s="1"/>
      <c r="F554" s="1"/>
      <c r="G554" s="1"/>
      <c r="H554" s="1"/>
      <c r="I554" s="1"/>
      <c r="J554" s="1"/>
      <c r="K554" s="1"/>
      <c r="L554" s="1"/>
      <c r="M554" s="1"/>
      <c r="N554" s="1"/>
      <c r="O554" s="1"/>
    </row>
    <row r="555" s="2" customFormat="1" spans="1:15">
      <c r="A555" s="1"/>
      <c r="B555" s="1"/>
      <c r="C555" s="1"/>
      <c r="D555" s="1"/>
      <c r="E555" s="1"/>
      <c r="F555" s="1"/>
      <c r="G555" s="1"/>
      <c r="H555" s="1"/>
      <c r="I555" s="1"/>
      <c r="J555" s="1"/>
      <c r="K555" s="1"/>
      <c r="L555" s="1"/>
      <c r="M555" s="1"/>
      <c r="N555" s="1"/>
      <c r="O555" s="1"/>
    </row>
    <row r="556" s="2" customFormat="1" spans="1:15">
      <c r="A556" s="1"/>
      <c r="B556" s="1"/>
      <c r="C556" s="1"/>
      <c r="D556" s="1"/>
      <c r="E556" s="1"/>
      <c r="F556" s="1"/>
      <c r="G556" s="1"/>
      <c r="H556" s="1"/>
      <c r="I556" s="1"/>
      <c r="J556" s="1"/>
      <c r="K556" s="1"/>
      <c r="L556" s="1"/>
      <c r="M556" s="1"/>
      <c r="N556" s="1"/>
      <c r="O556" s="1"/>
    </row>
    <row r="557" s="2" customFormat="1" spans="1:15">
      <c r="A557" s="1"/>
      <c r="B557" s="1"/>
      <c r="C557" s="1"/>
      <c r="D557" s="1"/>
      <c r="E557" s="1"/>
      <c r="F557" s="1"/>
      <c r="G557" s="1"/>
      <c r="H557" s="1"/>
      <c r="I557" s="1"/>
      <c r="J557" s="1"/>
      <c r="K557" s="1"/>
      <c r="L557" s="1"/>
      <c r="M557" s="1"/>
      <c r="N557" s="1"/>
      <c r="O557" s="1"/>
    </row>
    <row r="558" s="2" customFormat="1" spans="1:15">
      <c r="A558" s="1"/>
      <c r="B558" s="1"/>
      <c r="C558" s="1"/>
      <c r="D558" s="1"/>
      <c r="E558" s="1"/>
      <c r="F558" s="1"/>
      <c r="G558" s="1"/>
      <c r="H558" s="1"/>
      <c r="I558" s="1"/>
      <c r="J558" s="1"/>
      <c r="K558" s="1"/>
      <c r="L558" s="1"/>
      <c r="M558" s="1"/>
      <c r="N558" s="1"/>
      <c r="O558" s="1"/>
    </row>
    <row r="559" s="2" customFormat="1" spans="1:15">
      <c r="A559" s="1"/>
      <c r="B559" s="1"/>
      <c r="C559" s="1"/>
      <c r="D559" s="1"/>
      <c r="E559" s="1"/>
      <c r="F559" s="1"/>
      <c r="G559" s="1"/>
      <c r="H559" s="1"/>
      <c r="I559" s="1"/>
      <c r="J559" s="1"/>
      <c r="K559" s="1"/>
      <c r="L559" s="1"/>
      <c r="M559" s="1"/>
      <c r="N559" s="1"/>
      <c r="O559" s="1"/>
    </row>
    <row r="560" s="2" customFormat="1" spans="1:15">
      <c r="A560" s="1"/>
      <c r="B560" s="1"/>
      <c r="C560" s="1"/>
      <c r="D560" s="1"/>
      <c r="E560" s="1"/>
      <c r="F560" s="1"/>
      <c r="G560" s="1"/>
      <c r="H560" s="1"/>
      <c r="I560" s="1"/>
      <c r="J560" s="1"/>
      <c r="K560" s="1"/>
      <c r="L560" s="1"/>
      <c r="M560" s="1"/>
      <c r="N560" s="1"/>
      <c r="O560" s="1"/>
    </row>
    <row r="561" s="2" customFormat="1" spans="1:15">
      <c r="A561" s="1"/>
      <c r="B561" s="1"/>
      <c r="C561" s="1"/>
      <c r="D561" s="1"/>
      <c r="E561" s="1"/>
      <c r="F561" s="1"/>
      <c r="G561" s="1"/>
      <c r="H561" s="1"/>
      <c r="I561" s="1"/>
      <c r="J561" s="1"/>
      <c r="K561" s="1"/>
      <c r="L561" s="1"/>
      <c r="M561" s="1"/>
      <c r="N561" s="1"/>
      <c r="O561" s="1"/>
    </row>
    <row r="562" s="2" customFormat="1" spans="1:15">
      <c r="A562" s="1"/>
      <c r="B562" s="1"/>
      <c r="C562" s="1"/>
      <c r="D562" s="1"/>
      <c r="E562" s="1"/>
      <c r="F562" s="1"/>
      <c r="G562" s="1"/>
      <c r="H562" s="1"/>
      <c r="I562" s="1"/>
      <c r="J562" s="1"/>
      <c r="K562" s="1"/>
      <c r="L562" s="1"/>
      <c r="M562" s="1"/>
      <c r="N562" s="1"/>
      <c r="O562" s="1"/>
    </row>
    <row r="563" s="2" customFormat="1" spans="1:15">
      <c r="A563" s="1"/>
      <c r="B563" s="1"/>
      <c r="C563" s="1"/>
      <c r="D563" s="1"/>
      <c r="E563" s="1"/>
      <c r="F563" s="1"/>
      <c r="G563" s="1"/>
      <c r="H563" s="1"/>
      <c r="I563" s="1"/>
      <c r="J563" s="1"/>
      <c r="K563" s="1"/>
      <c r="L563" s="1"/>
      <c r="M563" s="1"/>
      <c r="N563" s="1"/>
      <c r="O563" s="1"/>
    </row>
    <row r="564" s="2" customFormat="1" spans="1:15">
      <c r="A564" s="1"/>
      <c r="B564" s="1"/>
      <c r="C564" s="1"/>
      <c r="D564" s="1"/>
      <c r="E564" s="1"/>
      <c r="F564" s="1"/>
      <c r="G564" s="1"/>
      <c r="H564" s="1"/>
      <c r="I564" s="1"/>
      <c r="J564" s="1"/>
      <c r="K564" s="1"/>
      <c r="L564" s="1"/>
      <c r="M564" s="1"/>
      <c r="N564" s="1"/>
      <c r="O564" s="1"/>
    </row>
    <row r="565" s="2" customFormat="1" spans="1:15">
      <c r="A565" s="1"/>
      <c r="B565" s="1"/>
      <c r="C565" s="1"/>
      <c r="D565" s="1"/>
      <c r="E565" s="1"/>
      <c r="F565" s="1"/>
      <c r="G565" s="1"/>
      <c r="H565" s="1"/>
      <c r="I565" s="1"/>
      <c r="J565" s="1"/>
      <c r="K565" s="1"/>
      <c r="L565" s="1"/>
      <c r="M565" s="1"/>
      <c r="N565" s="1"/>
      <c r="O565" s="1"/>
    </row>
    <row r="566" s="2" customFormat="1" spans="1:15">
      <c r="A566" s="1"/>
      <c r="B566" s="1"/>
      <c r="C566" s="1"/>
      <c r="D566" s="1"/>
      <c r="E566" s="1"/>
      <c r="F566" s="1"/>
      <c r="G566" s="1"/>
      <c r="H566" s="1"/>
      <c r="I566" s="1"/>
      <c r="J566" s="1"/>
      <c r="K566" s="1"/>
      <c r="L566" s="1"/>
      <c r="M566" s="1"/>
      <c r="N566" s="1"/>
      <c r="O566" s="1"/>
    </row>
    <row r="567" s="2" customFormat="1" spans="1:15">
      <c r="A567" s="1"/>
      <c r="B567" s="1"/>
      <c r="C567" s="1"/>
      <c r="D567" s="1"/>
      <c r="E567" s="1"/>
      <c r="F567" s="1"/>
      <c r="G567" s="1"/>
      <c r="H567" s="1"/>
      <c r="I567" s="1"/>
      <c r="J567" s="1"/>
      <c r="K567" s="1"/>
      <c r="L567" s="1"/>
      <c r="M567" s="1"/>
      <c r="N567" s="1"/>
      <c r="O567" s="1"/>
    </row>
    <row r="568" s="2" customFormat="1" spans="1:15">
      <c r="A568" s="1"/>
      <c r="B568" s="1"/>
      <c r="C568" s="1"/>
      <c r="D568" s="1"/>
      <c r="E568" s="1"/>
      <c r="F568" s="1"/>
      <c r="G568" s="1"/>
      <c r="H568" s="1"/>
      <c r="I568" s="1"/>
      <c r="J568" s="1"/>
      <c r="K568" s="1"/>
      <c r="L568" s="1"/>
      <c r="M568" s="1"/>
      <c r="N568" s="1"/>
      <c r="O568" s="1"/>
    </row>
    <row r="569" s="2" customFormat="1" spans="1:15">
      <c r="A569" s="1"/>
      <c r="B569" s="1"/>
      <c r="C569" s="1"/>
      <c r="D569" s="1"/>
      <c r="E569" s="1"/>
      <c r="F569" s="1"/>
      <c r="G569" s="1"/>
      <c r="H569" s="1"/>
      <c r="I569" s="1"/>
      <c r="J569" s="1"/>
      <c r="K569" s="1"/>
      <c r="L569" s="1"/>
      <c r="M569" s="1"/>
      <c r="N569" s="1"/>
      <c r="O569" s="1"/>
    </row>
    <row r="570" s="2" customFormat="1" spans="1:15">
      <c r="A570" s="1"/>
      <c r="B570" s="1"/>
      <c r="C570" s="1"/>
      <c r="D570" s="1"/>
      <c r="E570" s="1"/>
      <c r="F570" s="1"/>
      <c r="G570" s="1"/>
      <c r="H570" s="1"/>
      <c r="I570" s="1"/>
      <c r="J570" s="1"/>
      <c r="K570" s="1"/>
      <c r="L570" s="1"/>
      <c r="M570" s="1"/>
      <c r="N570" s="1"/>
      <c r="O570" s="1"/>
    </row>
    <row r="571" s="2" customFormat="1" spans="1:15">
      <c r="A571" s="1"/>
      <c r="B571" s="1"/>
      <c r="C571" s="1"/>
      <c r="D571" s="1"/>
      <c r="E571" s="1"/>
      <c r="F571" s="1"/>
      <c r="G571" s="1"/>
      <c r="H571" s="1"/>
      <c r="I571" s="1"/>
      <c r="J571" s="1"/>
      <c r="K571" s="1"/>
      <c r="L571" s="1"/>
      <c r="M571" s="1"/>
      <c r="N571" s="1"/>
      <c r="O571" s="1"/>
    </row>
    <row r="572" s="2" customFormat="1" spans="1:15">
      <c r="A572" s="1"/>
      <c r="B572" s="1"/>
      <c r="C572" s="1"/>
      <c r="D572" s="1"/>
      <c r="E572" s="1"/>
      <c r="F572" s="1"/>
      <c r="G572" s="1"/>
      <c r="H572" s="1"/>
      <c r="I572" s="1"/>
      <c r="J572" s="1"/>
      <c r="K572" s="1"/>
      <c r="L572" s="1"/>
      <c r="M572" s="1"/>
      <c r="N572" s="1"/>
      <c r="O572" s="1"/>
    </row>
    <row r="573" s="2" customFormat="1" spans="1:15">
      <c r="A573" s="1"/>
      <c r="B573" s="1"/>
      <c r="C573" s="1"/>
      <c r="D573" s="1"/>
      <c r="E573" s="1"/>
      <c r="F573" s="1"/>
      <c r="G573" s="1"/>
      <c r="H573" s="1"/>
      <c r="I573" s="1"/>
      <c r="J573" s="1"/>
      <c r="K573" s="1"/>
      <c r="L573" s="1"/>
      <c r="M573" s="1"/>
      <c r="N573" s="1"/>
      <c r="O573" s="1"/>
    </row>
    <row r="574" s="2" customFormat="1" spans="1:15">
      <c r="A574" s="1"/>
      <c r="B574" s="1"/>
      <c r="C574" s="1"/>
      <c r="D574" s="1"/>
      <c r="E574" s="1"/>
      <c r="F574" s="1"/>
      <c r="G574" s="1"/>
      <c r="H574" s="1"/>
      <c r="I574" s="1"/>
      <c r="J574" s="1"/>
      <c r="K574" s="1"/>
      <c r="L574" s="1"/>
      <c r="M574" s="1"/>
      <c r="N574" s="1"/>
      <c r="O574" s="1"/>
    </row>
    <row r="575" s="2" customFormat="1" spans="1:15">
      <c r="A575" s="1"/>
      <c r="B575" s="1"/>
      <c r="C575" s="1"/>
      <c r="D575" s="1"/>
      <c r="E575" s="1"/>
      <c r="F575" s="1"/>
      <c r="G575" s="1"/>
      <c r="H575" s="1"/>
      <c r="I575" s="1"/>
      <c r="J575" s="1"/>
      <c r="K575" s="1"/>
      <c r="L575" s="1"/>
      <c r="M575" s="1"/>
      <c r="N575" s="1"/>
      <c r="O575" s="1"/>
    </row>
    <row r="576" s="2" customFormat="1" spans="1:15">
      <c r="A576" s="1"/>
      <c r="B576" s="1"/>
      <c r="C576" s="1"/>
      <c r="D576" s="1"/>
      <c r="E576" s="1"/>
      <c r="F576" s="1"/>
      <c r="G576" s="1"/>
      <c r="H576" s="1"/>
      <c r="I576" s="1"/>
      <c r="J576" s="1"/>
      <c r="K576" s="1"/>
      <c r="L576" s="1"/>
      <c r="M576" s="1"/>
      <c r="N576" s="1"/>
      <c r="O576" s="1"/>
    </row>
    <row r="577" s="2" customFormat="1" spans="1:15">
      <c r="A577" s="1"/>
      <c r="B577" s="1"/>
      <c r="C577" s="1"/>
      <c r="D577" s="1"/>
      <c r="E577" s="1"/>
      <c r="F577" s="1"/>
      <c r="G577" s="1"/>
      <c r="H577" s="1"/>
      <c r="I577" s="1"/>
      <c r="J577" s="1"/>
      <c r="K577" s="1"/>
      <c r="L577" s="1"/>
      <c r="M577" s="1"/>
      <c r="N577" s="1"/>
      <c r="O577" s="1"/>
    </row>
    <row r="578" s="2" customFormat="1" spans="1:15">
      <c r="A578" s="1"/>
      <c r="B578" s="1"/>
      <c r="C578" s="1"/>
      <c r="D578" s="1"/>
      <c r="E578" s="1"/>
      <c r="F578" s="1"/>
      <c r="G578" s="1"/>
      <c r="H578" s="1"/>
      <c r="I578" s="1"/>
      <c r="J578" s="1"/>
      <c r="K578" s="1"/>
      <c r="L578" s="1"/>
      <c r="M578" s="1"/>
      <c r="N578" s="1"/>
      <c r="O578" s="1"/>
    </row>
    <row r="579" s="2" customFormat="1" spans="1:15">
      <c r="A579" s="1"/>
      <c r="B579" s="1"/>
      <c r="C579" s="1"/>
      <c r="D579" s="1"/>
      <c r="E579" s="1"/>
      <c r="F579" s="1"/>
      <c r="G579" s="1"/>
      <c r="H579" s="1"/>
      <c r="I579" s="1"/>
      <c r="J579" s="1"/>
      <c r="K579" s="1"/>
      <c r="L579" s="1"/>
      <c r="M579" s="1"/>
      <c r="N579" s="1"/>
      <c r="O579" s="1"/>
    </row>
    <row r="580" s="2" customFormat="1" spans="1:15">
      <c r="A580" s="1"/>
      <c r="B580" s="1"/>
      <c r="C580" s="1"/>
      <c r="D580" s="1"/>
      <c r="E580" s="1"/>
      <c r="F580" s="1"/>
      <c r="G580" s="1"/>
      <c r="H580" s="1"/>
      <c r="I580" s="1"/>
      <c r="J580" s="1"/>
      <c r="K580" s="1"/>
      <c r="L580" s="1"/>
      <c r="M580" s="1"/>
      <c r="N580" s="1"/>
      <c r="O580" s="1"/>
    </row>
    <row r="581" s="2" customFormat="1" spans="1:15">
      <c r="A581" s="1"/>
      <c r="B581" s="1"/>
      <c r="C581" s="1"/>
      <c r="D581" s="1"/>
      <c r="E581" s="1"/>
      <c r="F581" s="1"/>
      <c r="G581" s="1"/>
      <c r="H581" s="1"/>
      <c r="I581" s="1"/>
      <c r="J581" s="1"/>
      <c r="K581" s="1"/>
      <c r="L581" s="1"/>
      <c r="M581" s="1"/>
      <c r="N581" s="1"/>
      <c r="O581" s="1"/>
    </row>
    <row r="582" s="2" customFormat="1" spans="1:15">
      <c r="A582" s="1"/>
      <c r="B582" s="1"/>
      <c r="C582" s="1"/>
      <c r="D582" s="1"/>
      <c r="E582" s="1"/>
      <c r="F582" s="1"/>
      <c r="G582" s="1"/>
      <c r="H582" s="1"/>
      <c r="I582" s="1"/>
      <c r="J582" s="1"/>
      <c r="K582" s="1"/>
      <c r="L582" s="1"/>
      <c r="M582" s="1"/>
      <c r="N582" s="1"/>
      <c r="O582" s="1"/>
    </row>
    <row r="583" s="2" customFormat="1" spans="1:15">
      <c r="A583" s="1"/>
      <c r="B583" s="1"/>
      <c r="C583" s="1"/>
      <c r="D583" s="1"/>
      <c r="E583" s="1"/>
      <c r="F583" s="1"/>
      <c r="G583" s="1"/>
      <c r="H583" s="1"/>
      <c r="I583" s="1"/>
      <c r="J583" s="1"/>
      <c r="K583" s="1"/>
      <c r="L583" s="1"/>
      <c r="M583" s="1"/>
      <c r="N583" s="1"/>
      <c r="O583" s="1"/>
    </row>
    <row r="584" s="2" customFormat="1" spans="1:15">
      <c r="A584" s="1"/>
      <c r="B584" s="1"/>
      <c r="C584" s="1"/>
      <c r="D584" s="1"/>
      <c r="E584" s="1"/>
      <c r="F584" s="1"/>
      <c r="G584" s="1"/>
      <c r="H584" s="1"/>
      <c r="I584" s="1"/>
      <c r="J584" s="1"/>
      <c r="K584" s="1"/>
      <c r="L584" s="1"/>
      <c r="M584" s="1"/>
      <c r="N584" s="1"/>
      <c r="O584" s="1"/>
    </row>
    <row r="585" s="2" customFormat="1" spans="1:15">
      <c r="A585" s="1"/>
      <c r="B585" s="1"/>
      <c r="C585" s="1"/>
      <c r="D585" s="1"/>
      <c r="E585" s="1"/>
      <c r="F585" s="1"/>
      <c r="G585" s="1"/>
      <c r="H585" s="1"/>
      <c r="I585" s="1"/>
      <c r="J585" s="1"/>
      <c r="K585" s="1"/>
      <c r="L585" s="1"/>
      <c r="M585" s="1"/>
      <c r="N585" s="1"/>
      <c r="O585" s="1"/>
    </row>
    <row r="586" s="2" customFormat="1" spans="1:15">
      <c r="A586" s="1"/>
      <c r="B586" s="1"/>
      <c r="C586" s="1"/>
      <c r="D586" s="1"/>
      <c r="E586" s="1"/>
      <c r="F586" s="1"/>
      <c r="G586" s="1"/>
      <c r="H586" s="1"/>
      <c r="I586" s="1"/>
      <c r="J586" s="1"/>
      <c r="K586" s="1"/>
      <c r="L586" s="1"/>
      <c r="M586" s="1"/>
      <c r="N586" s="1"/>
      <c r="O586" s="1"/>
    </row>
    <row r="587" s="2" customFormat="1" spans="1:15">
      <c r="A587" s="1"/>
      <c r="B587" s="1"/>
      <c r="C587" s="1"/>
      <c r="D587" s="1"/>
      <c r="E587" s="1"/>
      <c r="F587" s="1"/>
      <c r="G587" s="1"/>
      <c r="H587" s="1"/>
      <c r="I587" s="1"/>
      <c r="J587" s="1"/>
      <c r="K587" s="1"/>
      <c r="L587" s="1"/>
      <c r="M587" s="1"/>
      <c r="N587" s="1"/>
      <c r="O587" s="1"/>
    </row>
    <row r="588" s="2" customFormat="1" spans="1:15">
      <c r="A588" s="1"/>
      <c r="B588" s="1"/>
      <c r="C588" s="1"/>
      <c r="D588" s="1"/>
      <c r="E588" s="1"/>
      <c r="F588" s="1"/>
      <c r="G588" s="1"/>
      <c r="H588" s="1"/>
      <c r="I588" s="1"/>
      <c r="J588" s="1"/>
      <c r="K588" s="1"/>
      <c r="L588" s="1"/>
      <c r="M588" s="1"/>
      <c r="N588" s="1"/>
      <c r="O588" s="1"/>
    </row>
    <row r="589" s="2" customFormat="1" spans="1:15">
      <c r="A589" s="1"/>
      <c r="B589" s="1"/>
      <c r="C589" s="1"/>
      <c r="D589" s="1"/>
      <c r="E589" s="1"/>
      <c r="F589" s="1"/>
      <c r="G589" s="1"/>
      <c r="H589" s="1"/>
      <c r="I589" s="1"/>
      <c r="J589" s="1"/>
      <c r="K589" s="1"/>
      <c r="L589" s="1"/>
      <c r="M589" s="1"/>
      <c r="N589" s="1"/>
      <c r="O589" s="1"/>
    </row>
    <row r="590" s="2" customFormat="1" spans="1:15">
      <c r="A590" s="1"/>
      <c r="B590" s="1"/>
      <c r="C590" s="1"/>
      <c r="D590" s="1"/>
      <c r="E590" s="1"/>
      <c r="F590" s="1"/>
      <c r="G590" s="1"/>
      <c r="H590" s="1"/>
      <c r="I590" s="1"/>
      <c r="J590" s="1"/>
      <c r="K590" s="1"/>
      <c r="L590" s="1"/>
      <c r="M590" s="1"/>
      <c r="N590" s="1"/>
      <c r="O590" s="1"/>
    </row>
    <row r="591" s="2" customFormat="1" spans="1:15">
      <c r="A591" s="1"/>
      <c r="B591" s="1"/>
      <c r="C591" s="1"/>
      <c r="D591" s="1"/>
      <c r="E591" s="1"/>
      <c r="F591" s="1"/>
      <c r="G591" s="1"/>
      <c r="H591" s="1"/>
      <c r="I591" s="1"/>
      <c r="J591" s="1"/>
      <c r="K591" s="1"/>
      <c r="L591" s="1"/>
      <c r="M591" s="1"/>
      <c r="N591" s="1"/>
      <c r="O591" s="1"/>
    </row>
    <row r="592" s="2" customFormat="1" spans="1:15">
      <c r="A592" s="1"/>
      <c r="B592" s="1"/>
      <c r="C592" s="1"/>
      <c r="D592" s="1"/>
      <c r="E592" s="1"/>
      <c r="F592" s="1"/>
      <c r="G592" s="1"/>
      <c r="H592" s="1"/>
      <c r="I592" s="1"/>
      <c r="J592" s="1"/>
      <c r="K592" s="1"/>
      <c r="L592" s="1"/>
      <c r="M592" s="1"/>
      <c r="N592" s="1"/>
      <c r="O592" s="1"/>
    </row>
    <row r="593" s="2" customFormat="1" spans="1:15">
      <c r="A593" s="1"/>
      <c r="B593" s="1"/>
      <c r="C593" s="1"/>
      <c r="D593" s="1"/>
      <c r="E593" s="1"/>
      <c r="F593" s="1"/>
      <c r="G593" s="1"/>
      <c r="H593" s="1"/>
      <c r="I593" s="1"/>
      <c r="J593" s="1"/>
      <c r="K593" s="1"/>
      <c r="L593" s="1"/>
      <c r="M593" s="1"/>
      <c r="N593" s="1"/>
      <c r="O593" s="1"/>
    </row>
    <row r="594" s="2" customFormat="1" spans="1:15">
      <c r="A594" s="1"/>
      <c r="B594" s="1"/>
      <c r="C594" s="1"/>
      <c r="D594" s="1"/>
      <c r="E594" s="1"/>
      <c r="F594" s="1"/>
      <c r="G594" s="1"/>
      <c r="H594" s="1"/>
      <c r="I594" s="1"/>
      <c r="J594" s="1"/>
      <c r="K594" s="1"/>
      <c r="L594" s="1"/>
      <c r="M594" s="1"/>
      <c r="N594" s="1"/>
      <c r="O594" s="1"/>
    </row>
    <row r="595" s="2" customFormat="1" spans="1:15">
      <c r="A595" s="1"/>
      <c r="B595" s="1"/>
      <c r="C595" s="1"/>
      <c r="D595" s="1"/>
      <c r="E595" s="1"/>
      <c r="F595" s="1"/>
      <c r="G595" s="1"/>
      <c r="H595" s="1"/>
      <c r="I595" s="1"/>
      <c r="J595" s="1"/>
      <c r="K595" s="1"/>
      <c r="L595" s="1"/>
      <c r="M595" s="1"/>
      <c r="N595" s="1"/>
      <c r="O595" s="1"/>
    </row>
    <row r="596" s="2" customFormat="1" spans="1:15">
      <c r="A596" s="1"/>
      <c r="B596" s="1"/>
      <c r="C596" s="1"/>
      <c r="D596" s="1"/>
      <c r="E596" s="1"/>
      <c r="F596" s="1"/>
      <c r="G596" s="1"/>
      <c r="H596" s="1"/>
      <c r="I596" s="1"/>
      <c r="J596" s="1"/>
      <c r="K596" s="1"/>
      <c r="L596" s="1"/>
      <c r="M596" s="1"/>
      <c r="N596" s="1"/>
      <c r="O596" s="1"/>
    </row>
    <row r="597" s="2" customFormat="1" spans="1:15">
      <c r="A597" s="1"/>
      <c r="B597" s="1"/>
      <c r="C597" s="1"/>
      <c r="D597" s="1"/>
      <c r="E597" s="1"/>
      <c r="F597" s="1"/>
      <c r="G597" s="1"/>
      <c r="H597" s="1"/>
      <c r="I597" s="1"/>
      <c r="J597" s="1"/>
      <c r="K597" s="1"/>
      <c r="L597" s="1"/>
      <c r="M597" s="1"/>
      <c r="N597" s="1"/>
      <c r="O597" s="1"/>
    </row>
    <row r="598" s="2" customFormat="1" spans="1:15">
      <c r="A598" s="1"/>
      <c r="B598" s="1"/>
      <c r="C598" s="1"/>
      <c r="D598" s="1"/>
      <c r="E598" s="1"/>
      <c r="F598" s="1"/>
      <c r="G598" s="1"/>
      <c r="H598" s="1"/>
      <c r="I598" s="1"/>
      <c r="J598" s="1"/>
      <c r="K598" s="1"/>
      <c r="L598" s="1"/>
      <c r="M598" s="1"/>
      <c r="N598" s="1"/>
      <c r="O598" s="1"/>
    </row>
    <row r="599" s="2" customFormat="1" spans="1:15">
      <c r="A599" s="1"/>
      <c r="B599" s="1"/>
      <c r="C599" s="1"/>
      <c r="D599" s="1"/>
      <c r="E599" s="1"/>
      <c r="F599" s="1"/>
      <c r="G599" s="1"/>
      <c r="H599" s="1"/>
      <c r="I599" s="1"/>
      <c r="J599" s="1"/>
      <c r="K599" s="1"/>
      <c r="L599" s="1"/>
      <c r="M599" s="1"/>
      <c r="N599" s="1"/>
      <c r="O599" s="1"/>
    </row>
    <row r="600" s="2" customFormat="1" spans="1:15">
      <c r="A600" s="1"/>
      <c r="B600" s="1"/>
      <c r="C600" s="1"/>
      <c r="D600" s="1"/>
      <c r="E600" s="1"/>
      <c r="F600" s="1"/>
      <c r="G600" s="1"/>
      <c r="H600" s="1"/>
      <c r="I600" s="1"/>
      <c r="J600" s="1"/>
      <c r="K600" s="1"/>
      <c r="L600" s="1"/>
      <c r="M600" s="1"/>
      <c r="N600" s="1"/>
      <c r="O600" s="1"/>
    </row>
    <row r="601" s="2" customFormat="1" spans="1:15">
      <c r="A601" s="1"/>
      <c r="B601" s="1"/>
      <c r="C601" s="1"/>
      <c r="D601" s="1"/>
      <c r="E601" s="1"/>
      <c r="F601" s="1"/>
      <c r="G601" s="1"/>
      <c r="H601" s="1"/>
      <c r="I601" s="1"/>
      <c r="J601" s="1"/>
      <c r="K601" s="1"/>
      <c r="L601" s="1"/>
      <c r="M601" s="1"/>
      <c r="N601" s="1"/>
      <c r="O601" s="1"/>
    </row>
    <row r="602" s="2" customFormat="1" spans="1:15">
      <c r="A602" s="1"/>
      <c r="B602" s="1"/>
      <c r="C602" s="1"/>
      <c r="D602" s="1"/>
      <c r="E602" s="1"/>
      <c r="F602" s="1"/>
      <c r="G602" s="1"/>
      <c r="H602" s="1"/>
      <c r="I602" s="1"/>
      <c r="J602" s="1"/>
      <c r="K602" s="1"/>
      <c r="L602" s="1"/>
      <c r="M602" s="1"/>
      <c r="N602" s="1"/>
      <c r="O602" s="1"/>
    </row>
    <row r="603" s="2" customFormat="1" spans="1:15">
      <c r="A603" s="1"/>
      <c r="B603" s="1"/>
      <c r="C603" s="1"/>
      <c r="D603" s="1"/>
      <c r="E603" s="1"/>
      <c r="F603" s="1"/>
      <c r="G603" s="1"/>
      <c r="H603" s="1"/>
      <c r="I603" s="1"/>
      <c r="J603" s="1"/>
      <c r="K603" s="1"/>
      <c r="L603" s="1"/>
      <c r="M603" s="1"/>
      <c r="N603" s="1"/>
      <c r="O603" s="1"/>
    </row>
    <row r="604" s="2" customFormat="1" spans="1:15">
      <c r="A604" s="1"/>
      <c r="B604" s="1"/>
      <c r="C604" s="1"/>
      <c r="D604" s="1"/>
      <c r="E604" s="1"/>
      <c r="F604" s="1"/>
      <c r="G604" s="1"/>
      <c r="H604" s="1"/>
      <c r="I604" s="1"/>
      <c r="J604" s="1"/>
      <c r="K604" s="1"/>
      <c r="L604" s="1"/>
      <c r="M604" s="1"/>
      <c r="N604" s="1"/>
      <c r="O604" s="1"/>
    </row>
    <row r="605" s="2" customFormat="1" spans="1:15">
      <c r="A605" s="1"/>
      <c r="B605" s="1"/>
      <c r="C605" s="1"/>
      <c r="D605" s="1"/>
      <c r="E605" s="1"/>
      <c r="F605" s="1"/>
      <c r="G605" s="1"/>
      <c r="H605" s="1"/>
      <c r="I605" s="1"/>
      <c r="J605" s="1"/>
      <c r="K605" s="1"/>
      <c r="L605" s="1"/>
      <c r="M605" s="1"/>
      <c r="N605" s="1"/>
      <c r="O605" s="1"/>
    </row>
    <row r="606" s="2" customFormat="1" spans="1:15">
      <c r="A606" s="1"/>
      <c r="B606" s="1"/>
      <c r="C606" s="1"/>
      <c r="D606" s="1"/>
      <c r="E606" s="1"/>
      <c r="F606" s="1"/>
      <c r="G606" s="1"/>
      <c r="H606" s="1"/>
      <c r="I606" s="1"/>
      <c r="J606" s="1"/>
      <c r="K606" s="1"/>
      <c r="L606" s="1"/>
      <c r="M606" s="1"/>
      <c r="N606" s="1"/>
      <c r="O606" s="1"/>
    </row>
    <row r="607" s="2" customFormat="1" spans="1:15">
      <c r="A607" s="1"/>
      <c r="B607" s="1"/>
      <c r="C607" s="1"/>
      <c r="D607" s="1"/>
      <c r="E607" s="1"/>
      <c r="F607" s="1"/>
      <c r="G607" s="1"/>
      <c r="H607" s="1"/>
      <c r="I607" s="1"/>
      <c r="J607" s="1"/>
      <c r="K607" s="1"/>
      <c r="L607" s="1"/>
      <c r="M607" s="1"/>
      <c r="N607" s="1"/>
      <c r="O607" s="1"/>
    </row>
    <row r="608" s="2" customFormat="1" spans="1:15">
      <c r="A608" s="1"/>
      <c r="B608" s="1"/>
      <c r="C608" s="1"/>
      <c r="D608" s="1"/>
      <c r="E608" s="1"/>
      <c r="F608" s="1"/>
      <c r="G608" s="1"/>
      <c r="H608" s="1"/>
      <c r="I608" s="1"/>
      <c r="J608" s="1"/>
      <c r="K608" s="1"/>
      <c r="L608" s="1"/>
      <c r="M608" s="1"/>
      <c r="N608" s="1"/>
      <c r="O608" s="1"/>
    </row>
    <row r="609" s="2" customFormat="1" spans="1:15">
      <c r="A609" s="1"/>
      <c r="B609" s="1"/>
      <c r="C609" s="1"/>
      <c r="D609" s="1"/>
      <c r="E609" s="1"/>
      <c r="F609" s="1"/>
      <c r="G609" s="1"/>
      <c r="H609" s="1"/>
      <c r="I609" s="1"/>
      <c r="J609" s="1"/>
      <c r="K609" s="1"/>
      <c r="L609" s="1"/>
      <c r="M609" s="1"/>
      <c r="N609" s="1"/>
      <c r="O609" s="1"/>
    </row>
    <row r="610" s="2" customFormat="1" spans="1:15">
      <c r="A610" s="1"/>
      <c r="B610" s="1"/>
      <c r="C610" s="1"/>
      <c r="D610" s="1"/>
      <c r="E610" s="1"/>
      <c r="F610" s="1"/>
      <c r="G610" s="1"/>
      <c r="H610" s="1"/>
      <c r="I610" s="1"/>
      <c r="J610" s="1"/>
      <c r="K610" s="1"/>
      <c r="L610" s="1"/>
      <c r="M610" s="1"/>
      <c r="N610" s="1"/>
      <c r="O610" s="1"/>
    </row>
    <row r="611" s="2" customFormat="1" spans="1:15">
      <c r="A611" s="1"/>
      <c r="B611" s="1"/>
      <c r="C611" s="1"/>
      <c r="D611" s="1"/>
      <c r="E611" s="1"/>
      <c r="F611" s="1"/>
      <c r="G611" s="1"/>
      <c r="H611" s="1"/>
      <c r="I611" s="1"/>
      <c r="J611" s="1"/>
      <c r="K611" s="1"/>
      <c r="L611" s="1"/>
      <c r="M611" s="1"/>
      <c r="N611" s="1"/>
      <c r="O611" s="1"/>
    </row>
    <row r="612" s="2" customFormat="1" spans="1:15">
      <c r="A612" s="1"/>
      <c r="B612" s="1"/>
      <c r="C612" s="1"/>
      <c r="D612" s="1"/>
      <c r="E612" s="1"/>
      <c r="F612" s="1"/>
      <c r="G612" s="1"/>
      <c r="H612" s="1"/>
      <c r="I612" s="1"/>
      <c r="J612" s="1"/>
      <c r="K612" s="1"/>
      <c r="L612" s="1"/>
      <c r="M612" s="1"/>
      <c r="N612" s="1"/>
      <c r="O612" s="1"/>
    </row>
    <row r="613" s="2" customFormat="1" spans="1:15">
      <c r="A613" s="1"/>
      <c r="B613" s="1"/>
      <c r="C613" s="1"/>
      <c r="D613" s="1"/>
      <c r="E613" s="1"/>
      <c r="F613" s="1"/>
      <c r="G613" s="1"/>
      <c r="H613" s="1"/>
      <c r="I613" s="1"/>
      <c r="J613" s="1"/>
      <c r="K613" s="1"/>
      <c r="L613" s="1"/>
      <c r="M613" s="1"/>
      <c r="N613" s="1"/>
      <c r="O613" s="1"/>
    </row>
    <row r="614" s="2" customFormat="1" spans="1:15">
      <c r="A614" s="1"/>
      <c r="B614" s="1"/>
      <c r="C614" s="1"/>
      <c r="D614" s="1"/>
      <c r="E614" s="1"/>
      <c r="F614" s="1"/>
      <c r="G614" s="1"/>
      <c r="H614" s="1"/>
      <c r="I614" s="1"/>
      <c r="J614" s="1"/>
      <c r="K614" s="1"/>
      <c r="L614" s="1"/>
      <c r="M614" s="1"/>
      <c r="N614" s="1"/>
      <c r="O614" s="1"/>
    </row>
    <row r="615" s="2" customFormat="1" spans="1:15">
      <c r="A615" s="1"/>
      <c r="B615" s="1"/>
      <c r="C615" s="1"/>
      <c r="D615" s="1"/>
      <c r="E615" s="1"/>
      <c r="F615" s="1"/>
      <c r="G615" s="1"/>
      <c r="H615" s="1"/>
      <c r="I615" s="1"/>
      <c r="J615" s="1"/>
      <c r="K615" s="1"/>
      <c r="L615" s="1"/>
      <c r="M615" s="1"/>
      <c r="N615" s="1"/>
      <c r="O615" s="1"/>
    </row>
    <row r="616" s="2" customFormat="1" spans="1:15">
      <c r="A616" s="1"/>
      <c r="B616" s="1"/>
      <c r="C616" s="1"/>
      <c r="D616" s="1"/>
      <c r="E616" s="1"/>
      <c r="F616" s="1"/>
      <c r="G616" s="1"/>
      <c r="H616" s="1"/>
      <c r="I616" s="1"/>
      <c r="J616" s="1"/>
      <c r="K616" s="1"/>
      <c r="L616" s="1"/>
      <c r="M616" s="1"/>
      <c r="N616" s="1"/>
      <c r="O616" s="1"/>
    </row>
    <row r="617" s="2" customFormat="1" spans="1:15">
      <c r="A617" s="1"/>
      <c r="B617" s="1"/>
      <c r="C617" s="1"/>
      <c r="D617" s="1"/>
      <c r="E617" s="1"/>
      <c r="F617" s="1"/>
      <c r="G617" s="1"/>
      <c r="H617" s="1"/>
      <c r="I617" s="1"/>
      <c r="J617" s="1"/>
      <c r="K617" s="1"/>
      <c r="L617" s="1"/>
      <c r="M617" s="1"/>
      <c r="N617" s="1"/>
      <c r="O617" s="1"/>
    </row>
    <row r="618" s="2" customFormat="1" spans="1:15">
      <c r="A618" s="1"/>
      <c r="B618" s="1"/>
      <c r="C618" s="1"/>
      <c r="D618" s="1"/>
      <c r="E618" s="1"/>
      <c r="F618" s="1"/>
      <c r="G618" s="1"/>
      <c r="H618" s="1"/>
      <c r="I618" s="1"/>
      <c r="J618" s="1"/>
      <c r="K618" s="1"/>
      <c r="L618" s="1"/>
      <c r="M618" s="1"/>
      <c r="N618" s="1"/>
      <c r="O618" s="1"/>
    </row>
    <row r="619" s="2" customFormat="1" spans="1:15">
      <c r="A619" s="1"/>
      <c r="B619" s="1"/>
      <c r="C619" s="1"/>
      <c r="D619" s="1"/>
      <c r="E619" s="1"/>
      <c r="F619" s="1"/>
      <c r="G619" s="1"/>
      <c r="H619" s="1"/>
      <c r="I619" s="1"/>
      <c r="J619" s="1"/>
      <c r="K619" s="1"/>
      <c r="L619" s="1"/>
      <c r="M619" s="1"/>
      <c r="N619" s="1"/>
      <c r="O619" s="1"/>
    </row>
    <row r="620" s="2" customFormat="1" spans="1:15">
      <c r="A620" s="1"/>
      <c r="B620" s="1"/>
      <c r="C620" s="1"/>
      <c r="D620" s="1"/>
      <c r="E620" s="1"/>
      <c r="F620" s="1"/>
      <c r="G620" s="1"/>
      <c r="H620" s="1"/>
      <c r="I620" s="1"/>
      <c r="J620" s="1"/>
      <c r="K620" s="1"/>
      <c r="L620" s="1"/>
      <c r="M620" s="1"/>
      <c r="N620" s="1"/>
      <c r="O620" s="1"/>
    </row>
    <row r="621" s="2" customFormat="1" spans="1:15">
      <c r="A621" s="1"/>
      <c r="B621" s="1"/>
      <c r="C621" s="1"/>
      <c r="D621" s="1"/>
      <c r="E621" s="1"/>
      <c r="F621" s="1"/>
      <c r="G621" s="1"/>
      <c r="H621" s="1"/>
      <c r="I621" s="1"/>
      <c r="J621" s="1"/>
      <c r="K621" s="1"/>
      <c r="L621" s="1"/>
      <c r="M621" s="1"/>
      <c r="N621" s="1"/>
      <c r="O621" s="1"/>
    </row>
    <row r="622" s="2" customFormat="1" spans="1:15">
      <c r="A622" s="1"/>
      <c r="B622" s="1"/>
      <c r="C622" s="1"/>
      <c r="D622" s="1"/>
      <c r="E622" s="1"/>
      <c r="F622" s="1"/>
      <c r="G622" s="1"/>
      <c r="H622" s="1"/>
      <c r="I622" s="1"/>
      <c r="J622" s="1"/>
      <c r="K622" s="1"/>
      <c r="L622" s="1"/>
      <c r="M622" s="1"/>
      <c r="N622" s="1"/>
      <c r="O622" s="1"/>
    </row>
    <row r="623" s="2" customFormat="1" spans="1:15">
      <c r="A623" s="1"/>
      <c r="B623" s="1"/>
      <c r="C623" s="1"/>
      <c r="D623" s="1"/>
      <c r="E623" s="1"/>
      <c r="F623" s="1"/>
      <c r="G623" s="1"/>
      <c r="H623" s="1"/>
      <c r="I623" s="1"/>
      <c r="J623" s="1"/>
      <c r="K623" s="1"/>
      <c r="L623" s="1"/>
      <c r="M623" s="1"/>
      <c r="N623" s="1"/>
      <c r="O623" s="1"/>
    </row>
    <row r="624" s="2" customFormat="1" spans="1:15">
      <c r="A624" s="1"/>
      <c r="B624" s="1"/>
      <c r="C624" s="1"/>
      <c r="D624" s="1"/>
      <c r="E624" s="1"/>
      <c r="F624" s="1"/>
      <c r="G624" s="1"/>
      <c r="H624" s="1"/>
      <c r="I624" s="1"/>
      <c r="J624" s="1"/>
      <c r="K624" s="1"/>
      <c r="L624" s="1"/>
      <c r="M624" s="1"/>
      <c r="N624" s="1"/>
      <c r="O624" s="1"/>
    </row>
    <row r="625" s="2" customFormat="1" spans="1:15">
      <c r="A625" s="1"/>
      <c r="B625" s="1"/>
      <c r="C625" s="1"/>
      <c r="D625" s="1"/>
      <c r="E625" s="1"/>
      <c r="F625" s="1"/>
      <c r="G625" s="1"/>
      <c r="H625" s="1"/>
      <c r="I625" s="1"/>
      <c r="J625" s="1"/>
      <c r="K625" s="1"/>
      <c r="L625" s="1"/>
      <c r="M625" s="1"/>
      <c r="N625" s="1"/>
      <c r="O625" s="1"/>
    </row>
    <row r="626" s="2" customFormat="1" spans="1:15">
      <c r="A626" s="1"/>
      <c r="B626" s="1"/>
      <c r="C626" s="1"/>
      <c r="D626" s="1"/>
      <c r="E626" s="1"/>
      <c r="F626" s="1"/>
      <c r="G626" s="1"/>
      <c r="H626" s="1"/>
      <c r="I626" s="1"/>
      <c r="J626" s="1"/>
      <c r="K626" s="1"/>
      <c r="L626" s="1"/>
      <c r="M626" s="1"/>
      <c r="N626" s="1"/>
      <c r="O626" s="1"/>
    </row>
    <row r="627" s="2" customFormat="1" spans="1:15">
      <c r="A627" s="1"/>
      <c r="B627" s="1"/>
      <c r="C627" s="1"/>
      <c r="D627" s="1"/>
      <c r="E627" s="1"/>
      <c r="F627" s="1"/>
      <c r="G627" s="1"/>
      <c r="H627" s="1"/>
      <c r="I627" s="1"/>
      <c r="J627" s="1"/>
      <c r="K627" s="1"/>
      <c r="L627" s="1"/>
      <c r="M627" s="1"/>
      <c r="N627" s="1"/>
      <c r="O627" s="1"/>
    </row>
    <row r="628" s="2" customFormat="1" spans="1:15">
      <c r="A628" s="1"/>
      <c r="B628" s="1"/>
      <c r="C628" s="1"/>
      <c r="D628" s="1"/>
      <c r="E628" s="1"/>
      <c r="F628" s="1"/>
      <c r="G628" s="1"/>
      <c r="H628" s="1"/>
      <c r="I628" s="1"/>
      <c r="J628" s="1"/>
      <c r="K628" s="1"/>
      <c r="L628" s="1"/>
      <c r="M628" s="1"/>
      <c r="N628" s="1"/>
      <c r="O628" s="1"/>
    </row>
    <row r="629" s="2" customFormat="1" spans="1:15">
      <c r="A629" s="1"/>
      <c r="B629" s="1"/>
      <c r="C629" s="1"/>
      <c r="D629" s="1"/>
      <c r="E629" s="1"/>
      <c r="F629" s="1"/>
      <c r="G629" s="1"/>
      <c r="H629" s="1"/>
      <c r="I629" s="1"/>
      <c r="J629" s="1"/>
      <c r="K629" s="1"/>
      <c r="L629" s="1"/>
      <c r="M629" s="1"/>
      <c r="N629" s="1"/>
      <c r="O629" s="1"/>
    </row>
    <row r="630" s="2" customFormat="1" spans="1:15">
      <c r="A630" s="1"/>
      <c r="B630" s="1"/>
      <c r="C630" s="1"/>
      <c r="D630" s="1"/>
      <c r="E630" s="1"/>
      <c r="F630" s="1"/>
      <c r="G630" s="1"/>
      <c r="H630" s="1"/>
      <c r="I630" s="1"/>
      <c r="J630" s="1"/>
      <c r="K630" s="1"/>
      <c r="L630" s="1"/>
      <c r="M630" s="1"/>
      <c r="N630" s="1"/>
      <c r="O630" s="1"/>
    </row>
    <row r="631" s="2" customFormat="1" spans="1:15">
      <c r="A631" s="1"/>
      <c r="B631" s="1"/>
      <c r="C631" s="1"/>
      <c r="D631" s="1"/>
      <c r="E631" s="1"/>
      <c r="F631" s="1"/>
      <c r="G631" s="1"/>
      <c r="H631" s="1"/>
      <c r="I631" s="1"/>
      <c r="J631" s="1"/>
      <c r="K631" s="1"/>
      <c r="L631" s="1"/>
      <c r="M631" s="1"/>
      <c r="N631" s="1"/>
      <c r="O631" s="1"/>
    </row>
    <row r="632" s="2" customFormat="1" spans="1:15">
      <c r="A632" s="1"/>
      <c r="B632" s="1"/>
      <c r="C632" s="1"/>
      <c r="D632" s="1"/>
      <c r="E632" s="1"/>
      <c r="F632" s="1"/>
      <c r="G632" s="1"/>
      <c r="H632" s="1"/>
      <c r="I632" s="1"/>
      <c r="J632" s="1"/>
      <c r="K632" s="1"/>
      <c r="L632" s="1"/>
      <c r="M632" s="1"/>
      <c r="N632" s="1"/>
      <c r="O632" s="1"/>
    </row>
    <row r="633" s="2" customFormat="1" spans="1:15">
      <c r="A633" s="1"/>
      <c r="B633" s="1"/>
      <c r="C633" s="1"/>
      <c r="D633" s="1"/>
      <c r="E633" s="1"/>
      <c r="F633" s="1"/>
      <c r="G633" s="1"/>
      <c r="H633" s="1"/>
      <c r="I633" s="1"/>
      <c r="J633" s="1"/>
      <c r="K633" s="1"/>
      <c r="L633" s="1"/>
      <c r="M633" s="1"/>
      <c r="N633" s="1"/>
      <c r="O633" s="1"/>
    </row>
    <row r="634" s="2" customFormat="1" spans="1:15">
      <c r="A634" s="1"/>
      <c r="B634" s="1"/>
      <c r="C634" s="1"/>
      <c r="D634" s="1"/>
      <c r="E634" s="1"/>
      <c r="F634" s="1"/>
      <c r="G634" s="1"/>
      <c r="H634" s="1"/>
      <c r="I634" s="1"/>
      <c r="J634" s="1"/>
      <c r="K634" s="1"/>
      <c r="L634" s="1"/>
      <c r="M634" s="1"/>
      <c r="N634" s="1"/>
      <c r="O634" s="1"/>
    </row>
    <row r="635" s="2" customFormat="1" spans="1:15">
      <c r="A635" s="1"/>
      <c r="B635" s="1"/>
      <c r="C635" s="1"/>
      <c r="D635" s="1"/>
      <c r="E635" s="1"/>
      <c r="F635" s="1"/>
      <c r="G635" s="1"/>
      <c r="H635" s="1"/>
      <c r="I635" s="1"/>
      <c r="J635" s="1"/>
      <c r="K635" s="1"/>
      <c r="L635" s="1"/>
      <c r="M635" s="1"/>
      <c r="N635" s="1"/>
      <c r="O635" s="1"/>
    </row>
    <row r="636" s="2" customFormat="1" spans="1:15">
      <c r="A636" s="1"/>
      <c r="B636" s="1"/>
      <c r="C636" s="1"/>
      <c r="D636" s="1"/>
      <c r="E636" s="1"/>
      <c r="F636" s="1"/>
      <c r="G636" s="1"/>
      <c r="H636" s="1"/>
      <c r="I636" s="1"/>
      <c r="J636" s="1"/>
      <c r="K636" s="1"/>
      <c r="L636" s="1"/>
      <c r="M636" s="1"/>
      <c r="N636" s="1"/>
      <c r="O636" s="1"/>
    </row>
    <row r="637" s="2" customFormat="1" spans="1:15">
      <c r="A637" s="1"/>
      <c r="B637" s="1"/>
      <c r="C637" s="1"/>
      <c r="D637" s="1"/>
      <c r="E637" s="1"/>
      <c r="F637" s="1"/>
      <c r="G637" s="1"/>
      <c r="H637" s="1"/>
      <c r="I637" s="1"/>
      <c r="J637" s="1"/>
      <c r="K637" s="1"/>
      <c r="L637" s="1"/>
      <c r="M637" s="1"/>
      <c r="N637" s="1"/>
      <c r="O637" s="1"/>
    </row>
    <row r="638" s="2" customFormat="1" spans="1:15">
      <c r="A638" s="1"/>
      <c r="B638" s="1"/>
      <c r="C638" s="1"/>
      <c r="D638" s="1"/>
      <c r="E638" s="1"/>
      <c r="F638" s="1"/>
      <c r="G638" s="1"/>
      <c r="H638" s="1"/>
      <c r="I638" s="1"/>
      <c r="J638" s="1"/>
      <c r="K638" s="1"/>
      <c r="L638" s="1"/>
      <c r="M638" s="1"/>
      <c r="N638" s="1"/>
      <c r="O638" s="1"/>
    </row>
    <row r="639" s="2" customFormat="1" spans="1:15">
      <c r="A639" s="1"/>
      <c r="B639" s="1"/>
      <c r="C639" s="1"/>
      <c r="D639" s="1"/>
      <c r="E639" s="1"/>
      <c r="F639" s="1"/>
      <c r="G639" s="1"/>
      <c r="H639" s="1"/>
      <c r="I639" s="1"/>
      <c r="J639" s="1"/>
      <c r="K639" s="1"/>
      <c r="L639" s="1"/>
      <c r="M639" s="1"/>
      <c r="N639" s="1"/>
      <c r="O639" s="1"/>
    </row>
    <row r="640" s="2" customFormat="1" spans="1:15">
      <c r="A640" s="1"/>
      <c r="B640" s="1"/>
      <c r="C640" s="1"/>
      <c r="D640" s="1"/>
      <c r="E640" s="1"/>
      <c r="F640" s="1"/>
      <c r="G640" s="1"/>
      <c r="H640" s="1"/>
      <c r="I640" s="1"/>
      <c r="J640" s="1"/>
      <c r="K640" s="1"/>
      <c r="L640" s="1"/>
      <c r="M640" s="1"/>
      <c r="N640" s="1"/>
      <c r="O640" s="1"/>
    </row>
    <row r="641" s="2" customFormat="1" spans="1:15">
      <c r="A641" s="1"/>
      <c r="B641" s="1"/>
      <c r="C641" s="1"/>
      <c r="D641" s="1"/>
      <c r="E641" s="1"/>
      <c r="F641" s="1"/>
      <c r="G641" s="1"/>
      <c r="H641" s="1"/>
      <c r="I641" s="1"/>
      <c r="J641" s="1"/>
      <c r="K641" s="1"/>
      <c r="L641" s="1"/>
      <c r="M641" s="1"/>
      <c r="N641" s="1"/>
      <c r="O641" s="1"/>
    </row>
    <row r="642" s="2" customFormat="1" spans="1:15">
      <c r="A642" s="1"/>
      <c r="B642" s="1"/>
      <c r="C642" s="1"/>
      <c r="D642" s="1"/>
      <c r="E642" s="1"/>
      <c r="F642" s="1"/>
      <c r="G642" s="1"/>
      <c r="H642" s="1"/>
      <c r="I642" s="1"/>
      <c r="J642" s="1"/>
      <c r="K642" s="1"/>
      <c r="L642" s="1"/>
      <c r="M642" s="1"/>
      <c r="N642" s="1"/>
      <c r="O642" s="1"/>
    </row>
    <row r="643" s="2" customFormat="1" spans="1:15">
      <c r="A643" s="1"/>
      <c r="B643" s="1"/>
      <c r="C643" s="1"/>
      <c r="D643" s="1"/>
      <c r="E643" s="1"/>
      <c r="F643" s="1"/>
      <c r="G643" s="1"/>
      <c r="H643" s="1"/>
      <c r="I643" s="1"/>
      <c r="J643" s="1"/>
      <c r="K643" s="1"/>
      <c r="L643" s="1"/>
      <c r="M643" s="1"/>
      <c r="N643" s="1"/>
      <c r="O643" s="1"/>
    </row>
    <row r="644" s="2" customFormat="1" spans="1:15">
      <c r="A644" s="1"/>
      <c r="B644" s="1"/>
      <c r="C644" s="1"/>
      <c r="D644" s="1"/>
      <c r="E644" s="1"/>
      <c r="F644" s="1"/>
      <c r="G644" s="1"/>
      <c r="H644" s="1"/>
      <c r="I644" s="1"/>
      <c r="J644" s="1"/>
      <c r="K644" s="1"/>
      <c r="L644" s="1"/>
      <c r="M644" s="1"/>
      <c r="N644" s="1"/>
      <c r="O644" s="1"/>
    </row>
    <row r="645" s="2" customFormat="1" spans="1:15">
      <c r="A645" s="1"/>
      <c r="B645" s="1"/>
      <c r="C645" s="1"/>
      <c r="D645" s="1"/>
      <c r="E645" s="1"/>
      <c r="F645" s="1"/>
      <c r="G645" s="1"/>
      <c r="H645" s="1"/>
      <c r="I645" s="1"/>
      <c r="J645" s="1"/>
      <c r="K645" s="1"/>
      <c r="L645" s="1"/>
      <c r="M645" s="1"/>
      <c r="N645" s="1"/>
      <c r="O645" s="1"/>
    </row>
    <row r="646" s="2" customFormat="1" spans="1:15">
      <c r="A646" s="1"/>
      <c r="B646" s="1"/>
      <c r="C646" s="1"/>
      <c r="D646" s="1"/>
      <c r="E646" s="1"/>
      <c r="F646" s="1"/>
      <c r="G646" s="1"/>
      <c r="H646" s="1"/>
      <c r="I646" s="1"/>
      <c r="J646" s="1"/>
      <c r="K646" s="1"/>
      <c r="L646" s="1"/>
      <c r="M646" s="1"/>
      <c r="N646" s="1"/>
      <c r="O646" s="1"/>
    </row>
    <row r="647" s="2" customFormat="1" spans="1:15">
      <c r="A647" s="1"/>
      <c r="B647" s="1"/>
      <c r="C647" s="1"/>
      <c r="D647" s="1"/>
      <c r="E647" s="1"/>
      <c r="F647" s="1"/>
      <c r="G647" s="1"/>
      <c r="H647" s="1"/>
      <c r="I647" s="1"/>
      <c r="J647" s="1"/>
      <c r="K647" s="1"/>
      <c r="L647" s="1"/>
      <c r="M647" s="1"/>
      <c r="N647" s="1"/>
      <c r="O647" s="1"/>
    </row>
    <row r="648" s="2" customFormat="1" spans="1:15">
      <c r="A648" s="1"/>
      <c r="B648" s="1"/>
      <c r="C648" s="1"/>
      <c r="D648" s="1"/>
      <c r="E648" s="1"/>
      <c r="F648" s="1"/>
      <c r="G648" s="1"/>
      <c r="H648" s="1"/>
      <c r="I648" s="1"/>
      <c r="J648" s="1"/>
      <c r="K648" s="1"/>
      <c r="L648" s="1"/>
      <c r="M648" s="1"/>
      <c r="N648" s="1"/>
      <c r="O648" s="1"/>
    </row>
    <row r="649" s="2" customFormat="1" spans="1:15">
      <c r="A649" s="1"/>
      <c r="B649" s="1"/>
      <c r="C649" s="1"/>
      <c r="D649" s="1"/>
      <c r="E649" s="1"/>
      <c r="F649" s="1"/>
      <c r="G649" s="1"/>
      <c r="H649" s="1"/>
      <c r="I649" s="1"/>
      <c r="J649" s="1"/>
      <c r="K649" s="1"/>
      <c r="L649" s="1"/>
      <c r="M649" s="1"/>
      <c r="N649" s="1"/>
      <c r="O649" s="1"/>
    </row>
    <row r="650" s="2" customFormat="1" spans="1:15">
      <c r="A650" s="1"/>
      <c r="B650" s="1"/>
      <c r="C650" s="1"/>
      <c r="D650" s="1"/>
      <c r="E650" s="1"/>
      <c r="F650" s="1"/>
      <c r="G650" s="1"/>
      <c r="H650" s="1"/>
      <c r="I650" s="1"/>
      <c r="J650" s="1"/>
      <c r="K650" s="1"/>
      <c r="L650" s="1"/>
      <c r="M650" s="1"/>
      <c r="N650" s="1"/>
      <c r="O650" s="1"/>
    </row>
    <row r="651" s="2" customFormat="1" spans="1:15">
      <c r="A651" s="1"/>
      <c r="B651" s="1"/>
      <c r="C651" s="1"/>
      <c r="D651" s="1"/>
      <c r="E651" s="1"/>
      <c r="F651" s="1"/>
      <c r="G651" s="1"/>
      <c r="H651" s="1"/>
      <c r="I651" s="1"/>
      <c r="J651" s="1"/>
      <c r="K651" s="1"/>
      <c r="L651" s="1"/>
      <c r="M651" s="1"/>
      <c r="N651" s="1"/>
      <c r="O651" s="1"/>
    </row>
    <row r="652" s="2" customFormat="1" spans="1:15">
      <c r="A652" s="1"/>
      <c r="B652" s="1"/>
      <c r="C652" s="1"/>
      <c r="D652" s="1"/>
      <c r="E652" s="1"/>
      <c r="F652" s="1"/>
      <c r="G652" s="1"/>
      <c r="H652" s="1"/>
      <c r="I652" s="1"/>
      <c r="J652" s="1"/>
      <c r="K652" s="1"/>
      <c r="L652" s="1"/>
      <c r="M652" s="1"/>
      <c r="N652" s="1"/>
      <c r="O652" s="1"/>
    </row>
    <row r="653" s="2" customFormat="1" spans="1:15">
      <c r="A653" s="1"/>
      <c r="B653" s="1"/>
      <c r="C653" s="1"/>
      <c r="D653" s="1"/>
      <c r="E653" s="1"/>
      <c r="F653" s="1"/>
      <c r="G653" s="1"/>
      <c r="H653" s="1"/>
      <c r="I653" s="1"/>
      <c r="J653" s="1"/>
      <c r="K653" s="1"/>
      <c r="L653" s="1"/>
      <c r="M653" s="1"/>
      <c r="N653" s="1"/>
      <c r="O653" s="1"/>
    </row>
    <row r="654" s="2" customFormat="1" spans="1:15">
      <c r="A654" s="1"/>
      <c r="B654" s="1"/>
      <c r="C654" s="1"/>
      <c r="D654" s="1"/>
      <c r="E654" s="1"/>
      <c r="F654" s="1"/>
      <c r="G654" s="1"/>
      <c r="H654" s="1"/>
      <c r="I654" s="1"/>
      <c r="J654" s="1"/>
      <c r="K654" s="1"/>
      <c r="L654" s="1"/>
      <c r="M654" s="1"/>
      <c r="N654" s="1"/>
      <c r="O654" s="1"/>
    </row>
    <row r="655" s="2" customFormat="1" spans="1:15">
      <c r="A655" s="1"/>
      <c r="B655" s="1"/>
      <c r="C655" s="1"/>
      <c r="D655" s="1"/>
      <c r="E655" s="1"/>
      <c r="F655" s="1"/>
      <c r="G655" s="1"/>
      <c r="H655" s="1"/>
      <c r="I655" s="1"/>
      <c r="J655" s="1"/>
      <c r="K655" s="1"/>
      <c r="L655" s="1"/>
      <c r="M655" s="1"/>
      <c r="N655" s="1"/>
      <c r="O655" s="1"/>
    </row>
    <row r="656" s="2" customFormat="1" spans="1:15">
      <c r="A656" s="1"/>
      <c r="B656" s="1"/>
      <c r="C656" s="1"/>
      <c r="D656" s="1"/>
      <c r="E656" s="1"/>
      <c r="F656" s="1"/>
      <c r="G656" s="1"/>
      <c r="H656" s="1"/>
      <c r="I656" s="1"/>
      <c r="J656" s="1"/>
      <c r="K656" s="1"/>
      <c r="L656" s="1"/>
      <c r="M656" s="1"/>
      <c r="N656" s="1"/>
      <c r="O656" s="1"/>
    </row>
    <row r="657" s="2" customFormat="1" spans="1:15">
      <c r="A657" s="1"/>
      <c r="B657" s="1"/>
      <c r="C657" s="1"/>
      <c r="D657" s="1"/>
      <c r="E657" s="1"/>
      <c r="F657" s="1"/>
      <c r="G657" s="1"/>
      <c r="H657" s="1"/>
      <c r="I657" s="1"/>
      <c r="J657" s="1"/>
      <c r="K657" s="1"/>
      <c r="L657" s="1"/>
      <c r="M657" s="1"/>
      <c r="N657" s="1"/>
      <c r="O657" s="1"/>
    </row>
    <row r="658" s="2" customFormat="1" spans="1:15">
      <c r="A658" s="1"/>
      <c r="B658" s="1"/>
      <c r="C658" s="1"/>
      <c r="D658" s="1"/>
      <c r="E658" s="1"/>
      <c r="F658" s="1"/>
      <c r="G658" s="1"/>
      <c r="H658" s="1"/>
      <c r="I658" s="1"/>
      <c r="J658" s="1"/>
      <c r="K658" s="1"/>
      <c r="L658" s="1"/>
      <c r="M658" s="1"/>
      <c r="N658" s="1"/>
      <c r="O658" s="1"/>
    </row>
    <row r="659" s="2" customFormat="1" spans="1:15">
      <c r="A659" s="1"/>
      <c r="B659" s="1"/>
      <c r="C659" s="1"/>
      <c r="D659" s="1"/>
      <c r="E659" s="1"/>
      <c r="F659" s="1"/>
      <c r="G659" s="1"/>
      <c r="H659" s="1"/>
      <c r="I659" s="1"/>
      <c r="J659" s="1"/>
      <c r="K659" s="1"/>
      <c r="L659" s="1"/>
      <c r="M659" s="1"/>
      <c r="N659" s="1"/>
      <c r="O659" s="1"/>
    </row>
    <row r="660" s="2" customFormat="1" spans="1:15">
      <c r="A660" s="1"/>
      <c r="B660" s="1"/>
      <c r="C660" s="1"/>
      <c r="D660" s="1"/>
      <c r="E660" s="1"/>
      <c r="F660" s="1"/>
      <c r="G660" s="1"/>
      <c r="H660" s="1"/>
      <c r="I660" s="1"/>
      <c r="J660" s="1"/>
      <c r="K660" s="1"/>
      <c r="L660" s="1"/>
      <c r="M660" s="1"/>
      <c r="N660" s="1"/>
      <c r="O660" s="1"/>
    </row>
    <row r="661" s="2" customFormat="1" spans="1:15">
      <c r="A661" s="1"/>
      <c r="B661" s="1"/>
      <c r="C661" s="1"/>
      <c r="D661" s="1"/>
      <c r="E661" s="1"/>
      <c r="F661" s="1"/>
      <c r="G661" s="1"/>
      <c r="H661" s="1"/>
      <c r="I661" s="1"/>
      <c r="J661" s="1"/>
      <c r="K661" s="1"/>
      <c r="L661" s="1"/>
      <c r="M661" s="1"/>
      <c r="N661" s="1"/>
      <c r="O661" s="1"/>
    </row>
    <row r="662" s="2" customFormat="1" spans="1:15">
      <c r="A662" s="1"/>
      <c r="B662" s="1"/>
      <c r="C662" s="1"/>
      <c r="D662" s="1"/>
      <c r="E662" s="1"/>
      <c r="F662" s="1"/>
      <c r="G662" s="1"/>
      <c r="H662" s="1"/>
      <c r="I662" s="1"/>
      <c r="J662" s="1"/>
      <c r="K662" s="1"/>
      <c r="L662" s="1"/>
      <c r="M662" s="1"/>
      <c r="N662" s="1"/>
      <c r="O662" s="1"/>
    </row>
    <row r="663" s="2" customFormat="1" spans="1:15">
      <c r="A663" s="1"/>
      <c r="B663" s="1"/>
      <c r="C663" s="1"/>
      <c r="D663" s="1"/>
      <c r="E663" s="1"/>
      <c r="F663" s="1"/>
      <c r="G663" s="1"/>
      <c r="H663" s="1"/>
      <c r="I663" s="1"/>
      <c r="J663" s="1"/>
      <c r="K663" s="1"/>
      <c r="L663" s="1"/>
      <c r="M663" s="1"/>
      <c r="N663" s="1"/>
      <c r="O663" s="1"/>
    </row>
    <row r="664" s="2" customFormat="1" spans="1:15">
      <c r="A664" s="1"/>
      <c r="B664" s="1"/>
      <c r="C664" s="1"/>
      <c r="D664" s="1"/>
      <c r="E664" s="1"/>
      <c r="F664" s="1"/>
      <c r="G664" s="1"/>
      <c r="H664" s="1"/>
      <c r="I664" s="1"/>
      <c r="J664" s="1"/>
      <c r="K664" s="1"/>
      <c r="L664" s="1"/>
      <c r="M664" s="1"/>
      <c r="N664" s="1"/>
      <c r="O664" s="1"/>
    </row>
    <row r="665" s="2" customFormat="1" spans="1:15">
      <c r="A665" s="1"/>
      <c r="B665" s="1"/>
      <c r="C665" s="1"/>
      <c r="D665" s="1"/>
      <c r="E665" s="1"/>
      <c r="F665" s="1"/>
      <c r="G665" s="1"/>
      <c r="H665" s="1"/>
      <c r="I665" s="1"/>
      <c r="J665" s="1"/>
      <c r="K665" s="1"/>
      <c r="L665" s="1"/>
      <c r="M665" s="1"/>
      <c r="N665" s="1"/>
      <c r="O665" s="1"/>
    </row>
    <row r="666" s="2" customFormat="1" spans="1:15">
      <c r="A666" s="1"/>
      <c r="B666" s="1"/>
      <c r="C666" s="1"/>
      <c r="D666" s="1"/>
      <c r="E666" s="1"/>
      <c r="F666" s="1"/>
      <c r="G666" s="1"/>
      <c r="H666" s="1"/>
      <c r="I666" s="1"/>
      <c r="J666" s="1"/>
      <c r="K666" s="1"/>
      <c r="L666" s="1"/>
      <c r="M666" s="1"/>
      <c r="N666" s="1"/>
      <c r="O666" s="1"/>
    </row>
    <row r="667" s="2" customFormat="1" spans="1:15">
      <c r="A667" s="1"/>
      <c r="B667" s="1"/>
      <c r="C667" s="1"/>
      <c r="D667" s="1"/>
      <c r="E667" s="1"/>
      <c r="F667" s="1"/>
      <c r="G667" s="1"/>
      <c r="H667" s="1"/>
      <c r="I667" s="1"/>
      <c r="J667" s="1"/>
      <c r="K667" s="1"/>
      <c r="L667" s="1"/>
      <c r="M667" s="1"/>
      <c r="N667" s="1"/>
      <c r="O667" s="1"/>
    </row>
    <row r="668" s="2" customFormat="1" spans="1:15">
      <c r="A668" s="1"/>
      <c r="B668" s="1"/>
      <c r="C668" s="1"/>
      <c r="D668" s="1"/>
      <c r="E668" s="1"/>
      <c r="F668" s="1"/>
      <c r="G668" s="1"/>
      <c r="H668" s="1"/>
      <c r="I668" s="1"/>
      <c r="J668" s="1"/>
      <c r="K668" s="1"/>
      <c r="L668" s="1"/>
      <c r="M668" s="1"/>
      <c r="N668" s="1"/>
      <c r="O668" s="1"/>
    </row>
    <row r="669" s="2" customFormat="1" spans="1:15">
      <c r="A669" s="1"/>
      <c r="B669" s="1"/>
      <c r="C669" s="1"/>
      <c r="D669" s="1"/>
      <c r="E669" s="1"/>
      <c r="F669" s="1"/>
      <c r="G669" s="1"/>
      <c r="H669" s="1"/>
      <c r="I669" s="1"/>
      <c r="J669" s="1"/>
      <c r="K669" s="1"/>
      <c r="L669" s="1"/>
      <c r="M669" s="1"/>
      <c r="N669" s="1"/>
      <c r="O669" s="1"/>
    </row>
    <row r="670" s="2" customFormat="1" spans="1:15">
      <c r="A670" s="1"/>
      <c r="B670" s="1"/>
      <c r="C670" s="1"/>
      <c r="D670" s="1"/>
      <c r="E670" s="1"/>
      <c r="F670" s="1"/>
      <c r="G670" s="1"/>
      <c r="H670" s="1"/>
      <c r="I670" s="1"/>
      <c r="J670" s="1"/>
      <c r="K670" s="1"/>
      <c r="L670" s="1"/>
      <c r="M670" s="1"/>
      <c r="N670" s="1"/>
      <c r="O670" s="1"/>
    </row>
    <row r="671" s="2" customFormat="1" spans="1:15">
      <c r="A671" s="1"/>
      <c r="B671" s="1"/>
      <c r="C671" s="1"/>
      <c r="D671" s="1"/>
      <c r="E671" s="1"/>
      <c r="F671" s="1"/>
      <c r="G671" s="1"/>
      <c r="H671" s="1"/>
      <c r="I671" s="1"/>
      <c r="J671" s="1"/>
      <c r="K671" s="1"/>
      <c r="L671" s="1"/>
      <c r="M671" s="1"/>
      <c r="N671" s="1"/>
      <c r="O671" s="1"/>
    </row>
    <row r="672" s="2" customFormat="1" spans="1:15">
      <c r="A672" s="1"/>
      <c r="B672" s="1"/>
      <c r="C672" s="1"/>
      <c r="D672" s="1"/>
      <c r="E672" s="1"/>
      <c r="F672" s="1"/>
      <c r="G672" s="1"/>
      <c r="H672" s="1"/>
      <c r="I672" s="1"/>
      <c r="J672" s="1"/>
      <c r="K672" s="1"/>
      <c r="L672" s="1"/>
      <c r="M672" s="1"/>
      <c r="N672" s="1"/>
      <c r="O672" s="1"/>
    </row>
    <row r="673" s="2" customFormat="1" spans="1:15">
      <c r="A673" s="1"/>
      <c r="B673" s="1"/>
      <c r="C673" s="1"/>
      <c r="D673" s="1"/>
      <c r="E673" s="1"/>
      <c r="F673" s="1"/>
      <c r="G673" s="1"/>
      <c r="H673" s="1"/>
      <c r="I673" s="1"/>
      <c r="J673" s="1"/>
      <c r="K673" s="1"/>
      <c r="L673" s="1"/>
      <c r="M673" s="1"/>
      <c r="N673" s="1"/>
      <c r="O673" s="1"/>
    </row>
    <row r="674" s="2" customFormat="1" spans="1:15">
      <c r="A674" s="1"/>
      <c r="B674" s="1"/>
      <c r="C674" s="1"/>
      <c r="D674" s="1"/>
      <c r="E674" s="1"/>
      <c r="F674" s="1"/>
      <c r="G674" s="1"/>
      <c r="H674" s="1"/>
      <c r="I674" s="1"/>
      <c r="J674" s="1"/>
      <c r="K674" s="1"/>
      <c r="L674" s="1"/>
      <c r="M674" s="1"/>
      <c r="N674" s="1"/>
      <c r="O674" s="1"/>
    </row>
    <row r="675" s="2" customFormat="1" spans="1:15">
      <c r="A675" s="1"/>
      <c r="B675" s="1"/>
      <c r="C675" s="1"/>
      <c r="D675" s="1"/>
      <c r="E675" s="1"/>
      <c r="F675" s="1"/>
      <c r="G675" s="1"/>
      <c r="H675" s="1"/>
      <c r="I675" s="1"/>
      <c r="J675" s="1"/>
      <c r="K675" s="1"/>
      <c r="L675" s="1"/>
      <c r="M675" s="1"/>
      <c r="N675" s="1"/>
      <c r="O675" s="1"/>
    </row>
    <row r="676" s="2" customFormat="1" spans="1:15">
      <c r="A676" s="1"/>
      <c r="B676" s="1"/>
      <c r="C676" s="1"/>
      <c r="D676" s="1"/>
      <c r="E676" s="1"/>
      <c r="F676" s="1"/>
      <c r="G676" s="1"/>
      <c r="H676" s="1"/>
      <c r="I676" s="1"/>
      <c r="J676" s="1"/>
      <c r="K676" s="1"/>
      <c r="L676" s="1"/>
      <c r="M676" s="1"/>
      <c r="N676" s="1"/>
      <c r="O676" s="1"/>
    </row>
    <row r="677" s="2" customFormat="1" spans="1:15">
      <c r="A677" s="1"/>
      <c r="B677" s="1"/>
      <c r="C677" s="1"/>
      <c r="D677" s="1"/>
      <c r="E677" s="1"/>
      <c r="F677" s="1"/>
      <c r="G677" s="1"/>
      <c r="H677" s="1"/>
      <c r="I677" s="1"/>
      <c r="J677" s="1"/>
      <c r="K677" s="1"/>
      <c r="L677" s="1"/>
      <c r="M677" s="1"/>
      <c r="N677" s="1"/>
      <c r="O677" s="1"/>
    </row>
    <row r="678" s="2" customFormat="1" spans="1:15">
      <c r="A678" s="1"/>
      <c r="B678" s="1"/>
      <c r="C678" s="1"/>
      <c r="D678" s="1"/>
      <c r="E678" s="1"/>
      <c r="F678" s="1"/>
      <c r="G678" s="1"/>
      <c r="H678" s="1"/>
      <c r="I678" s="1"/>
      <c r="J678" s="1"/>
      <c r="K678" s="1"/>
      <c r="L678" s="1"/>
      <c r="M678" s="1"/>
      <c r="N678" s="1"/>
      <c r="O678" s="1"/>
    </row>
    <row r="679" s="2" customFormat="1" spans="1:15">
      <c r="A679" s="1"/>
      <c r="B679" s="1"/>
      <c r="C679" s="1"/>
      <c r="D679" s="1"/>
      <c r="E679" s="1"/>
      <c r="F679" s="1"/>
      <c r="G679" s="1"/>
      <c r="H679" s="1"/>
      <c r="I679" s="1"/>
      <c r="J679" s="1"/>
      <c r="K679" s="1"/>
      <c r="L679" s="1"/>
      <c r="M679" s="1"/>
      <c r="N679" s="1"/>
      <c r="O679" s="1"/>
    </row>
    <row r="680" s="2" customFormat="1" spans="1:15">
      <c r="A680" s="1"/>
      <c r="B680" s="1"/>
      <c r="C680" s="1"/>
      <c r="D680" s="1"/>
      <c r="E680" s="1"/>
      <c r="F680" s="1"/>
      <c r="G680" s="1"/>
      <c r="H680" s="1"/>
      <c r="I680" s="1"/>
      <c r="J680" s="1"/>
      <c r="K680" s="1"/>
      <c r="L680" s="1"/>
      <c r="M680" s="1"/>
      <c r="N680" s="1"/>
      <c r="O680" s="1"/>
    </row>
    <row r="681" s="2" customFormat="1" spans="1:15">
      <c r="A681" s="1"/>
      <c r="B681" s="1"/>
      <c r="C681" s="1"/>
      <c r="D681" s="1"/>
      <c r="E681" s="1"/>
      <c r="F681" s="1"/>
      <c r="G681" s="1"/>
      <c r="H681" s="1"/>
      <c r="I681" s="1"/>
      <c r="J681" s="1"/>
      <c r="K681" s="1"/>
      <c r="L681" s="1"/>
      <c r="M681" s="1"/>
      <c r="N681" s="1"/>
      <c r="O681" s="1"/>
    </row>
    <row r="682" s="2" customFormat="1" spans="1:15">
      <c r="A682" s="1"/>
      <c r="B682" s="1"/>
      <c r="C682" s="1"/>
      <c r="D682" s="1"/>
      <c r="E682" s="1"/>
      <c r="F682" s="1"/>
      <c r="G682" s="1"/>
      <c r="H682" s="1"/>
      <c r="I682" s="1"/>
      <c r="J682" s="1"/>
      <c r="K682" s="1"/>
      <c r="L682" s="1"/>
      <c r="M682" s="1"/>
      <c r="N682" s="1"/>
      <c r="O682" s="1"/>
    </row>
    <row r="683" s="2" customFormat="1" spans="1:15">
      <c r="A683" s="1"/>
      <c r="B683" s="1"/>
      <c r="C683" s="1"/>
      <c r="D683" s="1"/>
      <c r="E683" s="1"/>
      <c r="F683" s="1"/>
      <c r="G683" s="1"/>
      <c r="H683" s="1"/>
      <c r="I683" s="1"/>
      <c r="J683" s="1"/>
      <c r="K683" s="1"/>
      <c r="L683" s="1"/>
      <c r="M683" s="1"/>
      <c r="N683" s="1"/>
      <c r="O683" s="1"/>
    </row>
    <row r="684" s="2" customFormat="1" spans="1:15">
      <c r="A684" s="1"/>
      <c r="B684" s="1"/>
      <c r="C684" s="1"/>
      <c r="D684" s="1"/>
      <c r="E684" s="1"/>
      <c r="F684" s="1"/>
      <c r="G684" s="1"/>
      <c r="H684" s="1"/>
      <c r="I684" s="1"/>
      <c r="J684" s="1"/>
      <c r="K684" s="1"/>
      <c r="L684" s="1"/>
      <c r="M684" s="1"/>
      <c r="N684" s="1"/>
      <c r="O684" s="1"/>
    </row>
    <row r="685" s="2" customFormat="1" spans="1:15">
      <c r="A685" s="1"/>
      <c r="B685" s="1"/>
      <c r="C685" s="1"/>
      <c r="D685" s="1"/>
      <c r="E685" s="1"/>
      <c r="F685" s="1"/>
      <c r="G685" s="1"/>
      <c r="H685" s="1"/>
      <c r="I685" s="1"/>
      <c r="J685" s="1"/>
      <c r="K685" s="1"/>
      <c r="L685" s="1"/>
      <c r="M685" s="1"/>
      <c r="N685" s="1"/>
      <c r="O685" s="1"/>
    </row>
    <row r="686" s="2" customFormat="1" spans="1:15">
      <c r="A686" s="1"/>
      <c r="B686" s="1"/>
      <c r="C686" s="1"/>
      <c r="D686" s="1"/>
      <c r="E686" s="1"/>
      <c r="F686" s="1"/>
      <c r="G686" s="1"/>
      <c r="H686" s="1"/>
      <c r="I686" s="1"/>
      <c r="J686" s="1"/>
      <c r="K686" s="1"/>
      <c r="L686" s="1"/>
      <c r="M686" s="1"/>
      <c r="N686" s="1"/>
      <c r="O686" s="1"/>
    </row>
    <row r="687" s="2" customFormat="1" spans="1:15">
      <c r="A687" s="1"/>
      <c r="B687" s="1"/>
      <c r="C687" s="1"/>
      <c r="D687" s="1"/>
      <c r="E687" s="1"/>
      <c r="F687" s="1"/>
      <c r="G687" s="1"/>
      <c r="H687" s="1"/>
      <c r="I687" s="1"/>
      <c r="J687" s="1"/>
      <c r="K687" s="1"/>
      <c r="L687" s="1"/>
      <c r="M687" s="1"/>
      <c r="N687" s="1"/>
      <c r="O687" s="1"/>
    </row>
    <row r="688" s="2" customFormat="1" spans="1:15">
      <c r="A688" s="1"/>
      <c r="B688" s="1"/>
      <c r="C688" s="1"/>
      <c r="D688" s="1"/>
      <c r="E688" s="1"/>
      <c r="F688" s="1"/>
      <c r="G688" s="1"/>
      <c r="H688" s="1"/>
      <c r="I688" s="1"/>
      <c r="J688" s="1"/>
      <c r="K688" s="1"/>
      <c r="L688" s="1"/>
      <c r="M688" s="1"/>
      <c r="N688" s="1"/>
      <c r="O688" s="1"/>
    </row>
    <row r="689" s="2" customFormat="1" spans="1:15">
      <c r="A689" s="1"/>
      <c r="B689" s="1"/>
      <c r="C689" s="1"/>
      <c r="D689" s="1"/>
      <c r="E689" s="1"/>
      <c r="F689" s="1"/>
      <c r="G689" s="1"/>
      <c r="H689" s="1"/>
      <c r="I689" s="1"/>
      <c r="J689" s="1"/>
      <c r="K689" s="1"/>
      <c r="L689" s="1"/>
      <c r="M689" s="1"/>
      <c r="N689" s="1"/>
      <c r="O689" s="1"/>
    </row>
    <row r="690" s="2" customFormat="1" spans="1:15">
      <c r="A690" s="1"/>
      <c r="B690" s="1"/>
      <c r="C690" s="1"/>
      <c r="D690" s="1"/>
      <c r="E690" s="1"/>
      <c r="F690" s="1"/>
      <c r="G690" s="1"/>
      <c r="H690" s="1"/>
      <c r="I690" s="1"/>
      <c r="J690" s="1"/>
      <c r="K690" s="1"/>
      <c r="L690" s="1"/>
      <c r="M690" s="1"/>
      <c r="N690" s="1"/>
      <c r="O690" s="1"/>
    </row>
    <row r="691" s="2" customFormat="1" spans="1:15">
      <c r="A691" s="1"/>
      <c r="B691" s="1"/>
      <c r="C691" s="1"/>
      <c r="D691" s="1"/>
      <c r="E691" s="1"/>
      <c r="F691" s="1"/>
      <c r="G691" s="1"/>
      <c r="H691" s="1"/>
      <c r="I691" s="1"/>
      <c r="J691" s="1"/>
      <c r="K691" s="1"/>
      <c r="L691" s="1"/>
      <c r="M691" s="1"/>
      <c r="N691" s="1"/>
      <c r="O691" s="1"/>
    </row>
    <row r="692" s="2" customFormat="1" spans="1:15">
      <c r="A692" s="1"/>
      <c r="B692" s="1"/>
      <c r="C692" s="1"/>
      <c r="D692" s="1"/>
      <c r="E692" s="1"/>
      <c r="F692" s="1"/>
      <c r="G692" s="1"/>
      <c r="H692" s="1"/>
      <c r="I692" s="1"/>
      <c r="J692" s="1"/>
      <c r="K692" s="1"/>
      <c r="L692" s="1"/>
      <c r="M692" s="1"/>
      <c r="N692" s="1"/>
      <c r="O692" s="1"/>
    </row>
    <row r="693" s="2" customFormat="1" spans="1:15">
      <c r="A693" s="1"/>
      <c r="B693" s="1"/>
      <c r="C693" s="1"/>
      <c r="D693" s="1"/>
      <c r="E693" s="1"/>
      <c r="F693" s="1"/>
      <c r="G693" s="1"/>
      <c r="H693" s="1"/>
      <c r="I693" s="1"/>
      <c r="J693" s="1"/>
      <c r="K693" s="1"/>
      <c r="L693" s="1"/>
      <c r="M693" s="1"/>
      <c r="N693" s="1"/>
      <c r="O693" s="1"/>
    </row>
    <row r="694" s="2" customFormat="1" spans="1:15">
      <c r="A694" s="1"/>
      <c r="B694" s="1"/>
      <c r="C694" s="1"/>
      <c r="D694" s="1"/>
      <c r="E694" s="1"/>
      <c r="F694" s="1"/>
      <c r="G694" s="1"/>
      <c r="H694" s="1"/>
      <c r="I694" s="1"/>
      <c r="J694" s="1"/>
      <c r="K694" s="1"/>
      <c r="L694" s="1"/>
      <c r="M694" s="1"/>
      <c r="N694" s="1"/>
      <c r="O694" s="1"/>
    </row>
    <row r="695" s="2" customFormat="1" spans="1:15">
      <c r="A695" s="1"/>
      <c r="B695" s="1"/>
      <c r="C695" s="1"/>
      <c r="D695" s="1"/>
      <c r="E695" s="1"/>
      <c r="F695" s="1"/>
      <c r="G695" s="1"/>
      <c r="H695" s="1"/>
      <c r="I695" s="1"/>
      <c r="J695" s="1"/>
      <c r="K695" s="1"/>
      <c r="L695" s="1"/>
      <c r="M695" s="1"/>
      <c r="N695" s="1"/>
      <c r="O695" s="1"/>
    </row>
    <row r="696" s="2" customFormat="1" spans="1:15">
      <c r="A696" s="1"/>
      <c r="B696" s="1"/>
      <c r="C696" s="1"/>
      <c r="D696" s="1"/>
      <c r="E696" s="1"/>
      <c r="F696" s="1"/>
      <c r="G696" s="1"/>
      <c r="H696" s="1"/>
      <c r="I696" s="1"/>
      <c r="J696" s="1"/>
      <c r="K696" s="1"/>
      <c r="L696" s="1"/>
      <c r="M696" s="1"/>
      <c r="N696" s="1"/>
      <c r="O696" s="1"/>
    </row>
    <row r="697" s="2" customFormat="1" spans="1:15">
      <c r="A697" s="1"/>
      <c r="B697" s="1"/>
      <c r="C697" s="1"/>
      <c r="D697" s="1"/>
      <c r="E697" s="1"/>
      <c r="F697" s="1"/>
      <c r="G697" s="1"/>
      <c r="H697" s="1"/>
      <c r="I697" s="1"/>
      <c r="J697" s="1"/>
      <c r="K697" s="1"/>
      <c r="L697" s="1"/>
      <c r="M697" s="1"/>
      <c r="N697" s="1"/>
      <c r="O697" s="1"/>
    </row>
    <row r="698" s="2" customFormat="1" spans="1:15">
      <c r="A698" s="1"/>
      <c r="B698" s="1"/>
      <c r="C698" s="1"/>
      <c r="D698" s="1"/>
      <c r="E698" s="1"/>
      <c r="F698" s="1"/>
      <c r="G698" s="1"/>
      <c r="H698" s="1"/>
      <c r="I698" s="1"/>
      <c r="J698" s="1"/>
      <c r="K698" s="1"/>
      <c r="L698" s="1"/>
      <c r="M698" s="1"/>
      <c r="N698" s="1"/>
      <c r="O698" s="1"/>
    </row>
    <row r="699" s="2" customFormat="1" spans="1:15">
      <c r="A699" s="1"/>
      <c r="B699" s="1"/>
      <c r="C699" s="1"/>
      <c r="D699" s="1"/>
      <c r="E699" s="1"/>
      <c r="F699" s="1"/>
      <c r="G699" s="1"/>
      <c r="H699" s="1"/>
      <c r="I699" s="1"/>
      <c r="J699" s="1"/>
      <c r="K699" s="1"/>
      <c r="L699" s="1"/>
      <c r="M699" s="1"/>
      <c r="N699" s="1"/>
      <c r="O699" s="1"/>
    </row>
    <row r="700" s="2" customFormat="1" spans="1:15">
      <c r="A700" s="1"/>
      <c r="B700" s="1"/>
      <c r="C700" s="1"/>
      <c r="D700" s="1"/>
      <c r="E700" s="1"/>
      <c r="F700" s="1"/>
      <c r="G700" s="1"/>
      <c r="H700" s="1"/>
      <c r="I700" s="1"/>
      <c r="J700" s="1"/>
      <c r="K700" s="1"/>
      <c r="L700" s="1"/>
      <c r="M700" s="1"/>
      <c r="N700" s="1"/>
      <c r="O700" s="1"/>
    </row>
    <row r="701" s="2" customFormat="1" spans="1:15">
      <c r="A701" s="1"/>
      <c r="B701" s="1"/>
      <c r="C701" s="1"/>
      <c r="D701" s="1"/>
      <c r="E701" s="1"/>
      <c r="F701" s="1"/>
      <c r="G701" s="1"/>
      <c r="H701" s="1"/>
      <c r="I701" s="1"/>
      <c r="J701" s="1"/>
      <c r="K701" s="1"/>
      <c r="L701" s="1"/>
      <c r="M701" s="1"/>
      <c r="N701" s="1"/>
      <c r="O701" s="1"/>
    </row>
    <row r="702" s="2" customFormat="1" spans="1:15">
      <c r="A702" s="1"/>
      <c r="B702" s="1"/>
      <c r="C702" s="1"/>
      <c r="D702" s="1"/>
      <c r="E702" s="1"/>
      <c r="F702" s="1"/>
      <c r="G702" s="1"/>
      <c r="H702" s="1"/>
      <c r="I702" s="1"/>
      <c r="J702" s="1"/>
      <c r="K702" s="1"/>
      <c r="L702" s="1"/>
      <c r="M702" s="1"/>
      <c r="N702" s="1"/>
      <c r="O702" s="1"/>
    </row>
    <row r="703" s="8" customFormat="1" spans="1:15">
      <c r="A703" s="1"/>
      <c r="B703" s="1"/>
      <c r="C703" s="1"/>
      <c r="D703" s="1"/>
      <c r="E703" s="1"/>
      <c r="F703" s="1"/>
      <c r="G703" s="1"/>
      <c r="H703" s="1"/>
      <c r="I703" s="1"/>
      <c r="J703" s="1"/>
      <c r="K703" s="1"/>
      <c r="L703" s="1"/>
      <c r="M703" s="1"/>
      <c r="N703" s="1"/>
      <c r="O703" s="1"/>
    </row>
    <row r="704" s="8" customFormat="1" spans="1:15">
      <c r="A704" s="1"/>
      <c r="B704" s="1"/>
      <c r="C704" s="1"/>
      <c r="D704" s="1"/>
      <c r="E704" s="1"/>
      <c r="F704" s="1"/>
      <c r="G704" s="1"/>
      <c r="H704" s="1"/>
      <c r="I704" s="1"/>
      <c r="J704" s="1"/>
      <c r="K704" s="1"/>
      <c r="L704" s="1"/>
      <c r="M704" s="1"/>
      <c r="N704" s="1"/>
      <c r="O704" s="1"/>
    </row>
    <row r="705" s="8" customFormat="1" spans="1:15">
      <c r="A705" s="1"/>
      <c r="B705" s="1"/>
      <c r="C705" s="1"/>
      <c r="D705" s="1"/>
      <c r="E705" s="1"/>
      <c r="F705" s="1"/>
      <c r="G705" s="1"/>
      <c r="H705" s="1"/>
      <c r="I705" s="1"/>
      <c r="J705" s="1"/>
      <c r="K705" s="1"/>
      <c r="L705" s="1"/>
      <c r="M705" s="1"/>
      <c r="N705" s="1"/>
      <c r="O705" s="1"/>
    </row>
    <row r="706" s="8" customFormat="1" spans="1:15">
      <c r="A706" s="1"/>
      <c r="B706" s="1"/>
      <c r="C706" s="1"/>
      <c r="D706" s="1"/>
      <c r="E706" s="1"/>
      <c r="F706" s="1"/>
      <c r="G706" s="1"/>
      <c r="H706" s="1"/>
      <c r="I706" s="1"/>
      <c r="J706" s="1"/>
      <c r="K706" s="1"/>
      <c r="L706" s="1"/>
      <c r="M706" s="1"/>
      <c r="N706" s="1"/>
      <c r="O706" s="1"/>
    </row>
    <row r="707" s="8" customFormat="1" spans="1:15">
      <c r="A707" s="1"/>
      <c r="B707" s="1"/>
      <c r="C707" s="1"/>
      <c r="D707" s="1"/>
      <c r="E707" s="1"/>
      <c r="F707" s="1"/>
      <c r="G707" s="1"/>
      <c r="H707" s="1"/>
      <c r="I707" s="1"/>
      <c r="J707" s="1"/>
      <c r="K707" s="1"/>
      <c r="L707" s="1"/>
      <c r="M707" s="1"/>
      <c r="N707" s="1"/>
      <c r="O707" s="1"/>
    </row>
    <row r="708" s="8" customFormat="1" spans="1:15">
      <c r="A708" s="1"/>
      <c r="B708" s="1"/>
      <c r="C708" s="1"/>
      <c r="D708" s="1"/>
      <c r="E708" s="1"/>
      <c r="F708" s="1"/>
      <c r="G708" s="1"/>
      <c r="H708" s="1"/>
      <c r="I708" s="1"/>
      <c r="J708" s="1"/>
      <c r="K708" s="1"/>
      <c r="L708" s="1"/>
      <c r="M708" s="1"/>
      <c r="N708" s="1"/>
      <c r="O708" s="1"/>
    </row>
    <row r="709" s="8" customFormat="1" spans="1:15">
      <c r="A709" s="1"/>
      <c r="B709" s="1"/>
      <c r="C709" s="1"/>
      <c r="D709" s="1"/>
      <c r="E709" s="1"/>
      <c r="F709" s="1"/>
      <c r="G709" s="1"/>
      <c r="H709" s="1"/>
      <c r="I709" s="1"/>
      <c r="J709" s="1"/>
      <c r="K709" s="1"/>
      <c r="L709" s="1"/>
      <c r="M709" s="1"/>
      <c r="N709" s="1"/>
      <c r="O709" s="1"/>
    </row>
    <row r="710" s="8" customFormat="1" spans="1:15">
      <c r="A710" s="1"/>
      <c r="B710" s="1"/>
      <c r="C710" s="1"/>
      <c r="D710" s="1"/>
      <c r="E710" s="1"/>
      <c r="F710" s="1"/>
      <c r="G710" s="1"/>
      <c r="H710" s="1"/>
      <c r="I710" s="1"/>
      <c r="J710" s="1"/>
      <c r="K710" s="1"/>
      <c r="L710" s="1"/>
      <c r="M710" s="1"/>
      <c r="N710" s="1"/>
      <c r="O710" s="1"/>
    </row>
    <row r="711" s="8" customFormat="1" spans="1:15">
      <c r="A711" s="1"/>
      <c r="B711" s="1"/>
      <c r="C711" s="1"/>
      <c r="D711" s="1"/>
      <c r="E711" s="1"/>
      <c r="F711" s="1"/>
      <c r="G711" s="1"/>
      <c r="H711" s="1"/>
      <c r="I711" s="1"/>
      <c r="J711" s="1"/>
      <c r="K711" s="1"/>
      <c r="L711" s="1"/>
      <c r="M711" s="1"/>
      <c r="N711" s="1"/>
      <c r="O711" s="1"/>
    </row>
    <row r="712" s="8" customFormat="1" spans="1:15">
      <c r="A712" s="1"/>
      <c r="B712" s="1"/>
      <c r="C712" s="1"/>
      <c r="D712" s="1"/>
      <c r="E712" s="1"/>
      <c r="F712" s="1"/>
      <c r="G712" s="1"/>
      <c r="H712" s="1"/>
      <c r="I712" s="1"/>
      <c r="J712" s="1"/>
      <c r="K712" s="1"/>
      <c r="L712" s="1"/>
      <c r="M712" s="1"/>
      <c r="N712" s="1"/>
      <c r="O712" s="1"/>
    </row>
    <row r="713" s="8" customFormat="1" spans="1:15">
      <c r="A713" s="1"/>
      <c r="B713" s="1"/>
      <c r="C713" s="1"/>
      <c r="D713" s="1"/>
      <c r="E713" s="1"/>
      <c r="F713" s="1"/>
      <c r="G713" s="1"/>
      <c r="H713" s="1"/>
      <c r="I713" s="1"/>
      <c r="J713" s="1"/>
      <c r="K713" s="1"/>
      <c r="L713" s="1"/>
      <c r="M713" s="1"/>
      <c r="N713" s="1"/>
      <c r="O713" s="1"/>
    </row>
    <row r="714" s="8" customFormat="1" spans="1:15">
      <c r="A714" s="1"/>
      <c r="B714" s="1"/>
      <c r="C714" s="1"/>
      <c r="D714" s="1"/>
      <c r="E714" s="1"/>
      <c r="F714" s="1"/>
      <c r="G714" s="1"/>
      <c r="H714" s="1"/>
      <c r="I714" s="1"/>
      <c r="J714" s="1"/>
      <c r="K714" s="1"/>
      <c r="L714" s="1"/>
      <c r="M714" s="1"/>
      <c r="N714" s="1"/>
      <c r="O714" s="1"/>
    </row>
    <row r="715" s="8" customFormat="1" spans="1:15">
      <c r="A715" s="1"/>
      <c r="B715" s="1"/>
      <c r="C715" s="1"/>
      <c r="D715" s="1"/>
      <c r="E715" s="1"/>
      <c r="F715" s="1"/>
      <c r="G715" s="1"/>
      <c r="H715" s="1"/>
      <c r="I715" s="1"/>
      <c r="J715" s="1"/>
      <c r="K715" s="1"/>
      <c r="L715" s="1"/>
      <c r="M715" s="1"/>
      <c r="N715" s="1"/>
      <c r="O715" s="1"/>
    </row>
    <row r="716" s="8" customFormat="1" spans="1:15">
      <c r="A716" s="1"/>
      <c r="B716" s="1"/>
      <c r="C716" s="1"/>
      <c r="D716" s="1"/>
      <c r="E716" s="1"/>
      <c r="F716" s="1"/>
      <c r="G716" s="1"/>
      <c r="H716" s="1"/>
      <c r="I716" s="1"/>
      <c r="J716" s="1"/>
      <c r="K716" s="1"/>
      <c r="L716" s="1"/>
      <c r="M716" s="1"/>
      <c r="N716" s="1"/>
      <c r="O716" s="1"/>
    </row>
    <row r="717" s="8" customFormat="1" spans="1:15">
      <c r="A717" s="1"/>
      <c r="B717" s="1"/>
      <c r="C717" s="1"/>
      <c r="D717" s="1"/>
      <c r="E717" s="1"/>
      <c r="F717" s="1"/>
      <c r="G717" s="1"/>
      <c r="H717" s="1"/>
      <c r="I717" s="1"/>
      <c r="J717" s="1"/>
      <c r="K717" s="1"/>
      <c r="L717" s="1"/>
      <c r="M717" s="1"/>
      <c r="N717" s="1"/>
      <c r="O717" s="1"/>
    </row>
    <row r="718" s="8" customFormat="1" spans="1:15">
      <c r="A718" s="1"/>
      <c r="B718" s="1"/>
      <c r="C718" s="1"/>
      <c r="D718" s="1"/>
      <c r="E718" s="1"/>
      <c r="F718" s="1"/>
      <c r="G718" s="1"/>
      <c r="H718" s="1"/>
      <c r="I718" s="1"/>
      <c r="J718" s="1"/>
      <c r="K718" s="1"/>
      <c r="L718" s="1"/>
      <c r="M718" s="1"/>
      <c r="N718" s="1"/>
      <c r="O718" s="1"/>
    </row>
    <row r="719" s="8" customFormat="1" spans="1:15">
      <c r="A719" s="1"/>
      <c r="B719" s="1"/>
      <c r="C719" s="1"/>
      <c r="D719" s="1"/>
      <c r="E719" s="1"/>
      <c r="F719" s="1"/>
      <c r="G719" s="1"/>
      <c r="H719" s="1"/>
      <c r="I719" s="1"/>
      <c r="J719" s="1"/>
      <c r="K719" s="1"/>
      <c r="L719" s="1"/>
      <c r="M719" s="1"/>
      <c r="N719" s="1"/>
      <c r="O719" s="1"/>
    </row>
    <row r="720" s="8" customFormat="1" spans="1:15">
      <c r="A720" s="1"/>
      <c r="B720" s="1"/>
      <c r="C720" s="1"/>
      <c r="D720" s="1"/>
      <c r="E720" s="1"/>
      <c r="F720" s="1"/>
      <c r="G720" s="1"/>
      <c r="H720" s="1"/>
      <c r="I720" s="1"/>
      <c r="J720" s="1"/>
      <c r="K720" s="1"/>
      <c r="L720" s="1"/>
      <c r="M720" s="1"/>
      <c r="N720" s="1"/>
      <c r="O720" s="1"/>
    </row>
    <row r="721" s="8" customFormat="1" spans="1:15">
      <c r="A721" s="1"/>
      <c r="B721" s="1"/>
      <c r="C721" s="1"/>
      <c r="D721" s="1"/>
      <c r="E721" s="1"/>
      <c r="F721" s="1"/>
      <c r="G721" s="1"/>
      <c r="H721" s="1"/>
      <c r="I721" s="1"/>
      <c r="J721" s="1"/>
      <c r="K721" s="1"/>
      <c r="L721" s="1"/>
      <c r="M721" s="1"/>
      <c r="N721" s="1"/>
      <c r="O721" s="1"/>
    </row>
    <row r="722" s="8" customFormat="1" spans="1:15">
      <c r="A722" s="1"/>
      <c r="B722" s="1"/>
      <c r="C722" s="1"/>
      <c r="D722" s="1"/>
      <c r="E722" s="1"/>
      <c r="F722" s="1"/>
      <c r="G722" s="1"/>
      <c r="H722" s="1"/>
      <c r="I722" s="1"/>
      <c r="J722" s="1"/>
      <c r="K722" s="1"/>
      <c r="L722" s="1"/>
      <c r="M722" s="1"/>
      <c r="N722" s="1"/>
      <c r="O722" s="1"/>
    </row>
    <row r="723" s="8" customFormat="1" spans="1:15">
      <c r="A723" s="1"/>
      <c r="B723" s="1"/>
      <c r="C723" s="1"/>
      <c r="D723" s="1"/>
      <c r="E723" s="1"/>
      <c r="F723" s="1"/>
      <c r="G723" s="1"/>
      <c r="H723" s="1"/>
      <c r="I723" s="1"/>
      <c r="J723" s="1"/>
      <c r="K723" s="1"/>
      <c r="L723" s="1"/>
      <c r="M723" s="1"/>
      <c r="N723" s="1"/>
      <c r="O723" s="1"/>
    </row>
    <row r="724" s="8" customFormat="1" spans="1:15">
      <c r="A724" s="1"/>
      <c r="B724" s="1"/>
      <c r="C724" s="1"/>
      <c r="D724" s="1"/>
      <c r="E724" s="1"/>
      <c r="F724" s="1"/>
      <c r="G724" s="1"/>
      <c r="H724" s="1"/>
      <c r="I724" s="1"/>
      <c r="J724" s="1"/>
      <c r="K724" s="1"/>
      <c r="L724" s="1"/>
      <c r="M724" s="1"/>
      <c r="N724" s="1"/>
      <c r="O724" s="1"/>
    </row>
    <row r="725" s="8" customFormat="1" spans="1:15">
      <c r="A725" s="1"/>
      <c r="B725" s="1"/>
      <c r="C725" s="1"/>
      <c r="D725" s="1"/>
      <c r="E725" s="1"/>
      <c r="F725" s="1"/>
      <c r="G725" s="1"/>
      <c r="H725" s="1"/>
      <c r="I725" s="1"/>
      <c r="J725" s="1"/>
      <c r="K725" s="1"/>
      <c r="L725" s="1"/>
      <c r="M725" s="1"/>
      <c r="N725" s="1"/>
      <c r="O725" s="1"/>
    </row>
    <row r="726" s="8" customFormat="1" spans="1:15">
      <c r="A726" s="1"/>
      <c r="B726" s="1"/>
      <c r="C726" s="1"/>
      <c r="D726" s="1"/>
      <c r="E726" s="1"/>
      <c r="F726" s="1"/>
      <c r="G726" s="1"/>
      <c r="H726" s="1"/>
      <c r="I726" s="1"/>
      <c r="J726" s="1"/>
      <c r="K726" s="1"/>
      <c r="L726" s="1"/>
      <c r="M726" s="1"/>
      <c r="N726" s="1"/>
      <c r="O726" s="1"/>
    </row>
    <row r="727" s="8" customFormat="1" spans="1:15">
      <c r="A727" s="1"/>
      <c r="B727" s="1"/>
      <c r="C727" s="1"/>
      <c r="D727" s="1"/>
      <c r="E727" s="1"/>
      <c r="F727" s="1"/>
      <c r="G727" s="1"/>
      <c r="H727" s="1"/>
      <c r="I727" s="1"/>
      <c r="J727" s="1"/>
      <c r="K727" s="1"/>
      <c r="L727" s="1"/>
      <c r="M727" s="1"/>
      <c r="N727" s="1"/>
      <c r="O727" s="1"/>
    </row>
    <row r="728" s="8" customFormat="1" spans="1:15">
      <c r="A728" s="1"/>
      <c r="B728" s="1"/>
      <c r="C728" s="1"/>
      <c r="D728" s="1"/>
      <c r="E728" s="1"/>
      <c r="F728" s="1"/>
      <c r="G728" s="1"/>
      <c r="H728" s="1"/>
      <c r="I728" s="1"/>
      <c r="J728" s="1"/>
      <c r="K728" s="1"/>
      <c r="L728" s="1"/>
      <c r="M728" s="1"/>
      <c r="N728" s="1"/>
      <c r="O728" s="1"/>
    </row>
    <row r="729" s="8" customFormat="1" spans="1:15">
      <c r="A729" s="1"/>
      <c r="B729" s="1"/>
      <c r="C729" s="1"/>
      <c r="D729" s="1"/>
      <c r="E729" s="1"/>
      <c r="F729" s="1"/>
      <c r="G729" s="1"/>
      <c r="H729" s="1"/>
      <c r="I729" s="1"/>
      <c r="J729" s="1"/>
      <c r="K729" s="1"/>
      <c r="L729" s="1"/>
      <c r="M729" s="1"/>
      <c r="N729" s="1"/>
      <c r="O729" s="1"/>
    </row>
    <row r="730" s="8" customFormat="1" spans="1:15">
      <c r="A730" s="1"/>
      <c r="B730" s="1"/>
      <c r="C730" s="1"/>
      <c r="D730" s="1"/>
      <c r="E730" s="1"/>
      <c r="F730" s="1"/>
      <c r="G730" s="1"/>
      <c r="H730" s="1"/>
      <c r="I730" s="1"/>
      <c r="J730" s="1"/>
      <c r="K730" s="1"/>
      <c r="L730" s="1"/>
      <c r="M730" s="1"/>
      <c r="N730" s="1"/>
      <c r="O730" s="1"/>
    </row>
    <row r="731" s="8" customFormat="1" spans="1:15">
      <c r="A731" s="1"/>
      <c r="B731" s="1"/>
      <c r="C731" s="1"/>
      <c r="D731" s="1"/>
      <c r="E731" s="1"/>
      <c r="F731" s="1"/>
      <c r="G731" s="1"/>
      <c r="H731" s="1"/>
      <c r="I731" s="1"/>
      <c r="J731" s="1"/>
      <c r="K731" s="1"/>
      <c r="L731" s="1"/>
      <c r="M731" s="1"/>
      <c r="N731" s="1"/>
      <c r="O731" s="1"/>
    </row>
    <row r="732" s="8" customFormat="1" spans="1:15">
      <c r="A732" s="1"/>
      <c r="B732" s="1"/>
      <c r="C732" s="1"/>
      <c r="D732" s="1"/>
      <c r="E732" s="1"/>
      <c r="F732" s="1"/>
      <c r="G732" s="1"/>
      <c r="H732" s="1"/>
      <c r="I732" s="1"/>
      <c r="J732" s="1"/>
      <c r="K732" s="1"/>
      <c r="L732" s="1"/>
      <c r="M732" s="1"/>
      <c r="N732" s="1"/>
      <c r="O732" s="1"/>
    </row>
    <row r="733" s="8" customFormat="1" spans="1:15">
      <c r="A733" s="1"/>
      <c r="B733" s="1"/>
      <c r="C733" s="1"/>
      <c r="D733" s="1"/>
      <c r="E733" s="1"/>
      <c r="F733" s="1"/>
      <c r="G733" s="1"/>
      <c r="H733" s="1"/>
      <c r="I733" s="1"/>
      <c r="J733" s="1"/>
      <c r="K733" s="1"/>
      <c r="L733" s="1"/>
      <c r="M733" s="1"/>
      <c r="N733" s="1"/>
      <c r="O733" s="1"/>
    </row>
    <row r="734" s="8" customFormat="1" spans="1:15">
      <c r="A734" s="1"/>
      <c r="B734" s="1"/>
      <c r="C734" s="1"/>
      <c r="D734" s="1"/>
      <c r="E734" s="1"/>
      <c r="F734" s="1"/>
      <c r="G734" s="1"/>
      <c r="H734" s="1"/>
      <c r="I734" s="1"/>
      <c r="J734" s="1"/>
      <c r="K734" s="1"/>
      <c r="L734" s="1"/>
      <c r="M734" s="1"/>
      <c r="N734" s="1"/>
      <c r="O734" s="1"/>
    </row>
    <row r="735" s="8" customFormat="1" spans="1:15">
      <c r="A735" s="1"/>
      <c r="B735" s="1"/>
      <c r="C735" s="1"/>
      <c r="D735" s="1"/>
      <c r="E735" s="1"/>
      <c r="F735" s="1"/>
      <c r="G735" s="1"/>
      <c r="H735" s="1"/>
      <c r="I735" s="1"/>
      <c r="J735" s="1"/>
      <c r="K735" s="1"/>
      <c r="L735" s="1"/>
      <c r="M735" s="1"/>
      <c r="N735" s="1"/>
      <c r="O735" s="1"/>
    </row>
    <row r="736" s="8" customFormat="1" spans="1:15">
      <c r="A736" s="1"/>
      <c r="B736" s="1"/>
      <c r="C736" s="1"/>
      <c r="D736" s="1"/>
      <c r="E736" s="1"/>
      <c r="F736" s="1"/>
      <c r="G736" s="1"/>
      <c r="H736" s="1"/>
      <c r="I736" s="1"/>
      <c r="J736" s="1"/>
      <c r="K736" s="1"/>
      <c r="L736" s="1"/>
      <c r="M736" s="1"/>
      <c r="N736" s="1"/>
      <c r="O736" s="1"/>
    </row>
    <row r="737" s="8" customFormat="1" spans="1:15">
      <c r="A737" s="1"/>
      <c r="B737" s="1"/>
      <c r="C737" s="1"/>
      <c r="D737" s="1"/>
      <c r="E737" s="1"/>
      <c r="F737" s="1"/>
      <c r="G737" s="1"/>
      <c r="H737" s="1"/>
      <c r="I737" s="1"/>
      <c r="J737" s="1"/>
      <c r="K737" s="1"/>
      <c r="L737" s="1"/>
      <c r="M737" s="1"/>
      <c r="N737" s="1"/>
      <c r="O737" s="1"/>
    </row>
    <row r="738" s="8" customFormat="1" spans="1:15">
      <c r="A738" s="1"/>
      <c r="B738" s="1"/>
      <c r="C738" s="1"/>
      <c r="D738" s="1"/>
      <c r="E738" s="1"/>
      <c r="F738" s="1"/>
      <c r="G738" s="1"/>
      <c r="H738" s="1"/>
      <c r="I738" s="1"/>
      <c r="J738" s="1"/>
      <c r="K738" s="1"/>
      <c r="L738" s="1"/>
      <c r="M738" s="1"/>
      <c r="N738" s="1"/>
      <c r="O738" s="1"/>
    </row>
    <row r="739" s="8" customFormat="1" spans="1:15">
      <c r="A739" s="1"/>
      <c r="B739" s="1"/>
      <c r="C739" s="1"/>
      <c r="D739" s="1"/>
      <c r="E739" s="1"/>
      <c r="F739" s="1"/>
      <c r="G739" s="1"/>
      <c r="H739" s="1"/>
      <c r="I739" s="1"/>
      <c r="J739" s="1"/>
      <c r="K739" s="1"/>
      <c r="L739" s="1"/>
      <c r="M739" s="1"/>
      <c r="N739" s="1"/>
      <c r="O739" s="1"/>
    </row>
    <row r="740" s="8" customFormat="1" spans="1:15">
      <c r="A740" s="1"/>
      <c r="B740" s="1"/>
      <c r="C740" s="1"/>
      <c r="D740" s="1"/>
      <c r="E740" s="1"/>
      <c r="F740" s="1"/>
      <c r="G740" s="1"/>
      <c r="H740" s="1"/>
      <c r="I740" s="1"/>
      <c r="J740" s="1"/>
      <c r="K740" s="1"/>
      <c r="L740" s="1"/>
      <c r="M740" s="1"/>
      <c r="N740" s="1"/>
      <c r="O740" s="1"/>
    </row>
    <row r="741" s="8" customFormat="1" spans="1:15">
      <c r="A741" s="1"/>
      <c r="B741" s="1"/>
      <c r="C741" s="1"/>
      <c r="D741" s="1"/>
      <c r="E741" s="1"/>
      <c r="F741" s="1"/>
      <c r="G741" s="1"/>
      <c r="H741" s="1"/>
      <c r="I741" s="1"/>
      <c r="J741" s="1"/>
      <c r="K741" s="1"/>
      <c r="L741" s="1"/>
      <c r="M741" s="1"/>
      <c r="N741" s="1"/>
      <c r="O741" s="1"/>
    </row>
    <row r="742" s="8" customFormat="1" spans="1:15">
      <c r="A742" s="1"/>
      <c r="B742" s="1"/>
      <c r="C742" s="1"/>
      <c r="D742" s="1"/>
      <c r="E742" s="1"/>
      <c r="F742" s="1"/>
      <c r="G742" s="1"/>
      <c r="H742" s="1"/>
      <c r="I742" s="1"/>
      <c r="J742" s="1"/>
      <c r="K742" s="1"/>
      <c r="L742" s="1"/>
      <c r="M742" s="1"/>
      <c r="N742" s="1"/>
      <c r="O742" s="1"/>
    </row>
    <row r="743" s="8" customFormat="1" spans="1:15">
      <c r="A743" s="1"/>
      <c r="B743" s="1"/>
      <c r="C743" s="1"/>
      <c r="D743" s="1"/>
      <c r="E743" s="1"/>
      <c r="F743" s="1"/>
      <c r="G743" s="1"/>
      <c r="H743" s="1"/>
      <c r="I743" s="1"/>
      <c r="J743" s="1"/>
      <c r="K743" s="1"/>
      <c r="L743" s="1"/>
      <c r="M743" s="1"/>
      <c r="N743" s="1"/>
      <c r="O743" s="1"/>
    </row>
    <row r="744" s="8" customFormat="1" spans="1:15">
      <c r="A744" s="1"/>
      <c r="B744" s="1"/>
      <c r="C744" s="1"/>
      <c r="D744" s="1"/>
      <c r="E744" s="1"/>
      <c r="F744" s="1"/>
      <c r="G744" s="1"/>
      <c r="H744" s="1"/>
      <c r="I744" s="1"/>
      <c r="J744" s="1"/>
      <c r="K744" s="1"/>
      <c r="L744" s="1"/>
      <c r="M744" s="1"/>
      <c r="N744" s="1"/>
      <c r="O744" s="1"/>
    </row>
    <row r="745" s="8" customFormat="1" spans="1:15">
      <c r="A745" s="1"/>
      <c r="B745" s="1"/>
      <c r="C745" s="1"/>
      <c r="D745" s="1"/>
      <c r="E745" s="1"/>
      <c r="F745" s="1"/>
      <c r="G745" s="1"/>
      <c r="H745" s="1"/>
      <c r="I745" s="1"/>
      <c r="J745" s="1"/>
      <c r="K745" s="1"/>
      <c r="L745" s="1"/>
      <c r="M745" s="1"/>
      <c r="N745" s="1"/>
      <c r="O745" s="1"/>
    </row>
    <row r="746" s="8" customFormat="1" spans="1:15">
      <c r="A746" s="1"/>
      <c r="B746" s="1"/>
      <c r="C746" s="1"/>
      <c r="D746" s="1"/>
      <c r="E746" s="1"/>
      <c r="F746" s="1"/>
      <c r="G746" s="1"/>
      <c r="H746" s="1"/>
      <c r="I746" s="1"/>
      <c r="J746" s="1"/>
      <c r="K746" s="1"/>
      <c r="L746" s="1"/>
      <c r="M746" s="1"/>
      <c r="N746" s="1"/>
      <c r="O746" s="1"/>
    </row>
    <row r="747" s="8" customFormat="1" spans="1:15">
      <c r="A747" s="1"/>
      <c r="B747" s="1"/>
      <c r="C747" s="1"/>
      <c r="D747" s="1"/>
      <c r="E747" s="1"/>
      <c r="F747" s="1"/>
      <c r="G747" s="1"/>
      <c r="H747" s="1"/>
      <c r="I747" s="1"/>
      <c r="J747" s="1"/>
      <c r="K747" s="1"/>
      <c r="L747" s="1"/>
      <c r="M747" s="1"/>
      <c r="N747" s="1"/>
      <c r="O747" s="1"/>
    </row>
    <row r="748" s="8" customFormat="1" spans="1:15">
      <c r="A748" s="1"/>
      <c r="B748" s="1"/>
      <c r="C748" s="1"/>
      <c r="D748" s="1"/>
      <c r="E748" s="1"/>
      <c r="F748" s="1"/>
      <c r="G748" s="1"/>
      <c r="H748" s="1"/>
      <c r="I748" s="1"/>
      <c r="J748" s="1"/>
      <c r="K748" s="1"/>
      <c r="L748" s="1"/>
      <c r="M748" s="1"/>
      <c r="N748" s="1"/>
      <c r="O748" s="1"/>
    </row>
    <row r="749" s="8" customFormat="1" spans="1:15">
      <c r="A749" s="1"/>
      <c r="B749" s="1"/>
      <c r="C749" s="1"/>
      <c r="D749" s="1"/>
      <c r="E749" s="1"/>
      <c r="F749" s="1"/>
      <c r="G749" s="1"/>
      <c r="H749" s="1"/>
      <c r="I749" s="1"/>
      <c r="J749" s="1"/>
      <c r="K749" s="1"/>
      <c r="L749" s="1"/>
      <c r="M749" s="1"/>
      <c r="N749" s="1"/>
      <c r="O749" s="1"/>
    </row>
    <row r="750" s="8" customFormat="1" spans="1:15">
      <c r="A750" s="1"/>
      <c r="B750" s="1"/>
      <c r="C750" s="1"/>
      <c r="D750" s="1"/>
      <c r="E750" s="1"/>
      <c r="F750" s="1"/>
      <c r="G750" s="1"/>
      <c r="H750" s="1"/>
      <c r="I750" s="1"/>
      <c r="J750" s="1"/>
      <c r="K750" s="1"/>
      <c r="L750" s="1"/>
      <c r="M750" s="1"/>
      <c r="N750" s="1"/>
      <c r="O750" s="1"/>
    </row>
    <row r="751" s="8" customFormat="1" spans="1:15">
      <c r="A751" s="1"/>
      <c r="B751" s="1"/>
      <c r="C751" s="1"/>
      <c r="D751" s="1"/>
      <c r="E751" s="1"/>
      <c r="F751" s="1"/>
      <c r="G751" s="1"/>
      <c r="H751" s="1"/>
      <c r="I751" s="1"/>
      <c r="J751" s="1"/>
      <c r="K751" s="1"/>
      <c r="L751" s="1"/>
      <c r="M751" s="1"/>
      <c r="N751" s="1"/>
      <c r="O751" s="1"/>
    </row>
    <row r="752" s="8" customFormat="1" spans="1:15">
      <c r="A752" s="1"/>
      <c r="B752" s="1"/>
      <c r="C752" s="1"/>
      <c r="D752" s="1"/>
      <c r="E752" s="1"/>
      <c r="F752" s="1"/>
      <c r="G752" s="1"/>
      <c r="H752" s="1"/>
      <c r="I752" s="1"/>
      <c r="J752" s="1"/>
      <c r="K752" s="1"/>
      <c r="L752" s="1"/>
      <c r="M752" s="1"/>
      <c r="N752" s="1"/>
      <c r="O752" s="1"/>
    </row>
    <row r="753" s="8" customFormat="1" spans="1:15">
      <c r="A753" s="1"/>
      <c r="B753" s="1"/>
      <c r="C753" s="1"/>
      <c r="D753" s="1"/>
      <c r="E753" s="1"/>
      <c r="F753" s="1"/>
      <c r="G753" s="1"/>
      <c r="H753" s="1"/>
      <c r="I753" s="1"/>
      <c r="J753" s="1"/>
      <c r="K753" s="1"/>
      <c r="L753" s="1"/>
      <c r="M753" s="1"/>
      <c r="N753" s="1"/>
      <c r="O753" s="1"/>
    </row>
    <row r="754" s="8" customFormat="1" spans="1:15">
      <c r="A754" s="1"/>
      <c r="B754" s="1"/>
      <c r="C754" s="1"/>
      <c r="D754" s="1"/>
      <c r="E754" s="1"/>
      <c r="F754" s="1"/>
      <c r="G754" s="1"/>
      <c r="H754" s="1"/>
      <c r="I754" s="1"/>
      <c r="J754" s="1"/>
      <c r="K754" s="1"/>
      <c r="L754" s="1"/>
      <c r="M754" s="1"/>
      <c r="N754" s="1"/>
      <c r="O754" s="1"/>
    </row>
    <row r="755" s="8" customFormat="1" spans="1:15">
      <c r="A755" s="1"/>
      <c r="B755" s="1"/>
      <c r="C755" s="1"/>
      <c r="D755" s="1"/>
      <c r="E755" s="1"/>
      <c r="F755" s="1"/>
      <c r="G755" s="1"/>
      <c r="H755" s="1"/>
      <c r="I755" s="1"/>
      <c r="J755" s="1"/>
      <c r="K755" s="1"/>
      <c r="L755" s="1"/>
      <c r="M755" s="1"/>
      <c r="N755" s="1"/>
      <c r="O755" s="1"/>
    </row>
    <row r="756" s="8" customFormat="1" spans="1:15">
      <c r="A756" s="1"/>
      <c r="B756" s="1"/>
      <c r="C756" s="1"/>
      <c r="D756" s="1"/>
      <c r="E756" s="1"/>
      <c r="F756" s="1"/>
      <c r="G756" s="1"/>
      <c r="H756" s="1"/>
      <c r="I756" s="1"/>
      <c r="J756" s="1"/>
      <c r="K756" s="1"/>
      <c r="L756" s="1"/>
      <c r="M756" s="1"/>
      <c r="N756" s="1"/>
      <c r="O756" s="1"/>
    </row>
    <row r="757" s="8" customFormat="1" spans="1:15">
      <c r="A757" s="1"/>
      <c r="B757" s="1"/>
      <c r="C757" s="1"/>
      <c r="D757" s="1"/>
      <c r="E757" s="1"/>
      <c r="F757" s="1"/>
      <c r="G757" s="1"/>
      <c r="H757" s="1"/>
      <c r="I757" s="1"/>
      <c r="J757" s="1"/>
      <c r="K757" s="1"/>
      <c r="L757" s="1"/>
      <c r="M757" s="1"/>
      <c r="N757" s="1"/>
      <c r="O757" s="1"/>
    </row>
    <row r="758" s="8" customFormat="1" spans="1:15">
      <c r="A758" s="1"/>
      <c r="B758" s="1"/>
      <c r="C758" s="1"/>
      <c r="D758" s="1"/>
      <c r="E758" s="1"/>
      <c r="F758" s="1"/>
      <c r="G758" s="1"/>
      <c r="H758" s="1"/>
      <c r="I758" s="1"/>
      <c r="J758" s="1"/>
      <c r="K758" s="1"/>
      <c r="L758" s="1"/>
      <c r="M758" s="1"/>
      <c r="N758" s="1"/>
      <c r="O758" s="1"/>
    </row>
    <row r="759" s="8" customFormat="1" spans="1:15">
      <c r="A759" s="1"/>
      <c r="B759" s="1"/>
      <c r="C759" s="1"/>
      <c r="D759" s="1"/>
      <c r="E759" s="1"/>
      <c r="F759" s="1"/>
      <c r="G759" s="1"/>
      <c r="H759" s="1"/>
      <c r="I759" s="1"/>
      <c r="J759" s="1"/>
      <c r="K759" s="1"/>
      <c r="L759" s="1"/>
      <c r="M759" s="1"/>
      <c r="N759" s="1"/>
      <c r="O759" s="1"/>
    </row>
    <row r="760" s="8" customFormat="1" spans="1:15">
      <c r="A760" s="1"/>
      <c r="B760" s="1"/>
      <c r="C760" s="1"/>
      <c r="D760" s="1"/>
      <c r="E760" s="1"/>
      <c r="F760" s="1"/>
      <c r="G760" s="1"/>
      <c r="H760" s="1"/>
      <c r="I760" s="1"/>
      <c r="J760" s="1"/>
      <c r="K760" s="1"/>
      <c r="L760" s="1"/>
      <c r="M760" s="1"/>
      <c r="N760" s="1"/>
      <c r="O760" s="1"/>
    </row>
    <row r="761" s="8" customFormat="1" spans="1:15">
      <c r="A761" s="1"/>
      <c r="B761" s="1"/>
      <c r="C761" s="1"/>
      <c r="D761" s="1"/>
      <c r="E761" s="1"/>
      <c r="F761" s="1"/>
      <c r="G761" s="1"/>
      <c r="H761" s="1"/>
      <c r="I761" s="1"/>
      <c r="J761" s="1"/>
      <c r="K761" s="1"/>
      <c r="L761" s="1"/>
      <c r="M761" s="1"/>
      <c r="N761" s="1"/>
      <c r="O761" s="1"/>
    </row>
    <row r="762" s="8" customFormat="1" spans="1:15">
      <c r="A762" s="1"/>
      <c r="B762" s="1"/>
      <c r="C762" s="1"/>
      <c r="D762" s="1"/>
      <c r="E762" s="1"/>
      <c r="F762" s="1"/>
      <c r="G762" s="1"/>
      <c r="H762" s="1"/>
      <c r="I762" s="1"/>
      <c r="J762" s="1"/>
      <c r="K762" s="1"/>
      <c r="L762" s="1"/>
      <c r="M762" s="1"/>
      <c r="N762" s="1"/>
      <c r="O762" s="1"/>
    </row>
    <row r="763" s="8" customFormat="1" spans="1:15">
      <c r="A763" s="1"/>
      <c r="B763" s="1"/>
      <c r="C763" s="1"/>
      <c r="D763" s="1"/>
      <c r="E763" s="1"/>
      <c r="F763" s="1"/>
      <c r="G763" s="1"/>
      <c r="H763" s="1"/>
      <c r="I763" s="1"/>
      <c r="J763" s="1"/>
      <c r="K763" s="1"/>
      <c r="L763" s="1"/>
      <c r="M763" s="1"/>
      <c r="N763" s="1"/>
      <c r="O763" s="1"/>
    </row>
    <row r="764" s="8" customFormat="1" spans="1:15">
      <c r="A764" s="1"/>
      <c r="B764" s="1"/>
      <c r="C764" s="1"/>
      <c r="D764" s="1"/>
      <c r="E764" s="1"/>
      <c r="F764" s="1"/>
      <c r="G764" s="1"/>
      <c r="H764" s="1"/>
      <c r="I764" s="1"/>
      <c r="J764" s="1"/>
      <c r="K764" s="1"/>
      <c r="L764" s="1"/>
      <c r="M764" s="1"/>
      <c r="N764" s="1"/>
      <c r="O764" s="1"/>
    </row>
    <row r="765" s="8" customFormat="1" spans="1:15">
      <c r="A765" s="1"/>
      <c r="B765" s="1"/>
      <c r="C765" s="1"/>
      <c r="D765" s="1"/>
      <c r="E765" s="1"/>
      <c r="F765" s="1"/>
      <c r="G765" s="1"/>
      <c r="H765" s="1"/>
      <c r="I765" s="1"/>
      <c r="J765" s="1"/>
      <c r="K765" s="1"/>
      <c r="L765" s="1"/>
      <c r="M765" s="1"/>
      <c r="N765" s="1"/>
      <c r="O765" s="1"/>
    </row>
    <row r="766" s="8" customFormat="1" spans="1:15">
      <c r="A766" s="1"/>
      <c r="B766" s="1"/>
      <c r="C766" s="1"/>
      <c r="D766" s="1"/>
      <c r="E766" s="1"/>
      <c r="F766" s="1"/>
      <c r="G766" s="1"/>
      <c r="H766" s="1"/>
      <c r="I766" s="1"/>
      <c r="J766" s="1"/>
      <c r="K766" s="1"/>
      <c r="L766" s="1"/>
      <c r="M766" s="1"/>
      <c r="N766" s="1"/>
      <c r="O766" s="1"/>
    </row>
    <row r="767" s="8" customFormat="1" spans="1:15">
      <c r="A767" s="1"/>
      <c r="B767" s="1"/>
      <c r="C767" s="1"/>
      <c r="D767" s="1"/>
      <c r="E767" s="1"/>
      <c r="F767" s="1"/>
      <c r="G767" s="1"/>
      <c r="H767" s="1"/>
      <c r="I767" s="1"/>
      <c r="J767" s="1"/>
      <c r="K767" s="1"/>
      <c r="L767" s="1"/>
      <c r="M767" s="1"/>
      <c r="N767" s="1"/>
      <c r="O767" s="1"/>
    </row>
    <row r="768" s="8" customFormat="1" spans="1:15">
      <c r="A768" s="1"/>
      <c r="B768" s="1"/>
      <c r="C768" s="1"/>
      <c r="D768" s="1"/>
      <c r="E768" s="1"/>
      <c r="F768" s="1"/>
      <c r="G768" s="1"/>
      <c r="H768" s="1"/>
      <c r="I768" s="1"/>
      <c r="J768" s="1"/>
      <c r="K768" s="1"/>
      <c r="L768" s="1"/>
      <c r="M768" s="1"/>
      <c r="N768" s="1"/>
      <c r="O768" s="1"/>
    </row>
    <row r="769" s="8" customFormat="1" spans="1:15">
      <c r="A769" s="1"/>
      <c r="B769" s="1"/>
      <c r="C769" s="1"/>
      <c r="D769" s="1"/>
      <c r="E769" s="1"/>
      <c r="F769" s="1"/>
      <c r="G769" s="1"/>
      <c r="H769" s="1"/>
      <c r="I769" s="1"/>
      <c r="J769" s="1"/>
      <c r="K769" s="1"/>
      <c r="L769" s="1"/>
      <c r="M769" s="1"/>
      <c r="N769" s="1"/>
      <c r="O769" s="1"/>
    </row>
    <row r="770" s="8" customFormat="1" spans="1:15">
      <c r="A770" s="1"/>
      <c r="B770" s="1"/>
      <c r="C770" s="1"/>
      <c r="D770" s="1"/>
      <c r="E770" s="1"/>
      <c r="F770" s="1"/>
      <c r="G770" s="1"/>
      <c r="H770" s="1"/>
      <c r="I770" s="1"/>
      <c r="J770" s="1"/>
      <c r="K770" s="1"/>
      <c r="L770" s="1"/>
      <c r="M770" s="1"/>
      <c r="N770" s="1"/>
      <c r="O770" s="1"/>
    </row>
    <row r="771" s="8" customFormat="1" spans="1:15">
      <c r="A771" s="1"/>
      <c r="B771" s="1"/>
      <c r="C771" s="1"/>
      <c r="D771" s="1"/>
      <c r="E771" s="1"/>
      <c r="F771" s="1"/>
      <c r="G771" s="1"/>
      <c r="H771" s="1"/>
      <c r="I771" s="1"/>
      <c r="J771" s="1"/>
      <c r="K771" s="1"/>
      <c r="L771" s="1"/>
      <c r="M771" s="1"/>
      <c r="N771" s="1"/>
      <c r="O771" s="1"/>
    </row>
    <row r="772" s="8" customFormat="1" spans="1:15">
      <c r="A772" s="1"/>
      <c r="B772" s="1"/>
      <c r="C772" s="1"/>
      <c r="D772" s="1"/>
      <c r="E772" s="1"/>
      <c r="F772" s="1"/>
      <c r="G772" s="1"/>
      <c r="H772" s="1"/>
      <c r="I772" s="1"/>
      <c r="J772" s="1"/>
      <c r="K772" s="1"/>
      <c r="L772" s="1"/>
      <c r="M772" s="1"/>
      <c r="N772" s="1"/>
      <c r="O772" s="1"/>
    </row>
    <row r="773" s="8" customFormat="1" spans="1:15">
      <c r="A773" s="1"/>
      <c r="B773" s="1"/>
      <c r="C773" s="1"/>
      <c r="D773" s="1"/>
      <c r="E773" s="1"/>
      <c r="F773" s="1"/>
      <c r="G773" s="1"/>
      <c r="H773" s="1"/>
      <c r="I773" s="1"/>
      <c r="J773" s="1"/>
      <c r="K773" s="1"/>
      <c r="L773" s="1"/>
      <c r="M773" s="1"/>
      <c r="N773" s="1"/>
      <c r="O773" s="1"/>
    </row>
    <row r="774" s="8" customFormat="1" spans="1:15">
      <c r="A774" s="1"/>
      <c r="B774" s="1"/>
      <c r="C774" s="1"/>
      <c r="D774" s="1"/>
      <c r="E774" s="1"/>
      <c r="F774" s="1"/>
      <c r="G774" s="1"/>
      <c r="H774" s="1"/>
      <c r="I774" s="1"/>
      <c r="J774" s="1"/>
      <c r="K774" s="1"/>
      <c r="L774" s="1"/>
      <c r="M774" s="1"/>
      <c r="N774" s="1"/>
      <c r="O774" s="1"/>
    </row>
    <row r="775" s="8" customFormat="1" spans="1:15">
      <c r="A775" s="1"/>
      <c r="B775" s="1"/>
      <c r="C775" s="1"/>
      <c r="D775" s="1"/>
      <c r="E775" s="1"/>
      <c r="F775" s="1"/>
      <c r="G775" s="1"/>
      <c r="H775" s="1"/>
      <c r="I775" s="1"/>
      <c r="J775" s="1"/>
      <c r="K775" s="1"/>
      <c r="L775" s="1"/>
      <c r="M775" s="1"/>
      <c r="N775" s="1"/>
      <c r="O775" s="1"/>
    </row>
    <row r="776" s="8" customFormat="1" spans="1:15">
      <c r="A776" s="1"/>
      <c r="B776" s="1"/>
      <c r="C776" s="1"/>
      <c r="D776" s="1"/>
      <c r="E776" s="1"/>
      <c r="F776" s="1"/>
      <c r="G776" s="1"/>
      <c r="H776" s="1"/>
      <c r="I776" s="1"/>
      <c r="J776" s="1"/>
      <c r="K776" s="1"/>
      <c r="L776" s="1"/>
      <c r="M776" s="1"/>
      <c r="N776" s="1"/>
      <c r="O776" s="1"/>
    </row>
    <row r="777" s="8" customFormat="1" spans="1:15">
      <c r="A777" s="1"/>
      <c r="B777" s="1"/>
      <c r="C777" s="1"/>
      <c r="D777" s="1"/>
      <c r="E777" s="1"/>
      <c r="F777" s="1"/>
      <c r="G777" s="1"/>
      <c r="H777" s="1"/>
      <c r="I777" s="1"/>
      <c r="J777" s="1"/>
      <c r="K777" s="1"/>
      <c r="L777" s="1"/>
      <c r="M777" s="1"/>
      <c r="N777" s="1"/>
      <c r="O777" s="1"/>
    </row>
    <row r="778" s="8" customFormat="1" spans="1:15">
      <c r="A778" s="1"/>
      <c r="B778" s="1"/>
      <c r="C778" s="1"/>
      <c r="D778" s="1"/>
      <c r="E778" s="1"/>
      <c r="F778" s="1"/>
      <c r="G778" s="1"/>
      <c r="H778" s="1"/>
      <c r="I778" s="1"/>
      <c r="J778" s="1"/>
      <c r="K778" s="1"/>
      <c r="L778" s="1"/>
      <c r="M778" s="1"/>
      <c r="N778" s="1"/>
      <c r="O778" s="1"/>
    </row>
    <row r="779" s="8" customFormat="1" spans="1:15">
      <c r="A779" s="1"/>
      <c r="B779" s="1"/>
      <c r="C779" s="1"/>
      <c r="D779" s="1"/>
      <c r="E779" s="1"/>
      <c r="F779" s="1"/>
      <c r="G779" s="1"/>
      <c r="H779" s="1"/>
      <c r="I779" s="1"/>
      <c r="J779" s="1"/>
      <c r="K779" s="1"/>
      <c r="L779" s="1"/>
      <c r="M779" s="1"/>
      <c r="N779" s="1"/>
      <c r="O779" s="1"/>
    </row>
    <row r="780" s="8" customFormat="1" spans="1:15">
      <c r="A780" s="1"/>
      <c r="B780" s="1"/>
      <c r="C780" s="1"/>
      <c r="D780" s="1"/>
      <c r="E780" s="1"/>
      <c r="F780" s="1"/>
      <c r="G780" s="1"/>
      <c r="H780" s="1"/>
      <c r="I780" s="1"/>
      <c r="J780" s="1"/>
      <c r="K780" s="1"/>
      <c r="L780" s="1"/>
      <c r="M780" s="1"/>
      <c r="N780" s="1"/>
      <c r="O780" s="1"/>
    </row>
    <row r="781" s="8" customFormat="1" spans="1:15">
      <c r="A781" s="1"/>
      <c r="B781" s="1"/>
      <c r="C781" s="1"/>
      <c r="D781" s="1"/>
      <c r="E781" s="1"/>
      <c r="F781" s="1"/>
      <c r="G781" s="1"/>
      <c r="H781" s="1"/>
      <c r="I781" s="1"/>
      <c r="J781" s="1"/>
      <c r="K781" s="1"/>
      <c r="L781" s="1"/>
      <c r="M781" s="1"/>
      <c r="N781" s="1"/>
      <c r="O781" s="1"/>
    </row>
    <row r="782" s="8" customFormat="1" spans="1:15">
      <c r="A782" s="1"/>
      <c r="B782" s="1"/>
      <c r="C782" s="1"/>
      <c r="D782" s="1"/>
      <c r="E782" s="1"/>
      <c r="F782" s="1"/>
      <c r="G782" s="1"/>
      <c r="H782" s="1"/>
      <c r="I782" s="1"/>
      <c r="J782" s="1"/>
      <c r="K782" s="1"/>
      <c r="L782" s="1"/>
      <c r="M782" s="1"/>
      <c r="N782" s="1"/>
      <c r="O782" s="1"/>
    </row>
    <row r="783" s="8" customFormat="1" spans="1:15">
      <c r="A783" s="1"/>
      <c r="B783" s="1"/>
      <c r="C783" s="1"/>
      <c r="D783" s="1"/>
      <c r="E783" s="1"/>
      <c r="F783" s="1"/>
      <c r="G783" s="1"/>
      <c r="H783" s="1"/>
      <c r="I783" s="1"/>
      <c r="J783" s="1"/>
      <c r="K783" s="1"/>
      <c r="L783" s="1"/>
      <c r="M783" s="1"/>
      <c r="N783" s="1"/>
      <c r="O783" s="1"/>
    </row>
    <row r="784" s="8" customFormat="1" spans="1:15">
      <c r="A784" s="1"/>
      <c r="B784" s="1"/>
      <c r="C784" s="1"/>
      <c r="D784" s="1"/>
      <c r="E784" s="1"/>
      <c r="F784" s="1"/>
      <c r="G784" s="1"/>
      <c r="H784" s="1"/>
      <c r="I784" s="1"/>
      <c r="J784" s="1"/>
      <c r="K784" s="1"/>
      <c r="L784" s="1"/>
      <c r="M784" s="1"/>
      <c r="N784" s="1"/>
      <c r="O784" s="1"/>
    </row>
    <row r="785" s="8" customFormat="1" spans="1:15">
      <c r="A785" s="1"/>
      <c r="B785" s="1"/>
      <c r="C785" s="1"/>
      <c r="D785" s="1"/>
      <c r="E785" s="1"/>
      <c r="F785" s="1"/>
      <c r="G785" s="1"/>
      <c r="H785" s="1"/>
      <c r="I785" s="1"/>
      <c r="J785" s="1"/>
      <c r="K785" s="1"/>
      <c r="L785" s="1"/>
      <c r="M785" s="1"/>
      <c r="N785" s="1"/>
      <c r="O785" s="1"/>
    </row>
    <row r="786" s="8" customFormat="1" spans="1:15">
      <c r="A786" s="1"/>
      <c r="B786" s="1"/>
      <c r="C786" s="1"/>
      <c r="D786" s="1"/>
      <c r="E786" s="1"/>
      <c r="F786" s="1"/>
      <c r="G786" s="1"/>
      <c r="H786" s="1"/>
      <c r="I786" s="1"/>
      <c r="J786" s="1"/>
      <c r="K786" s="1"/>
      <c r="L786" s="1"/>
      <c r="M786" s="1"/>
      <c r="N786" s="1"/>
      <c r="O786" s="1"/>
    </row>
    <row r="787" s="8" customFormat="1" spans="1:15">
      <c r="A787" s="1"/>
      <c r="B787" s="1"/>
      <c r="C787" s="1"/>
      <c r="D787" s="1"/>
      <c r="E787" s="1"/>
      <c r="F787" s="1"/>
      <c r="G787" s="1"/>
      <c r="H787" s="1"/>
      <c r="I787" s="1"/>
      <c r="J787" s="1"/>
      <c r="K787" s="1"/>
      <c r="L787" s="1"/>
      <c r="M787" s="1"/>
      <c r="N787" s="1"/>
      <c r="O787" s="1"/>
    </row>
    <row r="788" s="8" customFormat="1" spans="1:15">
      <c r="A788" s="1"/>
      <c r="B788" s="1"/>
      <c r="C788" s="1"/>
      <c r="D788" s="1"/>
      <c r="E788" s="1"/>
      <c r="F788" s="1"/>
      <c r="G788" s="1"/>
      <c r="H788" s="1"/>
      <c r="I788" s="1"/>
      <c r="J788" s="1"/>
      <c r="K788" s="1"/>
      <c r="L788" s="1"/>
      <c r="M788" s="1"/>
      <c r="N788" s="1"/>
      <c r="O788" s="1"/>
    </row>
    <row r="789" s="8" customFormat="1" spans="1:15">
      <c r="A789" s="1"/>
      <c r="B789" s="1"/>
      <c r="C789" s="1"/>
      <c r="D789" s="1"/>
      <c r="E789" s="1"/>
      <c r="F789" s="1"/>
      <c r="G789" s="1"/>
      <c r="H789" s="1"/>
      <c r="I789" s="1"/>
      <c r="J789" s="1"/>
      <c r="K789" s="1"/>
      <c r="L789" s="1"/>
      <c r="M789" s="1"/>
      <c r="N789" s="1"/>
      <c r="O789" s="1"/>
    </row>
    <row r="790" s="8" customFormat="1" spans="1:15">
      <c r="A790" s="1"/>
      <c r="B790" s="1"/>
      <c r="C790" s="1"/>
      <c r="D790" s="1"/>
      <c r="E790" s="1"/>
      <c r="F790" s="1"/>
      <c r="G790" s="1"/>
      <c r="H790" s="1"/>
      <c r="I790" s="1"/>
      <c r="J790" s="1"/>
      <c r="K790" s="1"/>
      <c r="L790" s="1"/>
      <c r="M790" s="1"/>
      <c r="N790" s="1"/>
      <c r="O790" s="1"/>
    </row>
    <row r="791" s="8" customFormat="1" spans="1:15">
      <c r="A791" s="1"/>
      <c r="B791" s="1"/>
      <c r="C791" s="1"/>
      <c r="D791" s="1"/>
      <c r="E791" s="1"/>
      <c r="F791" s="1"/>
      <c r="G791" s="1"/>
      <c r="H791" s="1"/>
      <c r="I791" s="1"/>
      <c r="J791" s="1"/>
      <c r="K791" s="1"/>
      <c r="L791" s="1"/>
      <c r="M791" s="1"/>
      <c r="N791" s="1"/>
      <c r="O791" s="1"/>
    </row>
    <row r="792" s="8" customFormat="1" spans="1:15">
      <c r="A792" s="1"/>
      <c r="B792" s="1"/>
      <c r="C792" s="1"/>
      <c r="D792" s="1"/>
      <c r="E792" s="1"/>
      <c r="F792" s="1"/>
      <c r="G792" s="1"/>
      <c r="H792" s="1"/>
      <c r="I792" s="1"/>
      <c r="J792" s="1"/>
      <c r="K792" s="1"/>
      <c r="L792" s="1"/>
      <c r="M792" s="1"/>
      <c r="N792" s="1"/>
      <c r="O792" s="1"/>
    </row>
    <row r="793" s="8" customFormat="1" spans="1:15">
      <c r="A793" s="1"/>
      <c r="B793" s="1"/>
      <c r="C793" s="1"/>
      <c r="D793" s="1"/>
      <c r="E793" s="1"/>
      <c r="F793" s="1"/>
      <c r="G793" s="1"/>
      <c r="H793" s="1"/>
      <c r="I793" s="1"/>
      <c r="J793" s="1"/>
      <c r="K793" s="1"/>
      <c r="L793" s="1"/>
      <c r="M793" s="1"/>
      <c r="N793" s="1"/>
      <c r="O793" s="1"/>
    </row>
    <row r="794" s="8" customFormat="1" spans="1:15">
      <c r="A794" s="1"/>
      <c r="B794" s="1"/>
      <c r="C794" s="1"/>
      <c r="D794" s="1"/>
      <c r="E794" s="1"/>
      <c r="F794" s="1"/>
      <c r="G794" s="1"/>
      <c r="H794" s="1"/>
      <c r="I794" s="1"/>
      <c r="J794" s="1"/>
      <c r="K794" s="1"/>
      <c r="L794" s="1"/>
      <c r="M794" s="1"/>
      <c r="N794" s="1"/>
      <c r="O794" s="1"/>
    </row>
    <row r="795" s="8" customFormat="1" spans="1:15">
      <c r="A795" s="1"/>
      <c r="B795" s="1"/>
      <c r="C795" s="1"/>
      <c r="D795" s="1"/>
      <c r="E795" s="1"/>
      <c r="F795" s="1"/>
      <c r="G795" s="1"/>
      <c r="H795" s="1"/>
      <c r="I795" s="1"/>
      <c r="J795" s="1"/>
      <c r="K795" s="1"/>
      <c r="L795" s="1"/>
      <c r="M795" s="1"/>
      <c r="N795" s="1"/>
      <c r="O795" s="1"/>
    </row>
    <row r="796" s="8" customFormat="1" spans="1:15">
      <c r="A796" s="1"/>
      <c r="B796" s="1"/>
      <c r="C796" s="1"/>
      <c r="D796" s="1"/>
      <c r="E796" s="1"/>
      <c r="F796" s="1"/>
      <c r="G796" s="1"/>
      <c r="H796" s="1"/>
      <c r="I796" s="1"/>
      <c r="J796" s="1"/>
      <c r="K796" s="1"/>
      <c r="L796" s="1"/>
      <c r="M796" s="1"/>
      <c r="N796" s="1"/>
      <c r="O796" s="1"/>
    </row>
    <row r="797" s="8" customFormat="1" spans="1:15">
      <c r="A797" s="1"/>
      <c r="B797" s="1"/>
      <c r="C797" s="1"/>
      <c r="D797" s="1"/>
      <c r="E797" s="1"/>
      <c r="F797" s="1"/>
      <c r="G797" s="1"/>
      <c r="H797" s="1"/>
      <c r="I797" s="1"/>
      <c r="J797" s="1"/>
      <c r="K797" s="1"/>
      <c r="L797" s="1"/>
      <c r="M797" s="1"/>
      <c r="N797" s="1"/>
      <c r="O797" s="1"/>
    </row>
    <row r="798" s="8" customFormat="1" spans="1:15">
      <c r="A798" s="1"/>
      <c r="B798" s="1"/>
      <c r="C798" s="1"/>
      <c r="D798" s="1"/>
      <c r="E798" s="1"/>
      <c r="F798" s="1"/>
      <c r="G798" s="1"/>
      <c r="H798" s="1"/>
      <c r="I798" s="1"/>
      <c r="J798" s="1"/>
      <c r="K798" s="1"/>
      <c r="L798" s="1"/>
      <c r="M798" s="1"/>
      <c r="N798" s="1"/>
      <c r="O798" s="1"/>
    </row>
    <row r="799" s="8" customFormat="1" spans="1:15">
      <c r="A799" s="1"/>
      <c r="B799" s="1"/>
      <c r="C799" s="1"/>
      <c r="D799" s="1"/>
      <c r="E799" s="1"/>
      <c r="F799" s="1"/>
      <c r="G799" s="1"/>
      <c r="H799" s="1"/>
      <c r="I799" s="1"/>
      <c r="J799" s="1"/>
      <c r="K799" s="1"/>
      <c r="L799" s="1"/>
      <c r="M799" s="1"/>
      <c r="N799" s="1"/>
      <c r="O799" s="1"/>
    </row>
    <row r="800" s="8" customFormat="1" spans="1:15">
      <c r="A800" s="1"/>
      <c r="B800" s="1"/>
      <c r="C800" s="1"/>
      <c r="D800" s="1"/>
      <c r="E800" s="1"/>
      <c r="F800" s="1"/>
      <c r="G800" s="1"/>
      <c r="H800" s="1"/>
      <c r="I800" s="1"/>
      <c r="J800" s="1"/>
      <c r="K800" s="1"/>
      <c r="L800" s="1"/>
      <c r="M800" s="1"/>
      <c r="N800" s="1"/>
      <c r="O800" s="1"/>
    </row>
  </sheetData>
  <mergeCells count="45">
    <mergeCell ref="A1:B1"/>
    <mergeCell ref="A2:O2"/>
    <mergeCell ref="A3:M3"/>
    <mergeCell ref="H4:I4"/>
    <mergeCell ref="K4:L4"/>
    <mergeCell ref="M4:N4"/>
    <mergeCell ref="A4:A5"/>
    <mergeCell ref="B4:B5"/>
    <mergeCell ref="C4:C5"/>
    <mergeCell ref="D4:D5"/>
    <mergeCell ref="E4:E5"/>
    <mergeCell ref="E7:E8"/>
    <mergeCell ref="F4:F5"/>
    <mergeCell ref="F7:F8"/>
    <mergeCell ref="F21:F25"/>
    <mergeCell ref="F26:F27"/>
    <mergeCell ref="F44:F47"/>
    <mergeCell ref="G4:G5"/>
    <mergeCell ref="G7:G8"/>
    <mergeCell ref="G21:G25"/>
    <mergeCell ref="G26:G27"/>
    <mergeCell ref="G44:G47"/>
    <mergeCell ref="H7:H8"/>
    <mergeCell ref="H21:H25"/>
    <mergeCell ref="H26:H27"/>
    <mergeCell ref="H44:H47"/>
    <mergeCell ref="I7:I8"/>
    <mergeCell ref="I21:I25"/>
    <mergeCell ref="I26:I27"/>
    <mergeCell ref="I44:I47"/>
    <mergeCell ref="J7:J8"/>
    <mergeCell ref="J21:J25"/>
    <mergeCell ref="J26:J27"/>
    <mergeCell ref="J44:J47"/>
    <mergeCell ref="K7:K8"/>
    <mergeCell ref="K21:K25"/>
    <mergeCell ref="K26:K27"/>
    <mergeCell ref="K44:K47"/>
    <mergeCell ref="L7:L8"/>
    <mergeCell ref="L21:L25"/>
    <mergeCell ref="L26:L27"/>
    <mergeCell ref="L44:L47"/>
    <mergeCell ref="M7:M8"/>
    <mergeCell ref="N7:N8"/>
    <mergeCell ref="O4:O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3"/>
  <sheetViews>
    <sheetView workbookViewId="0">
      <selection activeCell="A1" sqref="$A1:$XFD1048576"/>
    </sheetView>
  </sheetViews>
  <sheetFormatPr defaultColWidth="9" defaultRowHeight="15.6" outlineLevelCol="6"/>
  <cols>
    <col min="1" max="1" width="13.5" style="193" customWidth="1"/>
    <col min="2" max="2" width="37" style="193" customWidth="1"/>
    <col min="3" max="3" width="14.875" style="193" customWidth="1"/>
    <col min="4" max="4" width="23.7" style="193" customWidth="1"/>
    <col min="5" max="5" width="23.7" style="259" customWidth="1"/>
    <col min="6" max="16384" width="9" style="193"/>
  </cols>
  <sheetData>
    <row r="1" ht="22.5" customHeight="1" spans="1:5">
      <c r="A1" s="193" t="s">
        <v>83</v>
      </c>
      <c r="E1" s="260"/>
    </row>
    <row r="2" s="257" customFormat="1" ht="50.25" customHeight="1" spans="1:5">
      <c r="A2" s="261" t="s">
        <v>84</v>
      </c>
      <c r="B2" s="261"/>
      <c r="C2" s="261"/>
      <c r="D2" s="261"/>
      <c r="E2" s="261"/>
    </row>
    <row r="3" s="257" customFormat="1" ht="25.5" customHeight="1" spans="5:5">
      <c r="E3" s="262" t="s">
        <v>2</v>
      </c>
    </row>
    <row r="4" s="193" customFormat="1" ht="32.25" customHeight="1" spans="1:5">
      <c r="A4" s="117" t="s">
        <v>85</v>
      </c>
      <c r="B4" s="263" t="s">
        <v>86</v>
      </c>
      <c r="C4" s="264" t="s">
        <v>87</v>
      </c>
      <c r="D4" s="264" t="s">
        <v>88</v>
      </c>
      <c r="E4" s="265" t="s">
        <v>89</v>
      </c>
    </row>
    <row r="5" ht="34.5" customHeight="1" spans="1:5">
      <c r="A5" s="115"/>
      <c r="B5" s="263" t="s">
        <v>90</v>
      </c>
      <c r="C5" s="193">
        <f>SUM(C6,C102,C108,C138,C166,C184,C214,C292,C341,C374,C392,C459,C480,C492,C501,C511,C523,C535,C544,C565,C568)</f>
        <v>286279</v>
      </c>
      <c r="D5" s="116">
        <f>SUM(D6,D102,D108,D138,D166,D184,D214,D292,D341,D374,D392,D459,D480,D492,D501,D511,D523,D535,D544,D565,D568)</f>
        <v>282909</v>
      </c>
      <c r="E5" s="266">
        <f>C5/D5*100</f>
        <v>101.191195755526</v>
      </c>
    </row>
    <row r="6" s="193" customFormat="1" ht="18" customHeight="1" spans="1:5">
      <c r="A6" s="115">
        <v>201</v>
      </c>
      <c r="B6" s="117" t="s">
        <v>91</v>
      </c>
      <c r="C6" s="116">
        <f>SUM(C7+C12+C18+C24+C28+C34+C40+C43+C49+C52+C56+C59+C62+C65+C67+C71+C75+C79+C82+C86+C89+C92+C99)</f>
        <v>30560</v>
      </c>
      <c r="D6" s="116">
        <f>SUM(D7+D12+D18+D24+D28+D34+D40+D43+D49+D52+D56+D59+D62+D65+D67+D71+D75+D79+D82+D86+D89+D92+D99)</f>
        <v>30408</v>
      </c>
      <c r="E6" s="266">
        <f>C6/D6*100</f>
        <v>100.49986845567</v>
      </c>
    </row>
    <row r="7" s="193" customFormat="1" ht="18" customHeight="1" spans="1:5">
      <c r="A7" s="115">
        <v>20101</v>
      </c>
      <c r="B7" s="117" t="s">
        <v>92</v>
      </c>
      <c r="C7" s="116">
        <f>SUM(C8:C11)</f>
        <v>1329</v>
      </c>
      <c r="D7" s="116">
        <f>SUM(D8:D11)</f>
        <v>820</v>
      </c>
      <c r="E7" s="266">
        <f>C7/D7*100</f>
        <v>162.073170731707</v>
      </c>
    </row>
    <row r="8" s="193" customFormat="1" ht="18" customHeight="1" spans="1:5">
      <c r="A8" s="115">
        <v>2010101</v>
      </c>
      <c r="B8" s="115" t="s">
        <v>93</v>
      </c>
      <c r="C8" s="116">
        <v>1215</v>
      </c>
      <c r="D8" s="116">
        <v>657</v>
      </c>
      <c r="E8" s="266">
        <f>C8/D8*100</f>
        <v>184.931506849315</v>
      </c>
    </row>
    <row r="9" s="193" customFormat="1" ht="18" customHeight="1" spans="1:5">
      <c r="A9" s="115">
        <v>2010102</v>
      </c>
      <c r="B9" s="115" t="s">
        <v>94</v>
      </c>
      <c r="C9" s="116">
        <v>5</v>
      </c>
      <c r="D9" s="267">
        <v>0</v>
      </c>
      <c r="E9" s="266"/>
    </row>
    <row r="10" s="193" customFormat="1" ht="18" customHeight="1" spans="1:5">
      <c r="A10" s="115">
        <v>2010104</v>
      </c>
      <c r="B10" s="115" t="s">
        <v>95</v>
      </c>
      <c r="C10" s="116">
        <v>17</v>
      </c>
      <c r="D10" s="267">
        <v>33</v>
      </c>
      <c r="E10" s="266">
        <f>C10/D10*100</f>
        <v>51.5151515151515</v>
      </c>
    </row>
    <row r="11" s="193" customFormat="1" ht="18" customHeight="1" spans="1:5">
      <c r="A11" s="115">
        <v>2010199</v>
      </c>
      <c r="B11" s="115" t="s">
        <v>96</v>
      </c>
      <c r="C11" s="116">
        <v>92</v>
      </c>
      <c r="D11" s="116">
        <v>130</v>
      </c>
      <c r="E11" s="266">
        <f>C11/D11*100</f>
        <v>70.7692307692308</v>
      </c>
    </row>
    <row r="12" s="193" customFormat="1" ht="18" customHeight="1" spans="1:5">
      <c r="A12" s="115">
        <v>20102</v>
      </c>
      <c r="B12" s="117" t="s">
        <v>97</v>
      </c>
      <c r="C12" s="116">
        <f>SUM(C13:C17)</f>
        <v>329</v>
      </c>
      <c r="D12" s="116">
        <f>SUM(D13:D17)</f>
        <v>645</v>
      </c>
      <c r="E12" s="266">
        <f>C12/D12*100</f>
        <v>51.0077519379845</v>
      </c>
    </row>
    <row r="13" s="193" customFormat="1" ht="18" customHeight="1" spans="1:5">
      <c r="A13" s="115">
        <v>2010201</v>
      </c>
      <c r="B13" s="115" t="s">
        <v>93</v>
      </c>
      <c r="C13" s="116">
        <v>253</v>
      </c>
      <c r="D13" s="116">
        <v>560</v>
      </c>
      <c r="E13" s="266">
        <f>C13/D13*100</f>
        <v>45.1785714285714</v>
      </c>
    </row>
    <row r="14" s="193" customFormat="1" ht="18" customHeight="1" spans="1:5">
      <c r="A14" s="115">
        <v>2010204</v>
      </c>
      <c r="B14" s="115" t="s">
        <v>98</v>
      </c>
      <c r="C14" s="116">
        <v>25</v>
      </c>
      <c r="D14" s="116">
        <v>5</v>
      </c>
      <c r="E14" s="266">
        <f t="shared" ref="E14:E68" si="0">C14/D14*100</f>
        <v>500</v>
      </c>
    </row>
    <row r="15" s="193" customFormat="1" ht="18" customHeight="1" spans="1:5">
      <c r="A15" s="115">
        <v>2010205</v>
      </c>
      <c r="B15" s="115" t="s">
        <v>99</v>
      </c>
      <c r="C15" s="116">
        <v>4</v>
      </c>
      <c r="D15" s="116">
        <v>2</v>
      </c>
      <c r="E15" s="266">
        <f t="shared" si="0"/>
        <v>200</v>
      </c>
    </row>
    <row r="16" s="193" customFormat="1" ht="18" customHeight="1" spans="1:5">
      <c r="A16" s="115">
        <v>2010250</v>
      </c>
      <c r="B16" s="115" t="s">
        <v>100</v>
      </c>
      <c r="C16" s="116">
        <v>0</v>
      </c>
      <c r="D16" s="116">
        <v>13</v>
      </c>
      <c r="E16" s="266">
        <f t="shared" si="0"/>
        <v>0</v>
      </c>
    </row>
    <row r="17" s="193" customFormat="1" ht="18" customHeight="1" spans="1:5">
      <c r="A17" s="115">
        <v>2010299</v>
      </c>
      <c r="B17" s="115" t="s">
        <v>101</v>
      </c>
      <c r="C17" s="116">
        <v>47</v>
      </c>
      <c r="D17" s="116">
        <v>65</v>
      </c>
      <c r="E17" s="266">
        <f t="shared" si="0"/>
        <v>72.3076923076923</v>
      </c>
    </row>
    <row r="18" s="193" customFormat="1" ht="18" customHeight="1" spans="1:5">
      <c r="A18" s="115">
        <v>20103</v>
      </c>
      <c r="B18" s="117" t="s">
        <v>102</v>
      </c>
      <c r="C18" s="116">
        <f>SUM(C19:C23)</f>
        <v>11711</v>
      </c>
      <c r="D18" s="116">
        <f>SUM(D19:D23)</f>
        <v>14181</v>
      </c>
      <c r="E18" s="266">
        <f t="shared" si="0"/>
        <v>82.582328467668</v>
      </c>
    </row>
    <row r="19" s="193" customFormat="1" ht="18" customHeight="1" spans="1:5">
      <c r="A19" s="115">
        <v>2010301</v>
      </c>
      <c r="B19" s="115" t="s">
        <v>93</v>
      </c>
      <c r="C19" s="116">
        <v>6728</v>
      </c>
      <c r="D19" s="116">
        <v>6539</v>
      </c>
      <c r="E19" s="266">
        <f t="shared" si="0"/>
        <v>102.890350206454</v>
      </c>
    </row>
    <row r="20" s="193" customFormat="1" ht="18" customHeight="1" spans="1:5">
      <c r="A20" s="115">
        <v>2010302</v>
      </c>
      <c r="B20" s="115" t="s">
        <v>94</v>
      </c>
      <c r="C20" s="116">
        <v>16</v>
      </c>
      <c r="D20" s="116">
        <v>42</v>
      </c>
      <c r="E20" s="266">
        <f t="shared" si="0"/>
        <v>38.0952380952381</v>
      </c>
    </row>
    <row r="21" s="193" customFormat="1" ht="18" customHeight="1" spans="1:5">
      <c r="A21" s="115">
        <v>2010308</v>
      </c>
      <c r="B21" s="115" t="s">
        <v>103</v>
      </c>
      <c r="C21" s="116">
        <v>279</v>
      </c>
      <c r="D21" s="116">
        <v>273</v>
      </c>
      <c r="E21" s="266">
        <f t="shared" si="0"/>
        <v>102.197802197802</v>
      </c>
    </row>
    <row r="22" s="193" customFormat="1" ht="18" customHeight="1" spans="1:5">
      <c r="A22" s="115">
        <v>2010350</v>
      </c>
      <c r="B22" s="115" t="s">
        <v>100</v>
      </c>
      <c r="C22" s="116">
        <v>162</v>
      </c>
      <c r="D22" s="116">
        <v>246</v>
      </c>
      <c r="E22" s="266">
        <f t="shared" si="0"/>
        <v>65.8536585365854</v>
      </c>
    </row>
    <row r="23" s="193" customFormat="1" ht="18" customHeight="1" spans="1:5">
      <c r="A23" s="115">
        <v>2010399</v>
      </c>
      <c r="B23" s="115" t="s">
        <v>104</v>
      </c>
      <c r="C23" s="116">
        <v>4526</v>
      </c>
      <c r="D23" s="116">
        <v>7081</v>
      </c>
      <c r="E23" s="266">
        <f t="shared" si="0"/>
        <v>63.9175257731959</v>
      </c>
    </row>
    <row r="24" s="193" customFormat="1" ht="18" customHeight="1" spans="1:5">
      <c r="A24" s="115">
        <v>20104</v>
      </c>
      <c r="B24" s="117" t="s">
        <v>105</v>
      </c>
      <c r="C24" s="116">
        <f>SUM(C25:C27)</f>
        <v>1170</v>
      </c>
      <c r="D24" s="116">
        <f>SUM(D25:D27)</f>
        <v>1200</v>
      </c>
      <c r="E24" s="266">
        <f t="shared" si="0"/>
        <v>97.5</v>
      </c>
    </row>
    <row r="25" s="193" customFormat="1" ht="18" customHeight="1" spans="1:5">
      <c r="A25" s="115">
        <v>2010401</v>
      </c>
      <c r="B25" s="115" t="s">
        <v>93</v>
      </c>
      <c r="C25" s="116">
        <v>744</v>
      </c>
      <c r="D25" s="116">
        <v>852</v>
      </c>
      <c r="E25" s="266">
        <f t="shared" si="0"/>
        <v>87.3239436619718</v>
      </c>
    </row>
    <row r="26" s="193" customFormat="1" ht="18" customHeight="1" spans="1:5">
      <c r="A26" s="115">
        <v>2010404</v>
      </c>
      <c r="B26" s="115" t="s">
        <v>106</v>
      </c>
      <c r="C26" s="116">
        <v>17</v>
      </c>
      <c r="D26" s="116">
        <v>14</v>
      </c>
      <c r="E26" s="266">
        <f t="shared" si="0"/>
        <v>121.428571428571</v>
      </c>
    </row>
    <row r="27" s="193" customFormat="1" ht="18" customHeight="1" spans="1:5">
      <c r="A27" s="115">
        <v>2010499</v>
      </c>
      <c r="B27" s="115" t="s">
        <v>107</v>
      </c>
      <c r="C27" s="116">
        <v>409</v>
      </c>
      <c r="D27" s="116">
        <v>334</v>
      </c>
      <c r="E27" s="266">
        <f t="shared" si="0"/>
        <v>122.455089820359</v>
      </c>
    </row>
    <row r="28" s="193" customFormat="1" ht="18" customHeight="1" spans="1:5">
      <c r="A28" s="115">
        <v>20105</v>
      </c>
      <c r="B28" s="117" t="s">
        <v>108</v>
      </c>
      <c r="C28" s="116">
        <f>SUM(C29:C33)</f>
        <v>378</v>
      </c>
      <c r="D28" s="116">
        <f>SUM(D29:D33)</f>
        <v>508</v>
      </c>
      <c r="E28" s="266">
        <f t="shared" si="0"/>
        <v>74.4094488188976</v>
      </c>
    </row>
    <row r="29" s="193" customFormat="1" ht="18" customHeight="1" spans="1:5">
      <c r="A29" s="115">
        <v>2010501</v>
      </c>
      <c r="B29" s="115" t="s">
        <v>93</v>
      </c>
      <c r="C29" s="116">
        <v>265</v>
      </c>
      <c r="D29" s="116">
        <v>274</v>
      </c>
      <c r="E29" s="266">
        <f t="shared" si="0"/>
        <v>96.7153284671533</v>
      </c>
    </row>
    <row r="30" s="193" customFormat="1" ht="18" customHeight="1" spans="1:5">
      <c r="A30" s="115">
        <v>2010502</v>
      </c>
      <c r="B30" s="115" t="s">
        <v>94</v>
      </c>
      <c r="C30" s="116">
        <v>6</v>
      </c>
      <c r="D30" s="116">
        <v>8</v>
      </c>
      <c r="E30" s="266">
        <f t="shared" si="0"/>
        <v>75</v>
      </c>
    </row>
    <row r="31" s="193" customFormat="1" ht="18" customHeight="1" spans="1:5">
      <c r="A31" s="115">
        <v>2010507</v>
      </c>
      <c r="B31" s="115" t="s">
        <v>109</v>
      </c>
      <c r="C31" s="116">
        <v>4</v>
      </c>
      <c r="D31" s="116">
        <v>170</v>
      </c>
      <c r="E31" s="266">
        <f t="shared" si="0"/>
        <v>2.35294117647059</v>
      </c>
    </row>
    <row r="32" s="193" customFormat="1" ht="18" customHeight="1" spans="1:5">
      <c r="A32" s="115">
        <v>2010508</v>
      </c>
      <c r="B32" s="115" t="s">
        <v>110</v>
      </c>
      <c r="C32" s="116">
        <v>10</v>
      </c>
      <c r="D32" s="116">
        <v>3</v>
      </c>
      <c r="E32" s="266">
        <f t="shared" si="0"/>
        <v>333.333333333333</v>
      </c>
    </row>
    <row r="33" s="193" customFormat="1" ht="18" customHeight="1" spans="1:5">
      <c r="A33" s="115">
        <v>2010599</v>
      </c>
      <c r="B33" s="115" t="s">
        <v>111</v>
      </c>
      <c r="C33" s="116">
        <v>93</v>
      </c>
      <c r="D33" s="116">
        <v>53</v>
      </c>
      <c r="E33" s="266">
        <f t="shared" si="0"/>
        <v>175.471698113208</v>
      </c>
    </row>
    <row r="34" s="193" customFormat="1" ht="18" customHeight="1" spans="1:5">
      <c r="A34" s="115">
        <v>20106</v>
      </c>
      <c r="B34" s="117" t="s">
        <v>112</v>
      </c>
      <c r="C34" s="116">
        <f>SUM(C35:C39)</f>
        <v>2614</v>
      </c>
      <c r="D34" s="116">
        <f>SUM(D35:D39)</f>
        <v>2585</v>
      </c>
      <c r="E34" s="266">
        <f t="shared" si="0"/>
        <v>101.121856866538</v>
      </c>
    </row>
    <row r="35" s="193" customFormat="1" ht="18" customHeight="1" spans="1:5">
      <c r="A35" s="115">
        <v>2010601</v>
      </c>
      <c r="B35" s="115" t="s">
        <v>93</v>
      </c>
      <c r="C35" s="116">
        <v>968</v>
      </c>
      <c r="D35" s="116">
        <v>1138</v>
      </c>
      <c r="E35" s="266">
        <f t="shared" si="0"/>
        <v>85.0615114235501</v>
      </c>
    </row>
    <row r="36" s="193" customFormat="1" ht="18" customHeight="1" spans="1:5">
      <c r="A36" s="115">
        <v>2010602</v>
      </c>
      <c r="B36" s="115" t="s">
        <v>94</v>
      </c>
      <c r="C36" s="116">
        <v>120</v>
      </c>
      <c r="D36" s="116">
        <v>68</v>
      </c>
      <c r="E36" s="266">
        <f t="shared" si="0"/>
        <v>176.470588235294</v>
      </c>
    </row>
    <row r="37" s="193" customFormat="1" ht="18" customHeight="1" spans="1:5">
      <c r="A37" s="115">
        <v>2010605</v>
      </c>
      <c r="B37" s="115" t="s">
        <v>113</v>
      </c>
      <c r="C37" s="116">
        <v>0</v>
      </c>
      <c r="D37" s="116">
        <v>5</v>
      </c>
      <c r="E37" s="266">
        <f t="shared" si="0"/>
        <v>0</v>
      </c>
    </row>
    <row r="38" s="193" customFormat="1" ht="18" customHeight="1" spans="1:5">
      <c r="A38" s="115">
        <v>2010607</v>
      </c>
      <c r="B38" s="115" t="s">
        <v>114</v>
      </c>
      <c r="C38" s="116">
        <v>0</v>
      </c>
      <c r="D38" s="116">
        <v>443</v>
      </c>
      <c r="E38" s="266">
        <f t="shared" si="0"/>
        <v>0</v>
      </c>
    </row>
    <row r="39" s="193" customFormat="1" ht="18" customHeight="1" spans="1:5">
      <c r="A39" s="115">
        <v>2010699</v>
      </c>
      <c r="B39" s="115" t="s">
        <v>115</v>
      </c>
      <c r="C39" s="116">
        <v>1526</v>
      </c>
      <c r="D39" s="116">
        <v>931</v>
      </c>
      <c r="E39" s="266">
        <f t="shared" si="0"/>
        <v>163.90977443609</v>
      </c>
    </row>
    <row r="40" s="193" customFormat="1" ht="18" customHeight="1" spans="1:5">
      <c r="A40" s="115">
        <v>20107</v>
      </c>
      <c r="B40" s="117" t="s">
        <v>116</v>
      </c>
      <c r="C40" s="116">
        <f>SUM(C41:C42)</f>
        <v>859</v>
      </c>
      <c r="D40" s="116">
        <f>SUM(D42:D42)</f>
        <v>847</v>
      </c>
      <c r="E40" s="266">
        <f t="shared" si="0"/>
        <v>101.416765053129</v>
      </c>
    </row>
    <row r="41" s="193" customFormat="1" ht="18" customHeight="1" spans="1:5">
      <c r="A41" s="115">
        <v>2010701</v>
      </c>
      <c r="B41" s="115" t="s">
        <v>93</v>
      </c>
      <c r="C41" s="116">
        <v>699</v>
      </c>
      <c r="D41" s="116">
        <v>0</v>
      </c>
      <c r="E41" s="266"/>
    </row>
    <row r="42" s="193" customFormat="1" ht="18" customHeight="1" spans="1:5">
      <c r="A42" s="115">
        <v>2010799</v>
      </c>
      <c r="B42" s="115" t="s">
        <v>117</v>
      </c>
      <c r="C42" s="116">
        <v>160</v>
      </c>
      <c r="D42" s="116">
        <v>847</v>
      </c>
      <c r="E42" s="266">
        <f t="shared" si="0"/>
        <v>18.8902007083825</v>
      </c>
    </row>
    <row r="43" s="193" customFormat="1" ht="18" customHeight="1" spans="1:5">
      <c r="A43" s="115">
        <v>20108</v>
      </c>
      <c r="B43" s="117" t="s">
        <v>118</v>
      </c>
      <c r="C43" s="116">
        <f>SUM(C44:C48)</f>
        <v>316</v>
      </c>
      <c r="D43" s="116">
        <f>SUM(D44:D48)</f>
        <v>513</v>
      </c>
      <c r="E43" s="266">
        <f t="shared" si="0"/>
        <v>61.598440545809</v>
      </c>
    </row>
    <row r="44" s="193" customFormat="1" ht="18" customHeight="1" spans="1:5">
      <c r="A44" s="115">
        <v>2010801</v>
      </c>
      <c r="B44" s="115" t="s">
        <v>93</v>
      </c>
      <c r="C44" s="116">
        <v>248</v>
      </c>
      <c r="D44" s="116">
        <v>181</v>
      </c>
      <c r="E44" s="266">
        <f t="shared" si="0"/>
        <v>137.016574585635</v>
      </c>
    </row>
    <row r="45" s="193" customFormat="1" ht="18" customHeight="1" spans="1:5">
      <c r="A45" s="115">
        <v>2010802</v>
      </c>
      <c r="B45" s="115" t="s">
        <v>94</v>
      </c>
      <c r="C45" s="116">
        <v>4</v>
      </c>
      <c r="D45" s="116">
        <v>0</v>
      </c>
      <c r="E45" s="266"/>
    </row>
    <row r="46" s="193" customFormat="1" ht="18" customHeight="1" spans="1:5">
      <c r="A46" s="115">
        <v>2010804</v>
      </c>
      <c r="B46" s="115" t="s">
        <v>119</v>
      </c>
      <c r="C46" s="116">
        <v>8</v>
      </c>
      <c r="D46" s="116">
        <v>96</v>
      </c>
      <c r="E46" s="266">
        <f t="shared" si="0"/>
        <v>8.33333333333333</v>
      </c>
    </row>
    <row r="47" s="193" customFormat="1" ht="18" customHeight="1" spans="1:5">
      <c r="A47" s="115">
        <v>2010850</v>
      </c>
      <c r="B47" s="115" t="s">
        <v>100</v>
      </c>
      <c r="C47" s="116">
        <v>0</v>
      </c>
      <c r="D47" s="116">
        <v>34</v>
      </c>
      <c r="E47" s="266">
        <f t="shared" si="0"/>
        <v>0</v>
      </c>
    </row>
    <row r="48" s="193" customFormat="1" ht="18" customHeight="1" spans="1:5">
      <c r="A48" s="115">
        <v>2010899</v>
      </c>
      <c r="B48" s="115" t="s">
        <v>120</v>
      </c>
      <c r="C48" s="116">
        <v>56</v>
      </c>
      <c r="D48" s="116">
        <v>202</v>
      </c>
      <c r="E48" s="266">
        <f t="shared" si="0"/>
        <v>27.7227722772277</v>
      </c>
    </row>
    <row r="49" s="193" customFormat="1" ht="18" customHeight="1" spans="1:5">
      <c r="A49" s="115">
        <v>20111</v>
      </c>
      <c r="B49" s="117" t="s">
        <v>121</v>
      </c>
      <c r="C49" s="116">
        <f>SUM(C50:C51)</f>
        <v>1908</v>
      </c>
      <c r="D49" s="116">
        <f>SUM(D50:D51)</f>
        <v>1707</v>
      </c>
      <c r="E49" s="266">
        <f t="shared" si="0"/>
        <v>111.775043936731</v>
      </c>
    </row>
    <row r="50" s="193" customFormat="1" ht="18" customHeight="1" spans="1:5">
      <c r="A50" s="115">
        <v>2011101</v>
      </c>
      <c r="B50" s="115" t="s">
        <v>93</v>
      </c>
      <c r="C50" s="116">
        <v>1729</v>
      </c>
      <c r="D50" s="116">
        <v>1649</v>
      </c>
      <c r="E50" s="266">
        <f t="shared" si="0"/>
        <v>104.851425106125</v>
      </c>
    </row>
    <row r="51" s="193" customFormat="1" ht="18" customHeight="1" spans="1:5">
      <c r="A51" s="115">
        <v>2011199</v>
      </c>
      <c r="B51" s="115" t="s">
        <v>122</v>
      </c>
      <c r="C51" s="116">
        <v>179</v>
      </c>
      <c r="D51" s="116">
        <v>58</v>
      </c>
      <c r="E51" s="266">
        <f t="shared" si="0"/>
        <v>308.620689655172</v>
      </c>
    </row>
    <row r="52" s="193" customFormat="1" ht="18" customHeight="1" spans="1:5">
      <c r="A52" s="115">
        <v>20113</v>
      </c>
      <c r="B52" s="117" t="s">
        <v>123</v>
      </c>
      <c r="C52" s="116">
        <f>SUM(C53:C55)</f>
        <v>366</v>
      </c>
      <c r="D52" s="116">
        <f>SUM(D53:D55)</f>
        <v>63</v>
      </c>
      <c r="E52" s="266">
        <f t="shared" si="0"/>
        <v>580.952380952381</v>
      </c>
    </row>
    <row r="53" s="193" customFormat="1" ht="18" customHeight="1" spans="1:5">
      <c r="A53" s="115">
        <v>2011301</v>
      </c>
      <c r="B53" s="115" t="s">
        <v>93</v>
      </c>
      <c r="C53" s="116">
        <v>268</v>
      </c>
      <c r="D53" s="116">
        <v>58</v>
      </c>
      <c r="E53" s="266">
        <f t="shared" si="0"/>
        <v>462.068965517241</v>
      </c>
    </row>
    <row r="54" s="193" customFormat="1" ht="18" customHeight="1" spans="1:5">
      <c r="A54" s="115">
        <v>2011308</v>
      </c>
      <c r="B54" s="115" t="s">
        <v>124</v>
      </c>
      <c r="C54" s="116">
        <v>68</v>
      </c>
      <c r="D54" s="116">
        <v>5</v>
      </c>
      <c r="E54" s="266">
        <f t="shared" si="0"/>
        <v>1360</v>
      </c>
    </row>
    <row r="55" s="193" customFormat="1" ht="18" customHeight="1" spans="1:5">
      <c r="A55" s="115">
        <v>2011399</v>
      </c>
      <c r="B55" s="115" t="s">
        <v>125</v>
      </c>
      <c r="C55" s="116">
        <v>30</v>
      </c>
      <c r="D55" s="116">
        <v>0</v>
      </c>
      <c r="E55" s="266"/>
    </row>
    <row r="56" s="193" customFormat="1" ht="18" customHeight="1" spans="1:5">
      <c r="A56" s="115">
        <v>20114</v>
      </c>
      <c r="B56" s="117" t="s">
        <v>126</v>
      </c>
      <c r="C56" s="116">
        <f>SUM(C57:C58)</f>
        <v>1</v>
      </c>
      <c r="D56" s="116">
        <f>SUM(D57:D57)</f>
        <v>30</v>
      </c>
      <c r="E56" s="266">
        <f t="shared" si="0"/>
        <v>3.33333333333333</v>
      </c>
    </row>
    <row r="57" s="193" customFormat="1" ht="18" customHeight="1" spans="1:5">
      <c r="A57" s="115">
        <v>2011404</v>
      </c>
      <c r="B57" s="115" t="s">
        <v>127</v>
      </c>
      <c r="C57" s="116">
        <v>0</v>
      </c>
      <c r="D57" s="116">
        <v>30</v>
      </c>
      <c r="E57" s="266">
        <f t="shared" si="0"/>
        <v>0</v>
      </c>
    </row>
    <row r="58" s="193" customFormat="1" ht="18" customHeight="1" spans="1:5">
      <c r="A58" s="115">
        <v>2011409</v>
      </c>
      <c r="B58" s="115" t="s">
        <v>128</v>
      </c>
      <c r="C58" s="116">
        <v>1</v>
      </c>
      <c r="D58" s="116">
        <v>0</v>
      </c>
      <c r="E58" s="266"/>
    </row>
    <row r="59" s="193" customFormat="1" ht="18" customHeight="1" spans="1:5">
      <c r="A59" s="115">
        <v>20123</v>
      </c>
      <c r="B59" s="117" t="s">
        <v>129</v>
      </c>
      <c r="C59" s="116">
        <f>SUM(C60:C61)</f>
        <v>65</v>
      </c>
      <c r="D59" s="116">
        <f>SUM(D60:D61)</f>
        <v>381</v>
      </c>
      <c r="E59" s="266">
        <f t="shared" si="0"/>
        <v>17.0603674540682</v>
      </c>
    </row>
    <row r="60" s="193" customFormat="1" ht="18" customHeight="1" spans="1:5">
      <c r="A60" s="115">
        <v>2012304</v>
      </c>
      <c r="B60" s="115" t="s">
        <v>130</v>
      </c>
      <c r="C60" s="116">
        <v>34</v>
      </c>
      <c r="D60" s="116">
        <v>257</v>
      </c>
      <c r="E60" s="266">
        <f t="shared" si="0"/>
        <v>13.2295719844358</v>
      </c>
    </row>
    <row r="61" s="193" customFormat="1" ht="18" customHeight="1" spans="1:5">
      <c r="A61" s="115">
        <v>2012399</v>
      </c>
      <c r="B61" s="115" t="s">
        <v>131</v>
      </c>
      <c r="C61" s="116">
        <v>31</v>
      </c>
      <c r="D61" s="116">
        <v>124</v>
      </c>
      <c r="E61" s="266">
        <f t="shared" si="0"/>
        <v>25</v>
      </c>
    </row>
    <row r="62" s="193" customFormat="1" ht="18" customHeight="1" spans="1:5">
      <c r="A62" s="115">
        <v>20126</v>
      </c>
      <c r="B62" s="117" t="s">
        <v>132</v>
      </c>
      <c r="C62" s="116">
        <f>SUM(C63:C64)</f>
        <v>82</v>
      </c>
      <c r="D62" s="116">
        <f>SUM(D63:D64)</f>
        <v>160</v>
      </c>
      <c r="E62" s="266">
        <f t="shared" si="0"/>
        <v>51.25</v>
      </c>
    </row>
    <row r="63" s="193" customFormat="1" ht="18" customHeight="1" spans="1:5">
      <c r="A63" s="115">
        <v>2012601</v>
      </c>
      <c r="B63" s="115" t="s">
        <v>93</v>
      </c>
      <c r="C63" s="116">
        <v>79</v>
      </c>
      <c r="D63" s="116">
        <v>98</v>
      </c>
      <c r="E63" s="266">
        <f t="shared" si="0"/>
        <v>80.6122448979592</v>
      </c>
    </row>
    <row r="64" s="193" customFormat="1" ht="16" customHeight="1" spans="1:5">
      <c r="A64" s="115">
        <v>2012699</v>
      </c>
      <c r="B64" s="115" t="s">
        <v>133</v>
      </c>
      <c r="C64" s="116">
        <v>3</v>
      </c>
      <c r="D64" s="116">
        <v>62</v>
      </c>
      <c r="E64" s="266">
        <f t="shared" si="0"/>
        <v>4.83870967741935</v>
      </c>
    </row>
    <row r="65" s="193" customFormat="1" ht="18" customHeight="1" spans="1:5">
      <c r="A65" s="115">
        <v>20128</v>
      </c>
      <c r="B65" s="117" t="s">
        <v>134</v>
      </c>
      <c r="C65" s="116">
        <f>SUM(C66:C66)</f>
        <v>0</v>
      </c>
      <c r="D65" s="116">
        <f>SUM(D66:D66)</f>
        <v>8</v>
      </c>
      <c r="E65" s="266">
        <f t="shared" si="0"/>
        <v>0</v>
      </c>
    </row>
    <row r="66" s="193" customFormat="1" ht="18" customHeight="1" spans="1:5">
      <c r="A66" s="115">
        <v>2012899</v>
      </c>
      <c r="B66" s="115" t="s">
        <v>135</v>
      </c>
      <c r="C66" s="116">
        <v>0</v>
      </c>
      <c r="D66" s="116">
        <v>8</v>
      </c>
      <c r="E66" s="266">
        <f t="shared" si="0"/>
        <v>0</v>
      </c>
    </row>
    <row r="67" s="193" customFormat="1" ht="18" customHeight="1" spans="1:5">
      <c r="A67" s="115">
        <v>20129</v>
      </c>
      <c r="B67" s="117" t="s">
        <v>136</v>
      </c>
      <c r="C67" s="116">
        <f>SUM(C68:C70)</f>
        <v>227</v>
      </c>
      <c r="D67" s="116">
        <f>SUM(D68:D70)</f>
        <v>205</v>
      </c>
      <c r="E67" s="266">
        <f t="shared" si="0"/>
        <v>110.731707317073</v>
      </c>
    </row>
    <row r="68" s="193" customFormat="1" ht="18" customHeight="1" spans="1:5">
      <c r="A68" s="115">
        <v>2012901</v>
      </c>
      <c r="B68" s="115" t="s">
        <v>93</v>
      </c>
      <c r="C68" s="116">
        <v>126</v>
      </c>
      <c r="D68" s="116">
        <v>99</v>
      </c>
      <c r="E68" s="266">
        <f t="shared" si="0"/>
        <v>127.272727272727</v>
      </c>
    </row>
    <row r="69" s="193" customFormat="1" ht="18" customHeight="1" spans="1:5">
      <c r="A69" s="115">
        <v>2012902</v>
      </c>
      <c r="B69" s="115" t="s">
        <v>94</v>
      </c>
      <c r="C69" s="116">
        <v>3</v>
      </c>
      <c r="D69" s="116">
        <v>0</v>
      </c>
      <c r="E69" s="266"/>
    </row>
    <row r="70" s="193" customFormat="1" ht="18" customHeight="1" spans="1:5">
      <c r="A70" s="115">
        <v>2012999</v>
      </c>
      <c r="B70" s="115" t="s">
        <v>137</v>
      </c>
      <c r="C70" s="116">
        <v>98</v>
      </c>
      <c r="D70" s="116">
        <v>106</v>
      </c>
      <c r="E70" s="266">
        <f t="shared" ref="E69:E132" si="1">C70/D70*100</f>
        <v>92.4528301886792</v>
      </c>
    </row>
    <row r="71" s="193" customFormat="1" ht="18" customHeight="1" spans="1:5">
      <c r="A71" s="115">
        <v>20131</v>
      </c>
      <c r="B71" s="117" t="s">
        <v>138</v>
      </c>
      <c r="C71" s="116">
        <f>SUM(C72:C74)</f>
        <v>1944</v>
      </c>
      <c r="D71" s="116">
        <f>SUM(D72:D74)</f>
        <v>2324</v>
      </c>
      <c r="E71" s="266">
        <f t="shared" si="1"/>
        <v>83.6488812392427</v>
      </c>
    </row>
    <row r="72" s="193" customFormat="1" ht="18" customHeight="1" spans="1:5">
      <c r="A72" s="115">
        <v>2013101</v>
      </c>
      <c r="B72" s="115" t="s">
        <v>93</v>
      </c>
      <c r="C72" s="116">
        <v>1852</v>
      </c>
      <c r="D72" s="116">
        <v>2057</v>
      </c>
      <c r="E72" s="266">
        <f t="shared" si="1"/>
        <v>90.034030140982</v>
      </c>
    </row>
    <row r="73" s="193" customFormat="1" ht="18" customHeight="1" spans="1:5">
      <c r="A73" s="115">
        <v>2013102</v>
      </c>
      <c r="B73" s="115" t="s">
        <v>94</v>
      </c>
      <c r="C73" s="116">
        <v>3</v>
      </c>
      <c r="D73" s="116">
        <v>1</v>
      </c>
      <c r="E73" s="266">
        <f t="shared" si="1"/>
        <v>300</v>
      </c>
    </row>
    <row r="74" s="193" customFormat="1" ht="18" customHeight="1" spans="1:5">
      <c r="A74" s="115">
        <v>2013199</v>
      </c>
      <c r="B74" s="115" t="s">
        <v>139</v>
      </c>
      <c r="C74" s="116">
        <v>89</v>
      </c>
      <c r="D74" s="116">
        <v>266</v>
      </c>
      <c r="E74" s="266">
        <f t="shared" si="1"/>
        <v>33.4586466165414</v>
      </c>
    </row>
    <row r="75" s="193" customFormat="1" ht="18" customHeight="1" spans="1:5">
      <c r="A75" s="115">
        <v>20132</v>
      </c>
      <c r="B75" s="117" t="s">
        <v>140</v>
      </c>
      <c r="C75" s="116">
        <f>SUM(C76:C78)</f>
        <v>637</v>
      </c>
      <c r="D75" s="116">
        <f>SUM(D76:D78)</f>
        <v>784</v>
      </c>
      <c r="E75" s="266">
        <f t="shared" si="1"/>
        <v>81.25</v>
      </c>
    </row>
    <row r="76" s="193" customFormat="1" ht="18" customHeight="1" spans="1:5">
      <c r="A76" s="115">
        <v>2013201</v>
      </c>
      <c r="B76" s="115" t="s">
        <v>93</v>
      </c>
      <c r="C76" s="116">
        <v>601</v>
      </c>
      <c r="D76" s="116">
        <v>612</v>
      </c>
      <c r="E76" s="266">
        <f t="shared" si="1"/>
        <v>98.202614379085</v>
      </c>
    </row>
    <row r="77" s="193" customFormat="1" ht="18" customHeight="1" spans="1:5">
      <c r="A77" s="115">
        <v>2013202</v>
      </c>
      <c r="B77" s="115" t="s">
        <v>94</v>
      </c>
      <c r="C77" s="116">
        <v>0</v>
      </c>
      <c r="D77" s="116">
        <v>21</v>
      </c>
      <c r="E77" s="266">
        <f t="shared" si="1"/>
        <v>0</v>
      </c>
    </row>
    <row r="78" s="193" customFormat="1" ht="18" customHeight="1" spans="1:5">
      <c r="A78" s="115">
        <v>2013299</v>
      </c>
      <c r="B78" s="115" t="s">
        <v>141</v>
      </c>
      <c r="C78" s="116">
        <v>36</v>
      </c>
      <c r="D78" s="116">
        <v>151</v>
      </c>
      <c r="E78" s="266">
        <f t="shared" si="1"/>
        <v>23.841059602649</v>
      </c>
    </row>
    <row r="79" s="193" customFormat="1" ht="18" customHeight="1" spans="1:5">
      <c r="A79" s="115">
        <v>20133</v>
      </c>
      <c r="B79" s="117" t="s">
        <v>142</v>
      </c>
      <c r="C79" s="116">
        <f>SUM(C80:C81)</f>
        <v>391</v>
      </c>
      <c r="D79" s="116">
        <f>SUM(D80:D81)</f>
        <v>503</v>
      </c>
      <c r="E79" s="266">
        <f t="shared" si="1"/>
        <v>77.7335984095428</v>
      </c>
    </row>
    <row r="80" s="193" customFormat="1" ht="18" customHeight="1" spans="1:5">
      <c r="A80" s="115">
        <v>2013301</v>
      </c>
      <c r="B80" s="115" t="s">
        <v>93</v>
      </c>
      <c r="C80" s="116">
        <v>257</v>
      </c>
      <c r="D80" s="116">
        <v>175</v>
      </c>
      <c r="E80" s="266">
        <f t="shared" si="1"/>
        <v>146.857142857143</v>
      </c>
    </row>
    <row r="81" s="193" customFormat="1" ht="18" customHeight="1" spans="1:5">
      <c r="A81" s="115">
        <v>2013399</v>
      </c>
      <c r="B81" s="115" t="s">
        <v>143</v>
      </c>
      <c r="C81" s="116">
        <v>134</v>
      </c>
      <c r="D81" s="116">
        <v>328</v>
      </c>
      <c r="E81" s="266">
        <f t="shared" si="1"/>
        <v>40.8536585365854</v>
      </c>
    </row>
    <row r="82" s="193" customFormat="1" ht="18" customHeight="1" spans="1:5">
      <c r="A82" s="115">
        <v>20134</v>
      </c>
      <c r="B82" s="117" t="s">
        <v>144</v>
      </c>
      <c r="C82" s="116">
        <f>SUM(C83:C85)</f>
        <v>408</v>
      </c>
      <c r="D82" s="116">
        <f>SUM(D83:D85)</f>
        <v>289</v>
      </c>
      <c r="E82" s="266">
        <f t="shared" si="1"/>
        <v>141.176470588235</v>
      </c>
    </row>
    <row r="83" s="193" customFormat="1" ht="18" customHeight="1" spans="1:5">
      <c r="A83" s="115">
        <v>2013401</v>
      </c>
      <c r="B83" s="115" t="s">
        <v>93</v>
      </c>
      <c r="C83" s="116">
        <v>306</v>
      </c>
      <c r="D83" s="116">
        <v>245</v>
      </c>
      <c r="E83" s="266">
        <f t="shared" si="1"/>
        <v>124.897959183673</v>
      </c>
    </row>
    <row r="84" s="193" customFormat="1" ht="18" customHeight="1" spans="1:5">
      <c r="A84" s="115">
        <v>2013404</v>
      </c>
      <c r="B84" s="115" t="s">
        <v>145</v>
      </c>
      <c r="C84" s="116">
        <v>4</v>
      </c>
      <c r="D84" s="116">
        <v>7</v>
      </c>
      <c r="E84" s="266">
        <f t="shared" si="1"/>
        <v>57.1428571428571</v>
      </c>
    </row>
    <row r="85" s="193" customFormat="1" ht="18" customHeight="1" spans="1:5">
      <c r="A85" s="115">
        <v>2013499</v>
      </c>
      <c r="B85" s="115" t="s">
        <v>146</v>
      </c>
      <c r="C85" s="116">
        <v>98</v>
      </c>
      <c r="D85" s="116">
        <v>37</v>
      </c>
      <c r="E85" s="266">
        <f t="shared" si="1"/>
        <v>264.864864864865</v>
      </c>
    </row>
    <row r="86" s="193" customFormat="1" ht="18" customHeight="1" spans="1:5">
      <c r="A86" s="115">
        <v>20136</v>
      </c>
      <c r="B86" s="117" t="s">
        <v>147</v>
      </c>
      <c r="C86" s="116">
        <f>SUM(C87:C88)</f>
        <v>12</v>
      </c>
      <c r="D86" s="116">
        <f>SUM(D87:D88)</f>
        <v>13</v>
      </c>
      <c r="E86" s="266">
        <f t="shared" si="1"/>
        <v>92.3076923076923</v>
      </c>
    </row>
    <row r="87" s="193" customFormat="1" ht="18" customHeight="1" spans="1:5">
      <c r="A87" s="115">
        <v>2013602</v>
      </c>
      <c r="B87" s="115" t="s">
        <v>94</v>
      </c>
      <c r="C87" s="116">
        <v>12</v>
      </c>
      <c r="D87" s="116">
        <v>12</v>
      </c>
      <c r="E87" s="266">
        <f t="shared" si="1"/>
        <v>100</v>
      </c>
    </row>
    <row r="88" s="193" customFormat="1" ht="18" customHeight="1" spans="1:5">
      <c r="A88" s="115">
        <v>2013699</v>
      </c>
      <c r="B88" s="115" t="s">
        <v>148</v>
      </c>
      <c r="C88" s="116">
        <v>0</v>
      </c>
      <c r="D88" s="116">
        <v>1</v>
      </c>
      <c r="E88" s="266">
        <f t="shared" si="1"/>
        <v>0</v>
      </c>
    </row>
    <row r="89" s="193" customFormat="1" ht="18" customHeight="1" spans="1:5">
      <c r="A89" s="115">
        <v>20137</v>
      </c>
      <c r="B89" s="117" t="s">
        <v>149</v>
      </c>
      <c r="C89" s="116">
        <f>SUM(C90:C91)</f>
        <v>876</v>
      </c>
      <c r="D89" s="116">
        <f>SUM(D90:D91)</f>
        <v>379</v>
      </c>
      <c r="E89" s="266">
        <f t="shared" si="1"/>
        <v>231.134564643799</v>
      </c>
    </row>
    <row r="90" s="193" customFormat="1" ht="18" customHeight="1" spans="1:5">
      <c r="A90" s="115">
        <v>2013701</v>
      </c>
      <c r="B90" s="115" t="s">
        <v>93</v>
      </c>
      <c r="C90" s="116">
        <v>129</v>
      </c>
      <c r="D90" s="116">
        <v>101</v>
      </c>
      <c r="E90" s="266">
        <f t="shared" si="1"/>
        <v>127.722772277228</v>
      </c>
    </row>
    <row r="91" s="193" customFormat="1" ht="18" customHeight="1" spans="1:5">
      <c r="A91" s="115">
        <v>2013799</v>
      </c>
      <c r="B91" s="115" t="s">
        <v>150</v>
      </c>
      <c r="C91" s="116">
        <v>747</v>
      </c>
      <c r="D91" s="116">
        <v>278</v>
      </c>
      <c r="E91" s="266">
        <f t="shared" si="1"/>
        <v>268.705035971223</v>
      </c>
    </row>
    <row r="92" s="193" customFormat="1" ht="18" customHeight="1" spans="1:5">
      <c r="A92" s="115">
        <v>20138</v>
      </c>
      <c r="B92" s="117" t="s">
        <v>151</v>
      </c>
      <c r="C92" s="116">
        <f>SUM(C93:C98)</f>
        <v>1274</v>
      </c>
      <c r="D92" s="116">
        <f>SUM(D93:D98)</f>
        <v>1355</v>
      </c>
      <c r="E92" s="266">
        <f t="shared" si="1"/>
        <v>94.0221402214022</v>
      </c>
    </row>
    <row r="93" s="193" customFormat="1" ht="18" customHeight="1" spans="1:5">
      <c r="A93" s="115">
        <v>2013801</v>
      </c>
      <c r="B93" s="115" t="s">
        <v>93</v>
      </c>
      <c r="C93" s="116">
        <v>1024</v>
      </c>
      <c r="D93" s="116">
        <v>1023</v>
      </c>
      <c r="E93" s="266">
        <f t="shared" si="1"/>
        <v>100.097751710655</v>
      </c>
    </row>
    <row r="94" s="193" customFormat="1" ht="18" customHeight="1" spans="1:5">
      <c r="A94" s="115">
        <v>2013805</v>
      </c>
      <c r="B94" s="115" t="s">
        <v>152</v>
      </c>
      <c r="C94" s="116">
        <v>164</v>
      </c>
      <c r="D94" s="116">
        <v>0</v>
      </c>
      <c r="E94" s="266"/>
    </row>
    <row r="95" s="193" customFormat="1" ht="18" customHeight="1" spans="1:5">
      <c r="A95" s="115">
        <v>2013810</v>
      </c>
      <c r="B95" s="115" t="s">
        <v>153</v>
      </c>
      <c r="C95" s="116">
        <v>4</v>
      </c>
      <c r="D95" s="116">
        <v>0</v>
      </c>
      <c r="E95" s="266"/>
    </row>
    <row r="96" s="193" customFormat="1" ht="18" customHeight="1" spans="1:5">
      <c r="A96" s="115">
        <v>2013812</v>
      </c>
      <c r="B96" s="115" t="s">
        <v>154</v>
      </c>
      <c r="C96" s="116">
        <v>1</v>
      </c>
      <c r="D96" s="116">
        <v>1</v>
      </c>
      <c r="E96" s="266">
        <f t="shared" si="1"/>
        <v>100</v>
      </c>
    </row>
    <row r="97" s="193" customFormat="1" ht="18" customHeight="1" spans="1:5">
      <c r="A97" s="115">
        <v>2013816</v>
      </c>
      <c r="B97" s="115" t="s">
        <v>155</v>
      </c>
      <c r="C97" s="116">
        <v>0</v>
      </c>
      <c r="D97" s="116">
        <v>50</v>
      </c>
      <c r="E97" s="266">
        <f t="shared" si="1"/>
        <v>0</v>
      </c>
    </row>
    <row r="98" s="193" customFormat="1" ht="18" customHeight="1" spans="1:5">
      <c r="A98" s="115">
        <v>2013899</v>
      </c>
      <c r="B98" s="115" t="s">
        <v>156</v>
      </c>
      <c r="C98" s="116">
        <v>81</v>
      </c>
      <c r="D98" s="116">
        <v>281</v>
      </c>
      <c r="E98" s="266">
        <f t="shared" si="1"/>
        <v>28.8256227758007</v>
      </c>
    </row>
    <row r="99" s="193" customFormat="1" ht="18" customHeight="1" spans="1:5">
      <c r="A99" s="115">
        <v>20199</v>
      </c>
      <c r="B99" s="117" t="s">
        <v>157</v>
      </c>
      <c r="C99" s="116">
        <f>SUM(C100:C101)</f>
        <v>3663</v>
      </c>
      <c r="D99" s="116">
        <f>SUM(D100:D101)</f>
        <v>908</v>
      </c>
      <c r="E99" s="266">
        <f t="shared" si="1"/>
        <v>403.4140969163</v>
      </c>
    </row>
    <row r="100" s="193" customFormat="1" ht="18" customHeight="1" spans="1:5">
      <c r="A100" s="115">
        <v>2019901</v>
      </c>
      <c r="B100" s="115" t="s">
        <v>158</v>
      </c>
      <c r="C100" s="116">
        <v>0</v>
      </c>
      <c r="D100" s="116">
        <v>25</v>
      </c>
      <c r="E100" s="266">
        <f t="shared" si="1"/>
        <v>0</v>
      </c>
    </row>
    <row r="101" s="193" customFormat="1" ht="18" customHeight="1" spans="1:5">
      <c r="A101" s="115">
        <v>2019999</v>
      </c>
      <c r="B101" s="115" t="s">
        <v>159</v>
      </c>
      <c r="C101" s="116">
        <v>3663</v>
      </c>
      <c r="D101" s="116">
        <v>883</v>
      </c>
      <c r="E101" s="266">
        <f t="shared" si="1"/>
        <v>414.835787089468</v>
      </c>
    </row>
    <row r="102" s="193" customFormat="1" ht="18" customHeight="1" spans="1:5">
      <c r="A102" s="115">
        <v>203</v>
      </c>
      <c r="B102" s="117" t="s">
        <v>160</v>
      </c>
      <c r="C102" s="116">
        <f>SUM(C103,C106)</f>
        <v>8</v>
      </c>
      <c r="D102" s="116">
        <f>SUM(D103,D106)</f>
        <v>270</v>
      </c>
      <c r="E102" s="266">
        <f t="shared" si="1"/>
        <v>2.96296296296296</v>
      </c>
    </row>
    <row r="103" s="193" customFormat="1" ht="18" customHeight="1" spans="1:5">
      <c r="A103" s="115">
        <v>20306</v>
      </c>
      <c r="B103" s="117" t="s">
        <v>161</v>
      </c>
      <c r="C103" s="116">
        <f>SUM(C104:C105)</f>
        <v>8</v>
      </c>
      <c r="D103" s="116">
        <f>SUM(D105:D105)</f>
        <v>0</v>
      </c>
      <c r="E103" s="266"/>
    </row>
    <row r="104" s="193" customFormat="1" ht="18" customHeight="1" spans="1:5">
      <c r="A104" s="115">
        <v>2030601</v>
      </c>
      <c r="B104" s="115" t="s">
        <v>162</v>
      </c>
      <c r="C104" s="116">
        <v>2</v>
      </c>
      <c r="D104" s="116">
        <v>0</v>
      </c>
      <c r="E104" s="266"/>
    </row>
    <row r="105" s="193" customFormat="1" ht="18" customHeight="1" spans="1:5">
      <c r="A105" s="115">
        <v>2030603</v>
      </c>
      <c r="B105" s="115" t="s">
        <v>163</v>
      </c>
      <c r="C105" s="116">
        <v>6</v>
      </c>
      <c r="D105" s="116">
        <v>0</v>
      </c>
      <c r="E105" s="266"/>
    </row>
    <row r="106" s="193" customFormat="1" ht="18" customHeight="1" spans="1:5">
      <c r="A106" s="115">
        <v>20399</v>
      </c>
      <c r="B106" s="117" t="s">
        <v>164</v>
      </c>
      <c r="C106" s="116">
        <f>C107</f>
        <v>0</v>
      </c>
      <c r="D106" s="116">
        <f>D107</f>
        <v>270</v>
      </c>
      <c r="E106" s="266">
        <f t="shared" si="1"/>
        <v>0</v>
      </c>
    </row>
    <row r="107" s="193" customFormat="1" ht="18" customHeight="1" spans="1:5">
      <c r="A107" s="115">
        <v>2039999</v>
      </c>
      <c r="B107" s="115" t="s">
        <v>165</v>
      </c>
      <c r="C107" s="116">
        <v>0</v>
      </c>
      <c r="D107" s="116">
        <v>270</v>
      </c>
      <c r="E107" s="266">
        <f t="shared" si="1"/>
        <v>0</v>
      </c>
    </row>
    <row r="108" s="193" customFormat="1" ht="18" customHeight="1" spans="1:5">
      <c r="A108" s="115">
        <v>204</v>
      </c>
      <c r="B108" s="117" t="s">
        <v>166</v>
      </c>
      <c r="C108" s="116">
        <f>SUM(C109,C112,C118,C121,C124,C129,C131,C135)</f>
        <v>7942</v>
      </c>
      <c r="D108" s="116">
        <f>SUM(D109,D112,D118,D121,D124,D129,D131,D135)</f>
        <v>10200</v>
      </c>
      <c r="E108" s="266">
        <f t="shared" si="1"/>
        <v>77.8627450980392</v>
      </c>
    </row>
    <row r="109" s="193" customFormat="1" ht="18" customHeight="1" spans="1:5">
      <c r="A109" s="115">
        <v>20401</v>
      </c>
      <c r="B109" s="117" t="s">
        <v>167</v>
      </c>
      <c r="C109" s="116">
        <f>SUM(C110:C111)</f>
        <v>355</v>
      </c>
      <c r="D109" s="116">
        <f>SUM(D110:D111)</f>
        <v>125</v>
      </c>
      <c r="E109" s="266">
        <f t="shared" si="1"/>
        <v>284</v>
      </c>
    </row>
    <row r="110" s="193" customFormat="1" ht="18" customHeight="1" spans="1:5">
      <c r="A110" s="115">
        <v>2040101</v>
      </c>
      <c r="B110" s="115" t="s">
        <v>168</v>
      </c>
      <c r="C110" s="116">
        <v>40</v>
      </c>
      <c r="D110" s="116">
        <v>40</v>
      </c>
      <c r="E110" s="266">
        <f t="shared" si="1"/>
        <v>100</v>
      </c>
    </row>
    <row r="111" s="193" customFormat="1" ht="18" customHeight="1" spans="1:5">
      <c r="A111" s="115">
        <v>2040199</v>
      </c>
      <c r="B111" s="115" t="s">
        <v>169</v>
      </c>
      <c r="C111" s="116">
        <v>315</v>
      </c>
      <c r="D111" s="116">
        <v>85</v>
      </c>
      <c r="E111" s="266">
        <f t="shared" si="1"/>
        <v>370.588235294118</v>
      </c>
    </row>
    <row r="112" s="193" customFormat="1" ht="18" customHeight="1" spans="1:5">
      <c r="A112" s="115">
        <v>20402</v>
      </c>
      <c r="B112" s="117" t="s">
        <v>170</v>
      </c>
      <c r="C112" s="116">
        <f>SUM(C113:C117)</f>
        <v>6379</v>
      </c>
      <c r="D112" s="116">
        <f>SUM(D113:D117)</f>
        <v>9145</v>
      </c>
      <c r="E112" s="266">
        <f t="shared" si="1"/>
        <v>69.7539639147075</v>
      </c>
    </row>
    <row r="113" s="193" customFormat="1" ht="18" customHeight="1" spans="1:5">
      <c r="A113" s="115">
        <v>2040201</v>
      </c>
      <c r="B113" s="115" t="s">
        <v>93</v>
      </c>
      <c r="C113" s="116">
        <v>3376</v>
      </c>
      <c r="D113" s="116">
        <v>4051</v>
      </c>
      <c r="E113" s="266">
        <f t="shared" si="1"/>
        <v>83.3374475438163</v>
      </c>
    </row>
    <row r="114" s="193" customFormat="1" ht="18" customHeight="1" spans="1:5">
      <c r="A114" s="115">
        <v>2040202</v>
      </c>
      <c r="B114" s="115" t="s">
        <v>94</v>
      </c>
      <c r="C114" s="116">
        <v>90</v>
      </c>
      <c r="D114" s="116">
        <v>240</v>
      </c>
      <c r="E114" s="266">
        <f t="shared" si="1"/>
        <v>37.5</v>
      </c>
    </row>
    <row r="115" s="193" customFormat="1" ht="18" customHeight="1" spans="1:5">
      <c r="A115" s="115">
        <v>2040219</v>
      </c>
      <c r="B115" s="115" t="s">
        <v>114</v>
      </c>
      <c r="C115" s="116">
        <v>28</v>
      </c>
      <c r="D115" s="116">
        <v>134</v>
      </c>
      <c r="E115" s="266">
        <f t="shared" si="1"/>
        <v>20.8955223880597</v>
      </c>
    </row>
    <row r="116" s="193" customFormat="1" ht="18" customHeight="1" spans="1:5">
      <c r="A116" s="115">
        <v>2040220</v>
      </c>
      <c r="B116" s="115" t="s">
        <v>171</v>
      </c>
      <c r="C116" s="116">
        <v>42</v>
      </c>
      <c r="D116" s="116">
        <v>23</v>
      </c>
      <c r="E116" s="266">
        <f t="shared" si="1"/>
        <v>182.608695652174</v>
      </c>
    </row>
    <row r="117" s="193" customFormat="1" ht="18" customHeight="1" spans="1:5">
      <c r="A117" s="115">
        <v>2040299</v>
      </c>
      <c r="B117" s="115" t="s">
        <v>172</v>
      </c>
      <c r="C117" s="116">
        <v>2843</v>
      </c>
      <c r="D117" s="116">
        <v>4697</v>
      </c>
      <c r="E117" s="266">
        <f t="shared" si="1"/>
        <v>60.5279965935704</v>
      </c>
    </row>
    <row r="118" s="193" customFormat="1" ht="18" customHeight="1" spans="1:5">
      <c r="A118" s="115">
        <v>20404</v>
      </c>
      <c r="B118" s="117" t="s">
        <v>173</v>
      </c>
      <c r="C118" s="116">
        <f>SUM(C119:C120)</f>
        <v>45</v>
      </c>
      <c r="D118" s="116">
        <f>SUM(D119:D120)</f>
        <v>21</v>
      </c>
      <c r="E118" s="266">
        <f t="shared" si="1"/>
        <v>214.285714285714</v>
      </c>
    </row>
    <row r="119" s="193" customFormat="1" ht="18" customHeight="1" spans="1:5">
      <c r="A119" s="115">
        <v>2040401</v>
      </c>
      <c r="B119" s="115" t="s">
        <v>93</v>
      </c>
      <c r="C119" s="116">
        <v>0</v>
      </c>
      <c r="D119" s="116">
        <v>21</v>
      </c>
      <c r="E119" s="266">
        <f t="shared" si="1"/>
        <v>0</v>
      </c>
    </row>
    <row r="120" s="193" customFormat="1" ht="18" customHeight="1" spans="1:5">
      <c r="A120" s="115">
        <v>2040499</v>
      </c>
      <c r="B120" s="115" t="s">
        <v>174</v>
      </c>
      <c r="C120" s="116">
        <v>45</v>
      </c>
      <c r="D120" s="116">
        <v>0</v>
      </c>
      <c r="E120" s="266"/>
    </row>
    <row r="121" s="193" customFormat="1" ht="18" customHeight="1" spans="1:5">
      <c r="A121" s="115">
        <v>20405</v>
      </c>
      <c r="B121" s="117" t="s">
        <v>175</v>
      </c>
      <c r="C121" s="116">
        <f>SUM(C122:C123)</f>
        <v>82</v>
      </c>
      <c r="D121" s="116">
        <f>SUM(D122:D123)</f>
        <v>105</v>
      </c>
      <c r="E121" s="266">
        <f t="shared" si="1"/>
        <v>78.0952380952381</v>
      </c>
    </row>
    <row r="122" s="193" customFormat="1" ht="18" customHeight="1" spans="1:5">
      <c r="A122" s="115">
        <v>2040501</v>
      </c>
      <c r="B122" s="115" t="s">
        <v>93</v>
      </c>
      <c r="C122" s="116">
        <v>0</v>
      </c>
      <c r="D122" s="116">
        <v>57</v>
      </c>
      <c r="E122" s="266">
        <f t="shared" si="1"/>
        <v>0</v>
      </c>
    </row>
    <row r="123" s="193" customFormat="1" ht="18" customHeight="1" spans="1:5">
      <c r="A123" s="115">
        <v>2040599</v>
      </c>
      <c r="B123" s="115" t="s">
        <v>176</v>
      </c>
      <c r="C123" s="116">
        <v>82</v>
      </c>
      <c r="D123" s="116">
        <v>48</v>
      </c>
      <c r="E123" s="266">
        <f t="shared" si="1"/>
        <v>170.833333333333</v>
      </c>
    </row>
    <row r="124" s="193" customFormat="1" ht="18" customHeight="1" spans="1:5">
      <c r="A124" s="115">
        <v>20406</v>
      </c>
      <c r="B124" s="117" t="s">
        <v>177</v>
      </c>
      <c r="C124" s="116">
        <f>SUM(C125:C128)</f>
        <v>815</v>
      </c>
      <c r="D124" s="116">
        <f>SUM(D125:D128)</f>
        <v>720</v>
      </c>
      <c r="E124" s="266">
        <f t="shared" si="1"/>
        <v>113.194444444444</v>
      </c>
    </row>
    <row r="125" s="193" customFormat="1" ht="18" customHeight="1" spans="1:5">
      <c r="A125" s="115">
        <v>2040601</v>
      </c>
      <c r="B125" s="115" t="s">
        <v>93</v>
      </c>
      <c r="C125" s="116">
        <v>564</v>
      </c>
      <c r="D125" s="116">
        <v>576</v>
      </c>
      <c r="E125" s="266">
        <f t="shared" si="1"/>
        <v>97.9166666666667</v>
      </c>
    </row>
    <row r="126" s="193" customFormat="1" ht="18" customHeight="1" spans="1:5">
      <c r="A126" s="115">
        <v>2040602</v>
      </c>
      <c r="B126" s="115" t="s">
        <v>94</v>
      </c>
      <c r="C126" s="116">
        <v>55</v>
      </c>
      <c r="D126" s="116"/>
      <c r="E126" s="266"/>
    </row>
    <row r="127" s="193" customFormat="1" ht="18" customHeight="1" spans="1:5">
      <c r="A127" s="115">
        <v>2040607</v>
      </c>
      <c r="B127" s="115" t="s">
        <v>178</v>
      </c>
      <c r="C127" s="116">
        <v>54</v>
      </c>
      <c r="D127" s="116">
        <v>4</v>
      </c>
      <c r="E127" s="266">
        <f t="shared" si="1"/>
        <v>1350</v>
      </c>
    </row>
    <row r="128" s="193" customFormat="1" ht="18" customHeight="1" spans="1:5">
      <c r="A128" s="115">
        <v>2040699</v>
      </c>
      <c r="B128" s="115" t="s">
        <v>179</v>
      </c>
      <c r="C128" s="116">
        <v>142</v>
      </c>
      <c r="D128" s="116">
        <v>140</v>
      </c>
      <c r="E128" s="266">
        <f t="shared" si="1"/>
        <v>101.428571428571</v>
      </c>
    </row>
    <row r="129" s="193" customFormat="1" ht="18" customHeight="1" spans="1:5">
      <c r="A129" s="115">
        <v>20407</v>
      </c>
      <c r="B129" s="117" t="s">
        <v>180</v>
      </c>
      <c r="C129" s="116">
        <f>SUM(C130:C130)</f>
        <v>121</v>
      </c>
      <c r="D129" s="116">
        <f>SUM(D130:D130)</f>
        <v>39</v>
      </c>
      <c r="E129" s="266">
        <f t="shared" si="1"/>
        <v>310.25641025641</v>
      </c>
    </row>
    <row r="130" s="193" customFormat="1" ht="18" customHeight="1" spans="1:5">
      <c r="A130" s="115">
        <v>2040704</v>
      </c>
      <c r="B130" s="115" t="s">
        <v>181</v>
      </c>
      <c r="C130" s="116">
        <v>121</v>
      </c>
      <c r="D130" s="116">
        <v>39</v>
      </c>
      <c r="E130" s="266">
        <f t="shared" si="1"/>
        <v>310.25641025641</v>
      </c>
    </row>
    <row r="131" s="193" customFormat="1" ht="18" customHeight="1" spans="1:5">
      <c r="A131" s="115">
        <v>20408</v>
      </c>
      <c r="B131" s="117" t="s">
        <v>182</v>
      </c>
      <c r="C131" s="116">
        <f>SUM(C132:C134)</f>
        <v>81</v>
      </c>
      <c r="D131" s="116">
        <f>SUM(D133:D134)</f>
        <v>3</v>
      </c>
      <c r="E131" s="266">
        <f t="shared" si="1"/>
        <v>2700</v>
      </c>
    </row>
    <row r="132" s="193" customFormat="1" ht="18" customHeight="1" spans="1:5">
      <c r="A132" s="115">
        <v>2040801</v>
      </c>
      <c r="B132" s="115" t="s">
        <v>93</v>
      </c>
      <c r="C132" s="116">
        <v>17</v>
      </c>
      <c r="D132" s="116"/>
      <c r="E132" s="266"/>
    </row>
    <row r="133" s="193" customFormat="1" ht="18" customHeight="1" spans="1:5">
      <c r="A133" s="115">
        <v>2040805</v>
      </c>
      <c r="B133" s="115" t="s">
        <v>183</v>
      </c>
      <c r="C133" s="116">
        <v>27</v>
      </c>
      <c r="D133" s="116">
        <v>3</v>
      </c>
      <c r="E133" s="266">
        <f t="shared" ref="E133:E196" si="2">C133/D133*100</f>
        <v>900</v>
      </c>
    </row>
    <row r="134" s="193" customFormat="1" ht="18" customHeight="1" spans="1:5">
      <c r="A134" s="115">
        <v>2040899</v>
      </c>
      <c r="B134" s="115" t="s">
        <v>184</v>
      </c>
      <c r="C134" s="116">
        <v>37</v>
      </c>
      <c r="D134" s="116">
        <v>0</v>
      </c>
      <c r="E134" s="266"/>
    </row>
    <row r="135" s="193" customFormat="1" ht="18" customHeight="1" spans="1:5">
      <c r="A135" s="115">
        <v>20499</v>
      </c>
      <c r="B135" s="117" t="s">
        <v>185</v>
      </c>
      <c r="C135" s="116">
        <f>SUM(C136:C137)</f>
        <v>64</v>
      </c>
      <c r="D135" s="116">
        <f>SUM(D136:D137)</f>
        <v>42</v>
      </c>
      <c r="E135" s="266">
        <f t="shared" si="2"/>
        <v>152.380952380952</v>
      </c>
    </row>
    <row r="136" s="193" customFormat="1" ht="18" customHeight="1" spans="1:5">
      <c r="A136" s="115">
        <v>2049902</v>
      </c>
      <c r="B136" s="115" t="s">
        <v>186</v>
      </c>
      <c r="C136" s="116">
        <v>0</v>
      </c>
      <c r="D136" s="116">
        <v>28</v>
      </c>
      <c r="E136" s="266">
        <f t="shared" si="2"/>
        <v>0</v>
      </c>
    </row>
    <row r="137" s="193" customFormat="1" ht="18" customHeight="1" spans="1:5">
      <c r="A137" s="115">
        <v>2049999</v>
      </c>
      <c r="B137" s="115" t="s">
        <v>187</v>
      </c>
      <c r="C137" s="116">
        <v>64</v>
      </c>
      <c r="D137" s="116">
        <v>14</v>
      </c>
      <c r="E137" s="266">
        <f t="shared" si="2"/>
        <v>457.142857142857</v>
      </c>
    </row>
    <row r="138" s="193" customFormat="1" ht="18" customHeight="1" spans="1:5">
      <c r="A138" s="115">
        <v>205</v>
      </c>
      <c r="B138" s="117" t="s">
        <v>188</v>
      </c>
      <c r="C138" s="116">
        <f>SUM(C139,C142,C149,C152,C154,C156,C158,C162,C164)</f>
        <v>57437</v>
      </c>
      <c r="D138" s="116">
        <f>SUM(D139,D142,D149,D152,D154,D156,D158,D162,D164)</f>
        <v>56466</v>
      </c>
      <c r="E138" s="266">
        <f t="shared" si="2"/>
        <v>101.719618885701</v>
      </c>
    </row>
    <row r="139" s="193" customFormat="1" ht="18" customHeight="1" spans="1:5">
      <c r="A139" s="115">
        <v>20501</v>
      </c>
      <c r="B139" s="117" t="s">
        <v>189</v>
      </c>
      <c r="C139" s="116">
        <f>SUM(C140:C141)</f>
        <v>1141</v>
      </c>
      <c r="D139" s="116">
        <f>SUM(D140:D141)</f>
        <v>249</v>
      </c>
      <c r="E139" s="266">
        <f t="shared" si="2"/>
        <v>458.232931726908</v>
      </c>
    </row>
    <row r="140" s="193" customFormat="1" ht="18" customHeight="1" spans="1:5">
      <c r="A140" s="115">
        <v>2050101</v>
      </c>
      <c r="B140" s="115" t="s">
        <v>93</v>
      </c>
      <c r="C140" s="116">
        <v>1105</v>
      </c>
      <c r="D140" s="116">
        <v>178</v>
      </c>
      <c r="E140" s="266">
        <f t="shared" si="2"/>
        <v>620.786516853933</v>
      </c>
    </row>
    <row r="141" s="193" customFormat="1" ht="18" customHeight="1" spans="1:5">
      <c r="A141" s="115">
        <v>2050199</v>
      </c>
      <c r="B141" s="115" t="s">
        <v>190</v>
      </c>
      <c r="C141" s="116">
        <v>36</v>
      </c>
      <c r="D141" s="116">
        <v>71</v>
      </c>
      <c r="E141" s="266">
        <f t="shared" si="2"/>
        <v>50.7042253521127</v>
      </c>
    </row>
    <row r="142" s="193" customFormat="1" ht="18" customHeight="1" spans="1:5">
      <c r="A142" s="115">
        <v>20502</v>
      </c>
      <c r="B142" s="117" t="s">
        <v>191</v>
      </c>
      <c r="C142" s="116">
        <f>SUM(C143:C148)</f>
        <v>53106</v>
      </c>
      <c r="D142" s="116">
        <f>SUM(D143:D148)</f>
        <v>53922</v>
      </c>
      <c r="E142" s="266">
        <f t="shared" si="2"/>
        <v>98.4867030154668</v>
      </c>
    </row>
    <row r="143" s="193" customFormat="1" ht="18" customHeight="1" spans="1:5">
      <c r="A143" s="115">
        <v>2050201</v>
      </c>
      <c r="B143" s="115" t="s">
        <v>192</v>
      </c>
      <c r="C143" s="116">
        <v>1186</v>
      </c>
      <c r="D143" s="116">
        <v>1178</v>
      </c>
      <c r="E143" s="266">
        <f t="shared" si="2"/>
        <v>100.679117147708</v>
      </c>
    </row>
    <row r="144" s="193" customFormat="1" ht="18" customHeight="1" spans="1:5">
      <c r="A144" s="115">
        <v>2050202</v>
      </c>
      <c r="B144" s="115" t="s">
        <v>193</v>
      </c>
      <c r="C144" s="116">
        <v>9447</v>
      </c>
      <c r="D144" s="116">
        <v>13481</v>
      </c>
      <c r="E144" s="266">
        <f t="shared" si="2"/>
        <v>70.0764038276092</v>
      </c>
    </row>
    <row r="145" s="193" customFormat="1" ht="18" customHeight="1" spans="1:5">
      <c r="A145" s="115">
        <v>2050203</v>
      </c>
      <c r="B145" s="115" t="s">
        <v>194</v>
      </c>
      <c r="C145" s="116">
        <v>7024</v>
      </c>
      <c r="D145" s="116">
        <v>5680</v>
      </c>
      <c r="E145" s="266">
        <f t="shared" si="2"/>
        <v>123.661971830986</v>
      </c>
    </row>
    <row r="146" s="193" customFormat="1" ht="18" customHeight="1" spans="1:5">
      <c r="A146" s="115">
        <v>2050204</v>
      </c>
      <c r="B146" s="115" t="s">
        <v>195</v>
      </c>
      <c r="C146" s="116">
        <v>3021</v>
      </c>
      <c r="D146" s="116">
        <v>3930</v>
      </c>
      <c r="E146" s="266">
        <f t="shared" si="2"/>
        <v>76.8702290076336</v>
      </c>
    </row>
    <row r="147" s="193" customFormat="1" ht="18" customHeight="1" spans="1:5">
      <c r="A147" s="115">
        <v>2050205</v>
      </c>
      <c r="B147" s="115" t="s">
        <v>196</v>
      </c>
      <c r="C147" s="116">
        <v>0</v>
      </c>
      <c r="D147" s="116">
        <v>47</v>
      </c>
      <c r="E147" s="266">
        <f t="shared" si="2"/>
        <v>0</v>
      </c>
    </row>
    <row r="148" s="193" customFormat="1" ht="18" customHeight="1" spans="1:5">
      <c r="A148" s="115">
        <v>2050299</v>
      </c>
      <c r="B148" s="115" t="s">
        <v>197</v>
      </c>
      <c r="C148" s="116">
        <v>32428</v>
      </c>
      <c r="D148" s="116">
        <v>29606</v>
      </c>
      <c r="E148" s="266">
        <f t="shared" si="2"/>
        <v>109.531851651692</v>
      </c>
    </row>
    <row r="149" s="193" customFormat="1" ht="18" customHeight="1" spans="1:5">
      <c r="A149" s="115">
        <v>20503</v>
      </c>
      <c r="B149" s="117" t="s">
        <v>198</v>
      </c>
      <c r="C149" s="116">
        <f>SUM(C150:C151)</f>
        <v>806</v>
      </c>
      <c r="D149" s="116">
        <f>SUM(D150:D151)</f>
        <v>1070</v>
      </c>
      <c r="E149" s="266">
        <f t="shared" si="2"/>
        <v>75.3271028037383</v>
      </c>
    </row>
    <row r="150" s="193" customFormat="1" ht="18" customHeight="1" spans="1:5">
      <c r="A150" s="115">
        <v>2050302</v>
      </c>
      <c r="B150" s="115" t="s">
        <v>199</v>
      </c>
      <c r="C150" s="116">
        <v>794</v>
      </c>
      <c r="D150" s="116">
        <v>1063</v>
      </c>
      <c r="E150" s="266">
        <f t="shared" si="2"/>
        <v>74.6942615239887</v>
      </c>
    </row>
    <row r="151" s="193" customFormat="1" ht="18" customHeight="1" spans="1:5">
      <c r="A151" s="115">
        <v>2050399</v>
      </c>
      <c r="B151" s="115" t="s">
        <v>200</v>
      </c>
      <c r="C151" s="116">
        <v>12</v>
      </c>
      <c r="D151" s="116">
        <v>7</v>
      </c>
      <c r="E151" s="266">
        <f t="shared" si="2"/>
        <v>171.428571428571</v>
      </c>
    </row>
    <row r="152" s="193" customFormat="1" ht="18" customHeight="1" spans="1:5">
      <c r="A152" s="115">
        <v>20504</v>
      </c>
      <c r="B152" s="117" t="s">
        <v>201</v>
      </c>
      <c r="C152" s="116">
        <f>SUM(C153:C153)</f>
        <v>12</v>
      </c>
      <c r="D152" s="268">
        <v>0</v>
      </c>
      <c r="E152" s="266"/>
    </row>
    <row r="153" s="193" customFormat="1" ht="18" customHeight="1" spans="1:5">
      <c r="A153" s="115">
        <v>2050403</v>
      </c>
      <c r="B153" s="115" t="s">
        <v>202</v>
      </c>
      <c r="C153" s="116">
        <v>12</v>
      </c>
      <c r="D153" s="116">
        <v>0</v>
      </c>
      <c r="E153" s="266"/>
    </row>
    <row r="154" s="258" customFormat="1" ht="17.1" customHeight="1" spans="1:7">
      <c r="A154" s="115">
        <v>20505</v>
      </c>
      <c r="B154" s="117" t="s">
        <v>203</v>
      </c>
      <c r="C154" s="116">
        <f>SUM(C155:C155)</f>
        <v>0</v>
      </c>
      <c r="D154" s="116">
        <f>SUM(D155:D155)</f>
        <v>90</v>
      </c>
      <c r="E154" s="266">
        <f t="shared" si="2"/>
        <v>0</v>
      </c>
      <c r="F154" s="269"/>
      <c r="G154" s="270"/>
    </row>
    <row r="155" s="193" customFormat="1" ht="18" customHeight="1" spans="1:5">
      <c r="A155" s="115">
        <v>2050599</v>
      </c>
      <c r="B155" s="115" t="s">
        <v>204</v>
      </c>
      <c r="C155" s="116">
        <v>0</v>
      </c>
      <c r="D155" s="116">
        <v>90</v>
      </c>
      <c r="E155" s="266">
        <f t="shared" si="2"/>
        <v>0</v>
      </c>
    </row>
    <row r="156" s="193" customFormat="1" ht="18" customHeight="1" spans="1:5">
      <c r="A156" s="115">
        <v>20507</v>
      </c>
      <c r="B156" s="117" t="s">
        <v>205</v>
      </c>
      <c r="C156" s="116">
        <f>SUM(C157:C157)</f>
        <v>54</v>
      </c>
      <c r="D156" s="116">
        <f>SUM(D157:D157)</f>
        <v>37</v>
      </c>
      <c r="E156" s="266">
        <f t="shared" si="2"/>
        <v>145.945945945946</v>
      </c>
    </row>
    <row r="157" s="193" customFormat="1" ht="18" customHeight="1" spans="1:5">
      <c r="A157" s="115">
        <v>2050701</v>
      </c>
      <c r="B157" s="115" t="s">
        <v>206</v>
      </c>
      <c r="C157" s="116">
        <v>54</v>
      </c>
      <c r="D157" s="116">
        <v>37</v>
      </c>
      <c r="E157" s="266">
        <f t="shared" si="2"/>
        <v>145.945945945946</v>
      </c>
    </row>
    <row r="158" s="193" customFormat="1" ht="18" customHeight="1" spans="1:5">
      <c r="A158" s="115">
        <v>20508</v>
      </c>
      <c r="B158" s="117" t="s">
        <v>207</v>
      </c>
      <c r="C158" s="116">
        <f>SUM(C159:C161)</f>
        <v>1301</v>
      </c>
      <c r="D158" s="116">
        <f>SUM(D159:D161)</f>
        <v>256</v>
      </c>
      <c r="E158" s="266">
        <f t="shared" si="2"/>
        <v>508.203125</v>
      </c>
    </row>
    <row r="159" s="193" customFormat="1" ht="18" customHeight="1" spans="1:5">
      <c r="A159" s="115">
        <v>2050801</v>
      </c>
      <c r="B159" s="115" t="s">
        <v>208</v>
      </c>
      <c r="C159" s="116">
        <v>275</v>
      </c>
      <c r="D159" s="116">
        <v>4</v>
      </c>
      <c r="E159" s="266">
        <f t="shared" si="2"/>
        <v>6875</v>
      </c>
    </row>
    <row r="160" s="193" customFormat="1" ht="18" customHeight="1" spans="1:5">
      <c r="A160" s="115">
        <v>2050802</v>
      </c>
      <c r="B160" s="115" t="s">
        <v>209</v>
      </c>
      <c r="C160" s="116">
        <v>306</v>
      </c>
      <c r="D160" s="116">
        <v>250</v>
      </c>
      <c r="E160" s="266">
        <f t="shared" si="2"/>
        <v>122.4</v>
      </c>
    </row>
    <row r="161" s="193" customFormat="1" ht="18" customHeight="1" spans="1:5">
      <c r="A161" s="115">
        <v>2050899</v>
      </c>
      <c r="B161" s="115" t="s">
        <v>210</v>
      </c>
      <c r="C161" s="116">
        <v>720</v>
      </c>
      <c r="D161" s="116">
        <v>2</v>
      </c>
      <c r="E161" s="266">
        <f t="shared" si="2"/>
        <v>36000</v>
      </c>
    </row>
    <row r="162" s="193" customFormat="1" ht="18" customHeight="1" spans="1:5">
      <c r="A162" s="115">
        <v>20509</v>
      </c>
      <c r="B162" s="117" t="s">
        <v>211</v>
      </c>
      <c r="C162" s="116">
        <f>SUM(C163:C163)</f>
        <v>418</v>
      </c>
      <c r="D162" s="116">
        <f>SUM(D163:D163)</f>
        <v>224</v>
      </c>
      <c r="E162" s="266">
        <f t="shared" si="2"/>
        <v>186.607142857143</v>
      </c>
    </row>
    <row r="163" s="193" customFormat="1" ht="18" customHeight="1" spans="1:5">
      <c r="A163" s="115">
        <v>2050999</v>
      </c>
      <c r="B163" s="115" t="s">
        <v>212</v>
      </c>
      <c r="C163" s="116">
        <v>418</v>
      </c>
      <c r="D163" s="116">
        <v>224</v>
      </c>
      <c r="E163" s="266">
        <f t="shared" si="2"/>
        <v>186.607142857143</v>
      </c>
    </row>
    <row r="164" s="193" customFormat="1" ht="18" customHeight="1" spans="1:5">
      <c r="A164" s="115">
        <v>20599</v>
      </c>
      <c r="B164" s="117" t="s">
        <v>213</v>
      </c>
      <c r="C164" s="116">
        <f>C165</f>
        <v>599</v>
      </c>
      <c r="D164" s="116">
        <f>D165</f>
        <v>618</v>
      </c>
      <c r="E164" s="266">
        <f t="shared" si="2"/>
        <v>96.9255663430421</v>
      </c>
    </row>
    <row r="165" s="193" customFormat="1" ht="18" customHeight="1" spans="1:5">
      <c r="A165" s="115">
        <v>2059999</v>
      </c>
      <c r="B165" s="115" t="s">
        <v>214</v>
      </c>
      <c r="C165" s="116">
        <v>599</v>
      </c>
      <c r="D165" s="116">
        <v>618</v>
      </c>
      <c r="E165" s="266">
        <f t="shared" si="2"/>
        <v>96.9255663430421</v>
      </c>
    </row>
    <row r="166" s="193" customFormat="1" ht="18" customHeight="1" spans="1:5">
      <c r="A166" s="115">
        <v>206</v>
      </c>
      <c r="B166" s="117" t="s">
        <v>215</v>
      </c>
      <c r="C166" s="116">
        <f>SUM(C167,C170,C173,,C175,,C179,C182)</f>
        <v>5778</v>
      </c>
      <c r="D166" s="116">
        <f>SUM(D167,D170,D173,D175,D179,D182)</f>
        <v>4173</v>
      </c>
      <c r="E166" s="266">
        <f t="shared" si="2"/>
        <v>138.461538461538</v>
      </c>
    </row>
    <row r="167" s="193" customFormat="1" ht="18" customHeight="1" spans="1:5">
      <c r="A167" s="115">
        <v>20601</v>
      </c>
      <c r="B167" s="117" t="s">
        <v>216</v>
      </c>
      <c r="C167" s="116">
        <f>SUM(C168:C169)</f>
        <v>2000</v>
      </c>
      <c r="D167" s="116">
        <f>SUM(D168:D169)</f>
        <v>16</v>
      </c>
      <c r="E167" s="266">
        <f t="shared" si="2"/>
        <v>12500</v>
      </c>
    </row>
    <row r="168" s="193" customFormat="1" ht="18" customHeight="1" spans="1:5">
      <c r="A168" s="115">
        <v>2060101</v>
      </c>
      <c r="B168" s="115" t="s">
        <v>93</v>
      </c>
      <c r="C168" s="116">
        <v>0</v>
      </c>
      <c r="D168" s="116">
        <v>11</v>
      </c>
      <c r="E168" s="266">
        <f t="shared" si="2"/>
        <v>0</v>
      </c>
    </row>
    <row r="169" s="193" customFormat="1" ht="18" customHeight="1" spans="1:5">
      <c r="A169" s="115">
        <v>2060199</v>
      </c>
      <c r="B169" s="115" t="s">
        <v>217</v>
      </c>
      <c r="C169" s="116">
        <v>2000</v>
      </c>
      <c r="D169" s="116">
        <v>5</v>
      </c>
      <c r="E169" s="266">
        <f t="shared" si="2"/>
        <v>40000</v>
      </c>
    </row>
    <row r="170" s="193" customFormat="1" ht="18" customHeight="1" spans="1:5">
      <c r="A170" s="115">
        <v>20604</v>
      </c>
      <c r="B170" s="117" t="s">
        <v>218</v>
      </c>
      <c r="C170" s="116">
        <f>SUM(C171:C172)</f>
        <v>50</v>
      </c>
      <c r="D170" s="116">
        <f>SUM(D172:D172)</f>
        <v>20</v>
      </c>
      <c r="E170" s="266">
        <f t="shared" si="2"/>
        <v>250</v>
      </c>
    </row>
    <row r="171" s="193" customFormat="1" ht="18" customHeight="1" spans="1:5">
      <c r="A171" s="115">
        <v>2060404</v>
      </c>
      <c r="B171" s="115" t="s">
        <v>219</v>
      </c>
      <c r="C171" s="116">
        <v>20</v>
      </c>
      <c r="D171" s="116">
        <v>0</v>
      </c>
      <c r="E171" s="266"/>
    </row>
    <row r="172" s="193" customFormat="1" ht="18" customHeight="1" spans="1:5">
      <c r="A172" s="115">
        <v>2060499</v>
      </c>
      <c r="B172" s="115" t="s">
        <v>220</v>
      </c>
      <c r="C172" s="116">
        <v>30</v>
      </c>
      <c r="D172" s="116">
        <v>20</v>
      </c>
      <c r="E172" s="266">
        <f t="shared" si="2"/>
        <v>150</v>
      </c>
    </row>
    <row r="173" s="193" customFormat="1" ht="18" customHeight="1" spans="1:5">
      <c r="A173" s="115">
        <v>20605</v>
      </c>
      <c r="B173" s="117" t="s">
        <v>221</v>
      </c>
      <c r="C173" s="116">
        <f>SUM(C174:C174)</f>
        <v>384</v>
      </c>
      <c r="D173" s="116">
        <f>SUM(D174:D174)</f>
        <v>20</v>
      </c>
      <c r="E173" s="266">
        <f t="shared" si="2"/>
        <v>1920</v>
      </c>
    </row>
    <row r="174" s="193" customFormat="1" ht="18" customHeight="1" spans="1:5">
      <c r="A174" s="115">
        <v>2060599</v>
      </c>
      <c r="B174" s="115" t="s">
        <v>222</v>
      </c>
      <c r="C174" s="116">
        <v>384</v>
      </c>
      <c r="D174" s="116">
        <v>20</v>
      </c>
      <c r="E174" s="266">
        <f t="shared" si="2"/>
        <v>1920</v>
      </c>
    </row>
    <row r="175" s="193" customFormat="1" ht="18" customHeight="1" spans="1:5">
      <c r="A175" s="115">
        <v>20607</v>
      </c>
      <c r="B175" s="117" t="s">
        <v>223</v>
      </c>
      <c r="C175" s="116">
        <f>SUM(C176:C178)</f>
        <v>69</v>
      </c>
      <c r="D175" s="116">
        <f>SUM(D176:D178)</f>
        <v>134</v>
      </c>
      <c r="E175" s="266">
        <f t="shared" si="2"/>
        <v>51.4925373134328</v>
      </c>
    </row>
    <row r="176" s="193" customFormat="1" ht="18" customHeight="1" spans="1:5">
      <c r="A176" s="115">
        <v>2060701</v>
      </c>
      <c r="B176" s="115" t="s">
        <v>224</v>
      </c>
      <c r="C176" s="116">
        <v>58</v>
      </c>
      <c r="D176" s="116">
        <v>82</v>
      </c>
      <c r="E176" s="266">
        <f t="shared" si="2"/>
        <v>70.7317073170732</v>
      </c>
    </row>
    <row r="177" s="193" customFormat="1" ht="18" customHeight="1" spans="1:5">
      <c r="A177" s="115">
        <v>2060702</v>
      </c>
      <c r="B177" s="115" t="s">
        <v>225</v>
      </c>
      <c r="C177" s="116">
        <v>5</v>
      </c>
      <c r="D177" s="116">
        <v>29</v>
      </c>
      <c r="E177" s="266">
        <f t="shared" si="2"/>
        <v>17.2413793103448</v>
      </c>
    </row>
    <row r="178" s="193" customFormat="1" ht="18" customHeight="1" spans="1:5">
      <c r="A178" s="115">
        <v>2060799</v>
      </c>
      <c r="B178" s="115" t="s">
        <v>226</v>
      </c>
      <c r="C178" s="116">
        <v>6</v>
      </c>
      <c r="D178" s="116">
        <v>23</v>
      </c>
      <c r="E178" s="266">
        <f t="shared" si="2"/>
        <v>26.0869565217391</v>
      </c>
    </row>
    <row r="179" s="193" customFormat="1" ht="18" customHeight="1" spans="1:5">
      <c r="A179" s="115">
        <v>20609</v>
      </c>
      <c r="B179" s="117" t="s">
        <v>227</v>
      </c>
      <c r="C179" s="116">
        <f>SUM(C180:C181)</f>
        <v>0</v>
      </c>
      <c r="D179" s="116">
        <f>SUM(D180:D181)</f>
        <v>3983</v>
      </c>
      <c r="E179" s="266">
        <f t="shared" si="2"/>
        <v>0</v>
      </c>
    </row>
    <row r="180" s="193" customFormat="1" ht="18" customHeight="1" spans="1:5">
      <c r="A180" s="115">
        <v>2060901</v>
      </c>
      <c r="B180" s="115" t="s">
        <v>228</v>
      </c>
      <c r="C180" s="116">
        <v>0</v>
      </c>
      <c r="D180" s="116">
        <v>187</v>
      </c>
      <c r="E180" s="266">
        <f t="shared" si="2"/>
        <v>0</v>
      </c>
    </row>
    <row r="181" s="193" customFormat="1" ht="18" customHeight="1" spans="1:5">
      <c r="A181" s="115">
        <v>2060999</v>
      </c>
      <c r="B181" s="115" t="s">
        <v>229</v>
      </c>
      <c r="C181" s="116">
        <v>0</v>
      </c>
      <c r="D181" s="116">
        <v>3796</v>
      </c>
      <c r="E181" s="266">
        <f t="shared" si="2"/>
        <v>0</v>
      </c>
    </row>
    <row r="182" s="193" customFormat="1" ht="18" customHeight="1" spans="1:5">
      <c r="A182" s="115">
        <v>20699</v>
      </c>
      <c r="B182" s="117" t="s">
        <v>230</v>
      </c>
      <c r="C182" s="116">
        <f>SUM(C183:C183)</f>
        <v>3275</v>
      </c>
      <c r="D182" s="116">
        <f>SUM(D183:D183)</f>
        <v>0</v>
      </c>
      <c r="E182" s="266"/>
    </row>
    <row r="183" s="193" customFormat="1" ht="18" customHeight="1" spans="1:5">
      <c r="A183" s="115">
        <v>2069999</v>
      </c>
      <c r="B183" s="115" t="s">
        <v>231</v>
      </c>
      <c r="C183" s="116">
        <v>3275</v>
      </c>
      <c r="D183" s="116">
        <v>0</v>
      </c>
      <c r="E183" s="266"/>
    </row>
    <row r="184" s="193" customFormat="1" ht="18" customHeight="1" spans="1:5">
      <c r="A184" s="115">
        <v>207</v>
      </c>
      <c r="B184" s="117" t="s">
        <v>232</v>
      </c>
      <c r="C184" s="116">
        <f>SUM(C185,C194,C197,C202,C207,C212)</f>
        <v>3610</v>
      </c>
      <c r="D184" s="116">
        <f>SUM(D185,D194,D197,D202,D207,D212)</f>
        <v>5938</v>
      </c>
      <c r="E184" s="266">
        <f t="shared" si="2"/>
        <v>60.7948804311216</v>
      </c>
    </row>
    <row r="185" s="193" customFormat="1" ht="18" customHeight="1" spans="1:5">
      <c r="A185" s="115">
        <v>20701</v>
      </c>
      <c r="B185" s="117" t="s">
        <v>233</v>
      </c>
      <c r="C185" s="116">
        <f>SUM(C186:C193)</f>
        <v>2225</v>
      </c>
      <c r="D185" s="116">
        <f>SUM(D186:D193)</f>
        <v>1637</v>
      </c>
      <c r="E185" s="266">
        <f t="shared" si="2"/>
        <v>135.919364691509</v>
      </c>
    </row>
    <row r="186" s="193" customFormat="1" ht="18" customHeight="1" spans="1:5">
      <c r="A186" s="115">
        <v>2070101</v>
      </c>
      <c r="B186" s="115" t="s">
        <v>93</v>
      </c>
      <c r="C186" s="116">
        <v>443</v>
      </c>
      <c r="D186" s="116">
        <v>237</v>
      </c>
      <c r="E186" s="266">
        <f t="shared" si="2"/>
        <v>186.919831223629</v>
      </c>
    </row>
    <row r="187" s="193" customFormat="1" ht="18" customHeight="1" spans="1:5">
      <c r="A187" s="115">
        <v>2070104</v>
      </c>
      <c r="B187" s="115" t="s">
        <v>234</v>
      </c>
      <c r="C187" s="116">
        <v>5</v>
      </c>
      <c r="D187" s="116">
        <v>112</v>
      </c>
      <c r="E187" s="266">
        <f t="shared" si="2"/>
        <v>4.46428571428571</v>
      </c>
    </row>
    <row r="188" s="193" customFormat="1" ht="18" customHeight="1" spans="1:5">
      <c r="A188" s="115">
        <v>2070108</v>
      </c>
      <c r="B188" s="115" t="s">
        <v>235</v>
      </c>
      <c r="C188" s="116">
        <v>9</v>
      </c>
      <c r="D188" s="116">
        <v>25</v>
      </c>
      <c r="E188" s="266">
        <f t="shared" si="2"/>
        <v>36</v>
      </c>
    </row>
    <row r="189" s="193" customFormat="1" ht="18" customHeight="1" spans="1:5">
      <c r="A189" s="115">
        <v>2070109</v>
      </c>
      <c r="B189" s="115" t="s">
        <v>236</v>
      </c>
      <c r="C189" s="116">
        <v>18</v>
      </c>
      <c r="D189" s="116">
        <v>90</v>
      </c>
      <c r="E189" s="266">
        <f t="shared" si="2"/>
        <v>20</v>
      </c>
    </row>
    <row r="190" s="193" customFormat="1" ht="18" customHeight="1" spans="1:5">
      <c r="A190" s="115">
        <v>2070111</v>
      </c>
      <c r="B190" s="115" t="s">
        <v>237</v>
      </c>
      <c r="C190" s="116">
        <v>7</v>
      </c>
      <c r="D190" s="116">
        <v>28</v>
      </c>
      <c r="E190" s="266">
        <f t="shared" si="2"/>
        <v>25</v>
      </c>
    </row>
    <row r="191" s="193" customFormat="1" ht="18" customHeight="1" spans="1:5">
      <c r="A191" s="115">
        <v>2070112</v>
      </c>
      <c r="B191" s="115" t="s">
        <v>238</v>
      </c>
      <c r="C191" s="116">
        <v>101</v>
      </c>
      <c r="D191" s="116">
        <v>163</v>
      </c>
      <c r="E191" s="266">
        <f t="shared" si="2"/>
        <v>61.9631901840491</v>
      </c>
    </row>
    <row r="192" s="193" customFormat="1" ht="18" customHeight="1" spans="1:5">
      <c r="A192" s="115">
        <v>2070113</v>
      </c>
      <c r="B192" s="115" t="s">
        <v>239</v>
      </c>
      <c r="C192" s="116">
        <v>0</v>
      </c>
      <c r="D192" s="116">
        <v>73</v>
      </c>
      <c r="E192" s="266">
        <f t="shared" si="2"/>
        <v>0</v>
      </c>
    </row>
    <row r="193" s="193" customFormat="1" ht="18" customHeight="1" spans="1:5">
      <c r="A193" s="115">
        <v>2070199</v>
      </c>
      <c r="B193" s="115" t="s">
        <v>240</v>
      </c>
      <c r="C193" s="116">
        <v>1642</v>
      </c>
      <c r="D193" s="116">
        <v>909</v>
      </c>
      <c r="E193" s="266">
        <f t="shared" si="2"/>
        <v>180.638063806381</v>
      </c>
    </row>
    <row r="194" s="193" customFormat="1" ht="18" customHeight="1" spans="1:5">
      <c r="A194" s="115">
        <v>20702</v>
      </c>
      <c r="B194" s="117" t="s">
        <v>241</v>
      </c>
      <c r="C194" s="116">
        <f>SUM(C195:C196)</f>
        <v>113</v>
      </c>
      <c r="D194" s="116">
        <f>SUM(D195:D196)</f>
        <v>103</v>
      </c>
      <c r="E194" s="266">
        <f t="shared" si="2"/>
        <v>109.708737864078</v>
      </c>
    </row>
    <row r="195" s="193" customFormat="1" ht="18" customHeight="1" spans="1:5">
      <c r="A195" s="115">
        <v>2070201</v>
      </c>
      <c r="B195" s="115" t="s">
        <v>93</v>
      </c>
      <c r="C195" s="116">
        <v>0</v>
      </c>
      <c r="D195" s="116">
        <v>24</v>
      </c>
      <c r="E195" s="266">
        <f t="shared" si="2"/>
        <v>0</v>
      </c>
    </row>
    <row r="196" s="193" customFormat="1" ht="18" customHeight="1" spans="1:5">
      <c r="A196" s="115">
        <v>2070204</v>
      </c>
      <c r="B196" s="115" t="s">
        <v>242</v>
      </c>
      <c r="C196" s="116">
        <v>113</v>
      </c>
      <c r="D196" s="116">
        <v>79</v>
      </c>
      <c r="E196" s="266">
        <f t="shared" si="2"/>
        <v>143.037974683544</v>
      </c>
    </row>
    <row r="197" s="193" customFormat="1" ht="18" customHeight="1" spans="1:5">
      <c r="A197" s="115">
        <v>20703</v>
      </c>
      <c r="B197" s="117" t="s">
        <v>243</v>
      </c>
      <c r="C197" s="116">
        <f>SUM(C198:C201)</f>
        <v>401</v>
      </c>
      <c r="D197" s="116">
        <f>SUM(D198:D201)</f>
        <v>357</v>
      </c>
      <c r="E197" s="266">
        <f t="shared" ref="E197:E260" si="3">C197/D197*100</f>
        <v>112.324929971989</v>
      </c>
    </row>
    <row r="198" s="193" customFormat="1" ht="18" customHeight="1" spans="1:5">
      <c r="A198" s="115">
        <v>2070301</v>
      </c>
      <c r="B198" s="115" t="s">
        <v>93</v>
      </c>
      <c r="C198" s="116">
        <v>9</v>
      </c>
      <c r="D198" s="116">
        <v>40</v>
      </c>
      <c r="E198" s="266">
        <f t="shared" si="3"/>
        <v>22.5</v>
      </c>
    </row>
    <row r="199" s="193" customFormat="1" ht="18" customHeight="1" spans="1:5">
      <c r="A199" s="115">
        <v>2070307</v>
      </c>
      <c r="B199" s="115" t="s">
        <v>244</v>
      </c>
      <c r="C199" s="116">
        <v>18</v>
      </c>
      <c r="D199" s="116">
        <v>169</v>
      </c>
      <c r="E199" s="266">
        <f t="shared" si="3"/>
        <v>10.6508875739645</v>
      </c>
    </row>
    <row r="200" s="193" customFormat="1" ht="18" customHeight="1" spans="1:5">
      <c r="A200" s="115">
        <v>2070308</v>
      </c>
      <c r="B200" s="115" t="s">
        <v>245</v>
      </c>
      <c r="C200" s="116">
        <v>4</v>
      </c>
      <c r="D200" s="116">
        <v>46</v>
      </c>
      <c r="E200" s="266">
        <f t="shared" si="3"/>
        <v>8.69565217391304</v>
      </c>
    </row>
    <row r="201" s="193" customFormat="1" ht="18" customHeight="1" spans="1:5">
      <c r="A201" s="115">
        <v>2070399</v>
      </c>
      <c r="B201" s="115" t="s">
        <v>246</v>
      </c>
      <c r="C201" s="116">
        <v>370</v>
      </c>
      <c r="D201" s="116">
        <v>102</v>
      </c>
      <c r="E201" s="266">
        <f t="shared" si="3"/>
        <v>362.745098039216</v>
      </c>
    </row>
    <row r="202" s="193" customFormat="1" ht="18" customHeight="1" spans="1:5">
      <c r="A202" s="115">
        <v>20706</v>
      </c>
      <c r="B202" s="118" t="s">
        <v>247</v>
      </c>
      <c r="C202" s="116">
        <f>SUM(C203:C206)</f>
        <v>33</v>
      </c>
      <c r="D202" s="116">
        <f>SUM(D203:D206)</f>
        <v>34</v>
      </c>
      <c r="E202" s="266">
        <f t="shared" si="3"/>
        <v>97.0588235294118</v>
      </c>
    </row>
    <row r="203" s="193" customFormat="1" ht="18" customHeight="1" spans="1:5">
      <c r="A203" s="115">
        <v>2070601</v>
      </c>
      <c r="B203" s="119" t="s">
        <v>93</v>
      </c>
      <c r="C203" s="116">
        <v>0</v>
      </c>
      <c r="D203" s="116">
        <v>7</v>
      </c>
      <c r="E203" s="266">
        <f t="shared" si="3"/>
        <v>0</v>
      </c>
    </row>
    <row r="204" s="193" customFormat="1" ht="18" customHeight="1" spans="1:5">
      <c r="A204" s="115">
        <v>2070604</v>
      </c>
      <c r="B204" s="119" t="s">
        <v>248</v>
      </c>
      <c r="C204" s="116">
        <v>4</v>
      </c>
      <c r="D204" s="116">
        <v>19</v>
      </c>
      <c r="E204" s="266">
        <f t="shared" si="3"/>
        <v>21.0526315789474</v>
      </c>
    </row>
    <row r="205" s="193" customFormat="1" ht="18" customHeight="1" spans="1:5">
      <c r="A205" s="115">
        <v>2070607</v>
      </c>
      <c r="B205" s="119" t="s">
        <v>249</v>
      </c>
      <c r="C205" s="116">
        <v>9</v>
      </c>
      <c r="D205" s="116">
        <v>0</v>
      </c>
      <c r="E205" s="266"/>
    </row>
    <row r="206" s="193" customFormat="1" ht="18" customHeight="1" spans="1:5">
      <c r="A206" s="115">
        <v>2070699</v>
      </c>
      <c r="B206" s="119" t="s">
        <v>250</v>
      </c>
      <c r="C206" s="116">
        <v>20</v>
      </c>
      <c r="D206" s="116">
        <v>8</v>
      </c>
      <c r="E206" s="266">
        <f t="shared" si="3"/>
        <v>250</v>
      </c>
    </row>
    <row r="207" s="193" customFormat="1" ht="18" customHeight="1" spans="1:5">
      <c r="A207" s="115">
        <v>20708</v>
      </c>
      <c r="B207" s="118" t="s">
        <v>251</v>
      </c>
      <c r="C207" s="116">
        <f>SUM(C208:C211)</f>
        <v>529</v>
      </c>
      <c r="D207" s="116">
        <f>SUM(D208:D211)</f>
        <v>496</v>
      </c>
      <c r="E207" s="266">
        <f t="shared" si="3"/>
        <v>106.653225806452</v>
      </c>
    </row>
    <row r="208" s="193" customFormat="1" ht="18" customHeight="1" spans="1:5">
      <c r="A208" s="115">
        <v>2070801</v>
      </c>
      <c r="B208" s="119" t="s">
        <v>93</v>
      </c>
      <c r="C208" s="116">
        <v>372</v>
      </c>
      <c r="D208" s="116">
        <v>43</v>
      </c>
      <c r="E208" s="266">
        <f t="shared" si="3"/>
        <v>865.116279069767</v>
      </c>
    </row>
    <row r="209" s="193" customFormat="1" ht="18" customHeight="1" spans="1:5">
      <c r="A209" s="115">
        <v>2070807</v>
      </c>
      <c r="B209" s="119" t="s">
        <v>252</v>
      </c>
      <c r="C209" s="116">
        <v>0</v>
      </c>
      <c r="D209" s="116">
        <v>150</v>
      </c>
      <c r="E209" s="266">
        <f t="shared" si="3"/>
        <v>0</v>
      </c>
    </row>
    <row r="210" s="193" customFormat="1" ht="18" customHeight="1" spans="1:5">
      <c r="A210" s="115">
        <v>2070808</v>
      </c>
      <c r="B210" s="119" t="s">
        <v>253</v>
      </c>
      <c r="C210" s="116">
        <v>130</v>
      </c>
      <c r="D210" s="116">
        <v>253</v>
      </c>
      <c r="E210" s="266">
        <f t="shared" si="3"/>
        <v>51.3833992094862</v>
      </c>
    </row>
    <row r="211" s="193" customFormat="1" ht="18" customHeight="1" spans="1:5">
      <c r="A211" s="115">
        <v>2070899</v>
      </c>
      <c r="B211" s="119" t="s">
        <v>254</v>
      </c>
      <c r="C211" s="116">
        <v>27</v>
      </c>
      <c r="D211" s="116">
        <v>50</v>
      </c>
      <c r="E211" s="266">
        <f t="shared" si="3"/>
        <v>54</v>
      </c>
    </row>
    <row r="212" s="193" customFormat="1" ht="18" customHeight="1" spans="1:5">
      <c r="A212" s="115">
        <v>20799</v>
      </c>
      <c r="B212" s="117" t="s">
        <v>255</v>
      </c>
      <c r="C212" s="116">
        <f>SUM(C213:C213)</f>
        <v>309</v>
      </c>
      <c r="D212" s="116">
        <f>SUM(D213:D213)</f>
        <v>3311</v>
      </c>
      <c r="E212" s="266">
        <f t="shared" si="3"/>
        <v>9.3325279371791</v>
      </c>
    </row>
    <row r="213" s="193" customFormat="1" ht="18" customHeight="1" spans="1:5">
      <c r="A213" s="115">
        <v>2079999</v>
      </c>
      <c r="B213" s="115" t="s">
        <v>256</v>
      </c>
      <c r="C213" s="116">
        <v>309</v>
      </c>
      <c r="D213" s="116">
        <v>3311</v>
      </c>
      <c r="E213" s="266">
        <f t="shared" si="3"/>
        <v>9.3325279371791</v>
      </c>
    </row>
    <row r="214" s="193" customFormat="1" ht="18" customHeight="1" spans="1:5">
      <c r="A214" s="115">
        <v>208</v>
      </c>
      <c r="B214" s="117" t="s">
        <v>257</v>
      </c>
      <c r="C214" s="116">
        <f>SUM(C215,C225,C230,C238,C240,C246,C253,C259,C265,C268,C270,C273,C275,C277,C280,C283,C287,C290)</f>
        <v>42076</v>
      </c>
      <c r="D214" s="116">
        <f>SUM(D215,D225,D230,D238,D240,D246,D253,D259,D265,D268,D270,D273,D275,D277,D280,D283,D287,D290)</f>
        <v>39135</v>
      </c>
      <c r="E214" s="266">
        <f t="shared" si="3"/>
        <v>107.515012137473</v>
      </c>
    </row>
    <row r="215" s="193" customFormat="1" ht="18" customHeight="1" spans="1:5">
      <c r="A215" s="115">
        <v>20801</v>
      </c>
      <c r="B215" s="117" t="s">
        <v>258</v>
      </c>
      <c r="C215" s="116">
        <f>SUM(C216:C224)</f>
        <v>1850</v>
      </c>
      <c r="D215" s="116">
        <f>SUM(D216:D224)</f>
        <v>2016</v>
      </c>
      <c r="E215" s="266">
        <f t="shared" si="3"/>
        <v>91.765873015873</v>
      </c>
    </row>
    <row r="216" s="193" customFormat="1" ht="18" customHeight="1" spans="1:5">
      <c r="A216" s="115">
        <v>2080101</v>
      </c>
      <c r="B216" s="115" t="s">
        <v>93</v>
      </c>
      <c r="C216" s="116">
        <v>367</v>
      </c>
      <c r="D216" s="116">
        <v>325</v>
      </c>
      <c r="E216" s="266">
        <f t="shared" si="3"/>
        <v>112.923076923077</v>
      </c>
    </row>
    <row r="217" s="193" customFormat="1" ht="18" customHeight="1" spans="1:5">
      <c r="A217" s="115">
        <v>2080102</v>
      </c>
      <c r="B217" s="115" t="s">
        <v>94</v>
      </c>
      <c r="C217" s="116">
        <v>221</v>
      </c>
      <c r="D217" s="116">
        <v>0</v>
      </c>
      <c r="E217" s="266"/>
    </row>
    <row r="218" s="193" customFormat="1" ht="18" customHeight="1" spans="1:5">
      <c r="A218" s="115">
        <v>2080104</v>
      </c>
      <c r="B218" s="115" t="s">
        <v>259</v>
      </c>
      <c r="C218" s="116">
        <v>590</v>
      </c>
      <c r="D218" s="116">
        <v>781</v>
      </c>
      <c r="E218" s="266">
        <f t="shared" si="3"/>
        <v>75.5441741357234</v>
      </c>
    </row>
    <row r="219" s="193" customFormat="1" ht="18" customHeight="1" spans="1:5">
      <c r="A219" s="115">
        <v>2080105</v>
      </c>
      <c r="B219" s="115" t="s">
        <v>260</v>
      </c>
      <c r="C219" s="116">
        <v>38</v>
      </c>
      <c r="D219" s="116">
        <v>49</v>
      </c>
      <c r="E219" s="266">
        <f t="shared" si="3"/>
        <v>77.5510204081633</v>
      </c>
    </row>
    <row r="220" s="193" customFormat="1" ht="18" customHeight="1" spans="1:5">
      <c r="A220" s="115">
        <v>2080106</v>
      </c>
      <c r="B220" s="115" t="s">
        <v>261</v>
      </c>
      <c r="C220" s="116">
        <v>155</v>
      </c>
      <c r="D220" s="116">
        <v>139</v>
      </c>
      <c r="E220" s="266">
        <f t="shared" si="3"/>
        <v>111.510791366906</v>
      </c>
    </row>
    <row r="221" s="193" customFormat="1" ht="18" customHeight="1" spans="1:5">
      <c r="A221" s="115">
        <v>2080107</v>
      </c>
      <c r="B221" s="115" t="s">
        <v>262</v>
      </c>
      <c r="C221" s="116">
        <v>32</v>
      </c>
      <c r="D221" s="116">
        <v>0</v>
      </c>
      <c r="E221" s="266"/>
    </row>
    <row r="222" s="193" customFormat="1" ht="18" customHeight="1" spans="1:5">
      <c r="A222" s="115">
        <v>2080109</v>
      </c>
      <c r="B222" s="115" t="s">
        <v>263</v>
      </c>
      <c r="C222" s="116">
        <v>275</v>
      </c>
      <c r="D222" s="116">
        <v>411</v>
      </c>
      <c r="E222" s="266">
        <f t="shared" si="3"/>
        <v>66.9099756690998</v>
      </c>
    </row>
    <row r="223" s="193" customFormat="1" ht="18" customHeight="1" spans="1:5">
      <c r="A223" s="115">
        <v>2080112</v>
      </c>
      <c r="B223" s="115" t="s">
        <v>264</v>
      </c>
      <c r="C223" s="116">
        <v>0</v>
      </c>
      <c r="D223" s="116">
        <v>3</v>
      </c>
      <c r="E223" s="266">
        <f t="shared" si="3"/>
        <v>0</v>
      </c>
    </row>
    <row r="224" s="193" customFormat="1" ht="18" customHeight="1" spans="1:5">
      <c r="A224" s="115">
        <v>2080199</v>
      </c>
      <c r="B224" s="115" t="s">
        <v>265</v>
      </c>
      <c r="C224" s="116">
        <v>172</v>
      </c>
      <c r="D224" s="116">
        <v>308</v>
      </c>
      <c r="E224" s="266">
        <f t="shared" si="3"/>
        <v>55.8441558441558</v>
      </c>
    </row>
    <row r="225" s="193" customFormat="1" ht="18" customHeight="1" spans="1:5">
      <c r="A225" s="115">
        <v>20802</v>
      </c>
      <c r="B225" s="117" t="s">
        <v>266</v>
      </c>
      <c r="C225" s="116">
        <f>SUM(C226:C229)</f>
        <v>1825</v>
      </c>
      <c r="D225" s="116">
        <f>SUM(D226:D229)</f>
        <v>902</v>
      </c>
      <c r="E225" s="266">
        <f t="shared" si="3"/>
        <v>202.328159645233</v>
      </c>
    </row>
    <row r="226" s="193" customFormat="1" ht="18" customHeight="1" spans="1:5">
      <c r="A226" s="115">
        <v>2080201</v>
      </c>
      <c r="B226" s="115" t="s">
        <v>93</v>
      </c>
      <c r="C226" s="116">
        <v>317</v>
      </c>
      <c r="D226" s="116">
        <v>412</v>
      </c>
      <c r="E226" s="266">
        <f t="shared" si="3"/>
        <v>76.9417475728155</v>
      </c>
    </row>
    <row r="227" s="193" customFormat="1" ht="18" customHeight="1" spans="1:5">
      <c r="A227" s="115">
        <v>2080202</v>
      </c>
      <c r="B227" s="115" t="s">
        <v>94</v>
      </c>
      <c r="C227" s="116">
        <v>55</v>
      </c>
      <c r="D227" s="116">
        <v>0</v>
      </c>
      <c r="E227" s="266"/>
    </row>
    <row r="228" s="193" customFormat="1" ht="18" customHeight="1" spans="1:5">
      <c r="A228" s="115">
        <v>2080208</v>
      </c>
      <c r="B228" s="115" t="s">
        <v>267</v>
      </c>
      <c r="C228" s="116">
        <v>877</v>
      </c>
      <c r="D228" s="116">
        <v>398</v>
      </c>
      <c r="E228" s="266">
        <f t="shared" si="3"/>
        <v>220.35175879397</v>
      </c>
    </row>
    <row r="229" s="193" customFormat="1" ht="18" customHeight="1" spans="1:5">
      <c r="A229" s="115">
        <v>2080299</v>
      </c>
      <c r="B229" s="115" t="s">
        <v>268</v>
      </c>
      <c r="C229" s="116">
        <v>576</v>
      </c>
      <c r="D229" s="116">
        <v>92</v>
      </c>
      <c r="E229" s="266">
        <f t="shared" si="3"/>
        <v>626.086956521739</v>
      </c>
    </row>
    <row r="230" s="193" customFormat="1" ht="18" customHeight="1" spans="1:5">
      <c r="A230" s="115">
        <v>20805</v>
      </c>
      <c r="B230" s="117" t="s">
        <v>269</v>
      </c>
      <c r="C230" s="116">
        <f>SUM(C231:C237)</f>
        <v>18380</v>
      </c>
      <c r="D230" s="116">
        <f>SUM(D231:D237)</f>
        <v>15323</v>
      </c>
      <c r="E230" s="266">
        <f t="shared" si="3"/>
        <v>119.950401357437</v>
      </c>
    </row>
    <row r="231" s="193" customFormat="1" ht="18" customHeight="1" spans="1:5">
      <c r="A231" s="115">
        <v>2080501</v>
      </c>
      <c r="B231" s="115" t="s">
        <v>270</v>
      </c>
      <c r="C231" s="116">
        <v>3905</v>
      </c>
      <c r="D231" s="116">
        <v>4320</v>
      </c>
      <c r="E231" s="266">
        <f t="shared" si="3"/>
        <v>90.3935185185185</v>
      </c>
    </row>
    <row r="232" s="193" customFormat="1" ht="18" customHeight="1" spans="1:5">
      <c r="A232" s="115">
        <v>2080502</v>
      </c>
      <c r="B232" s="115" t="s">
        <v>271</v>
      </c>
      <c r="C232" s="116">
        <v>71</v>
      </c>
      <c r="D232" s="116">
        <v>0</v>
      </c>
      <c r="E232" s="266"/>
    </row>
    <row r="233" s="193" customFormat="1" ht="18" customHeight="1" spans="1:5">
      <c r="A233" s="115">
        <v>2080505</v>
      </c>
      <c r="B233" s="115" t="s">
        <v>272</v>
      </c>
      <c r="C233" s="116">
        <v>8346</v>
      </c>
      <c r="D233" s="116">
        <v>7249</v>
      </c>
      <c r="E233" s="266">
        <f t="shared" si="3"/>
        <v>115.133121809905</v>
      </c>
    </row>
    <row r="234" s="193" customFormat="1" ht="18" customHeight="1" spans="1:5">
      <c r="A234" s="115">
        <v>2080506</v>
      </c>
      <c r="B234" s="115" t="s">
        <v>273</v>
      </c>
      <c r="C234" s="116">
        <v>1477</v>
      </c>
      <c r="D234" s="116">
        <v>3545</v>
      </c>
      <c r="E234" s="266">
        <f t="shared" si="3"/>
        <v>41.6643159379408</v>
      </c>
    </row>
    <row r="235" s="193" customFormat="1" ht="18" customHeight="1" spans="1:5">
      <c r="A235" s="115">
        <v>2080507</v>
      </c>
      <c r="B235" s="115" t="s">
        <v>274</v>
      </c>
      <c r="C235" s="116">
        <v>3258</v>
      </c>
      <c r="D235" s="116">
        <v>0</v>
      </c>
      <c r="E235" s="266"/>
    </row>
    <row r="236" s="193" customFormat="1" ht="18" customHeight="1" spans="1:5">
      <c r="A236" s="115">
        <v>2080508</v>
      </c>
      <c r="B236" s="115" t="s">
        <v>275</v>
      </c>
      <c r="C236" s="116">
        <v>0</v>
      </c>
      <c r="D236" s="116">
        <v>191</v>
      </c>
      <c r="E236" s="266">
        <f t="shared" si="3"/>
        <v>0</v>
      </c>
    </row>
    <row r="237" s="193" customFormat="1" ht="18" customHeight="1" spans="1:5">
      <c r="A237" s="115">
        <v>2080599</v>
      </c>
      <c r="B237" s="115" t="s">
        <v>276</v>
      </c>
      <c r="C237" s="116">
        <v>1323</v>
      </c>
      <c r="D237" s="116">
        <v>18</v>
      </c>
      <c r="E237" s="266">
        <f t="shared" si="3"/>
        <v>7350</v>
      </c>
    </row>
    <row r="238" s="193" customFormat="1" ht="18" customHeight="1" spans="1:5">
      <c r="A238" s="115">
        <v>20807</v>
      </c>
      <c r="B238" s="117" t="s">
        <v>277</v>
      </c>
      <c r="C238" s="116">
        <f>SUM(C239:C239)</f>
        <v>1755</v>
      </c>
      <c r="D238" s="116">
        <f>SUM(D239:D239)</f>
        <v>2020</v>
      </c>
      <c r="E238" s="266">
        <f t="shared" si="3"/>
        <v>86.8811881188119</v>
      </c>
    </row>
    <row r="239" s="193" customFormat="1" ht="18" customHeight="1" spans="1:5">
      <c r="A239" s="115">
        <v>2080799</v>
      </c>
      <c r="B239" s="115" t="s">
        <v>278</v>
      </c>
      <c r="C239" s="116">
        <v>1755</v>
      </c>
      <c r="D239" s="116">
        <v>2020</v>
      </c>
      <c r="E239" s="266">
        <f t="shared" si="3"/>
        <v>86.8811881188119</v>
      </c>
    </row>
    <row r="240" s="193" customFormat="1" ht="18" customHeight="1" spans="1:5">
      <c r="A240" s="115">
        <v>20808</v>
      </c>
      <c r="B240" s="117" t="s">
        <v>279</v>
      </c>
      <c r="C240" s="116">
        <f>SUM(C241:C245)</f>
        <v>2795</v>
      </c>
      <c r="D240" s="116">
        <f>SUM(D241:D245)</f>
        <v>3351</v>
      </c>
      <c r="E240" s="266">
        <f t="shared" si="3"/>
        <v>83.4079379289764</v>
      </c>
    </row>
    <row r="241" s="193" customFormat="1" ht="18" customHeight="1" spans="1:5">
      <c r="A241" s="115">
        <v>2080801</v>
      </c>
      <c r="B241" s="115" t="s">
        <v>280</v>
      </c>
      <c r="C241" s="116">
        <v>1040</v>
      </c>
      <c r="D241" s="116">
        <v>1168</v>
      </c>
      <c r="E241" s="266">
        <f t="shared" si="3"/>
        <v>89.041095890411</v>
      </c>
    </row>
    <row r="242" s="193" customFormat="1" ht="18" customHeight="1" spans="1:5">
      <c r="A242" s="115">
        <v>2080802</v>
      </c>
      <c r="B242" s="115" t="s">
        <v>281</v>
      </c>
      <c r="C242" s="116">
        <v>111</v>
      </c>
      <c r="D242" s="116">
        <v>13</v>
      </c>
      <c r="E242" s="266">
        <f t="shared" si="3"/>
        <v>853.846153846154</v>
      </c>
    </row>
    <row r="243" s="193" customFormat="1" ht="18" customHeight="1" spans="1:5">
      <c r="A243" s="115">
        <v>2080804</v>
      </c>
      <c r="B243" s="271" t="s">
        <v>282</v>
      </c>
      <c r="C243" s="116">
        <v>0</v>
      </c>
      <c r="D243" s="116">
        <v>15</v>
      </c>
      <c r="E243" s="266">
        <f t="shared" si="3"/>
        <v>0</v>
      </c>
    </row>
    <row r="244" s="193" customFormat="1" ht="18" customHeight="1" spans="1:5">
      <c r="A244" s="115">
        <v>2080805</v>
      </c>
      <c r="B244" s="115" t="s">
        <v>283</v>
      </c>
      <c r="C244" s="116">
        <v>169</v>
      </c>
      <c r="D244" s="116">
        <v>120</v>
      </c>
      <c r="E244" s="266">
        <f t="shared" si="3"/>
        <v>140.833333333333</v>
      </c>
    </row>
    <row r="245" s="193" customFormat="1" ht="18" customHeight="1" spans="1:5">
      <c r="A245" s="115">
        <v>2080899</v>
      </c>
      <c r="B245" s="115" t="s">
        <v>284</v>
      </c>
      <c r="C245" s="116">
        <v>1475</v>
      </c>
      <c r="D245" s="116">
        <v>2035</v>
      </c>
      <c r="E245" s="266">
        <f t="shared" si="3"/>
        <v>72.4815724815725</v>
      </c>
    </row>
    <row r="246" s="193" customFormat="1" ht="18" customHeight="1" spans="1:5">
      <c r="A246" s="115">
        <v>20809</v>
      </c>
      <c r="B246" s="117" t="s">
        <v>285</v>
      </c>
      <c r="C246" s="116">
        <f>SUM(C247:C252)</f>
        <v>471</v>
      </c>
      <c r="D246" s="116">
        <f>SUM(D247:D252)</f>
        <v>219</v>
      </c>
      <c r="E246" s="266">
        <f t="shared" si="3"/>
        <v>215.068493150685</v>
      </c>
    </row>
    <row r="247" s="193" customFormat="1" ht="18" customHeight="1" spans="1:5">
      <c r="A247" s="115">
        <v>2080901</v>
      </c>
      <c r="B247" s="115" t="s">
        <v>286</v>
      </c>
      <c r="C247" s="116">
        <v>103</v>
      </c>
      <c r="D247" s="116">
        <v>3</v>
      </c>
      <c r="E247" s="266">
        <f t="shared" si="3"/>
        <v>3433.33333333333</v>
      </c>
    </row>
    <row r="248" s="193" customFormat="1" ht="18" customHeight="1" spans="1:5">
      <c r="A248" s="115">
        <v>2080902</v>
      </c>
      <c r="B248" s="115" t="s">
        <v>287</v>
      </c>
      <c r="C248" s="116">
        <v>3</v>
      </c>
      <c r="D248" s="116">
        <v>29</v>
      </c>
      <c r="E248" s="266">
        <f t="shared" si="3"/>
        <v>10.3448275862069</v>
      </c>
    </row>
    <row r="249" s="193" customFormat="1" ht="18" customHeight="1" spans="1:5">
      <c r="A249" s="115">
        <v>2080903</v>
      </c>
      <c r="B249" s="115" t="s">
        <v>288</v>
      </c>
      <c r="C249" s="116">
        <v>0</v>
      </c>
      <c r="D249" s="116">
        <v>4</v>
      </c>
      <c r="E249" s="266">
        <f t="shared" si="3"/>
        <v>0</v>
      </c>
    </row>
    <row r="250" s="193" customFormat="1" ht="18" customHeight="1" spans="1:5">
      <c r="A250" s="115">
        <v>2080904</v>
      </c>
      <c r="B250" s="115" t="s">
        <v>289</v>
      </c>
      <c r="C250" s="116">
        <v>35</v>
      </c>
      <c r="D250" s="116">
        <v>0</v>
      </c>
      <c r="E250" s="266"/>
    </row>
    <row r="251" s="193" customFormat="1" ht="18" customHeight="1" spans="1:5">
      <c r="A251" s="115">
        <v>2080905</v>
      </c>
      <c r="B251" s="115" t="s">
        <v>290</v>
      </c>
      <c r="C251" s="116">
        <v>59</v>
      </c>
      <c r="D251" s="116">
        <v>28</v>
      </c>
      <c r="E251" s="266">
        <f t="shared" si="3"/>
        <v>210.714285714286</v>
      </c>
    </row>
    <row r="252" s="193" customFormat="1" ht="18" customHeight="1" spans="1:5">
      <c r="A252" s="115">
        <v>2080999</v>
      </c>
      <c r="B252" s="115" t="s">
        <v>291</v>
      </c>
      <c r="C252" s="116">
        <v>271</v>
      </c>
      <c r="D252" s="116">
        <v>155</v>
      </c>
      <c r="E252" s="266">
        <f t="shared" si="3"/>
        <v>174.838709677419</v>
      </c>
    </row>
    <row r="253" s="193" customFormat="1" ht="18" customHeight="1" spans="1:5">
      <c r="A253" s="115">
        <v>20810</v>
      </c>
      <c r="B253" s="117" t="s">
        <v>292</v>
      </c>
      <c r="C253" s="116">
        <f>SUM(C254:C258)</f>
        <v>201</v>
      </c>
      <c r="D253" s="116">
        <f>SUM(D254:D258)</f>
        <v>551</v>
      </c>
      <c r="E253" s="266">
        <f t="shared" si="3"/>
        <v>36.4791288566243</v>
      </c>
    </row>
    <row r="254" s="193" customFormat="1" ht="18" customHeight="1" spans="1:5">
      <c r="A254" s="115">
        <v>2081001</v>
      </c>
      <c r="B254" s="115" t="s">
        <v>293</v>
      </c>
      <c r="C254" s="116">
        <v>107</v>
      </c>
      <c r="D254" s="116">
        <v>62</v>
      </c>
      <c r="E254" s="266">
        <f t="shared" si="3"/>
        <v>172.58064516129</v>
      </c>
    </row>
    <row r="255" s="193" customFormat="1" ht="18" customHeight="1" spans="1:5">
      <c r="A255" s="115">
        <v>2081002</v>
      </c>
      <c r="B255" s="115" t="s">
        <v>294</v>
      </c>
      <c r="C255" s="116">
        <v>49</v>
      </c>
      <c r="D255" s="116">
        <v>355</v>
      </c>
      <c r="E255" s="266">
        <f t="shared" si="3"/>
        <v>13.8028169014085</v>
      </c>
    </row>
    <row r="256" s="193" customFormat="1" ht="18" customHeight="1" spans="1:5">
      <c r="A256" s="115">
        <v>2081004</v>
      </c>
      <c r="B256" s="115" t="s">
        <v>295</v>
      </c>
      <c r="C256" s="116">
        <v>0</v>
      </c>
      <c r="D256" s="116">
        <v>107</v>
      </c>
      <c r="E256" s="266">
        <f t="shared" si="3"/>
        <v>0</v>
      </c>
    </row>
    <row r="257" s="193" customFormat="1" ht="18" customHeight="1" spans="1:5">
      <c r="A257" s="115">
        <v>2081006</v>
      </c>
      <c r="B257" s="115" t="s">
        <v>296</v>
      </c>
      <c r="C257" s="116">
        <v>40</v>
      </c>
      <c r="D257" s="116">
        <v>20</v>
      </c>
      <c r="E257" s="266">
        <f t="shared" si="3"/>
        <v>200</v>
      </c>
    </row>
    <row r="258" s="193" customFormat="1" ht="18" customHeight="1" spans="1:5">
      <c r="A258" s="115">
        <v>2081099</v>
      </c>
      <c r="B258" s="115" t="s">
        <v>297</v>
      </c>
      <c r="C258" s="116">
        <v>5</v>
      </c>
      <c r="D258" s="116">
        <v>7</v>
      </c>
      <c r="E258" s="266">
        <f t="shared" si="3"/>
        <v>71.4285714285714</v>
      </c>
    </row>
    <row r="259" s="193" customFormat="1" ht="18" customHeight="1" spans="1:5">
      <c r="A259" s="115">
        <v>20811</v>
      </c>
      <c r="B259" s="117" t="s">
        <v>298</v>
      </c>
      <c r="C259" s="116">
        <f>SUM(C260:C264)</f>
        <v>1690</v>
      </c>
      <c r="D259" s="116">
        <f>SUM(D260:D264)</f>
        <v>1457</v>
      </c>
      <c r="E259" s="266">
        <f t="shared" si="3"/>
        <v>115.991763898421</v>
      </c>
    </row>
    <row r="260" s="193" customFormat="1" ht="18" customHeight="1" spans="1:5">
      <c r="A260" s="115">
        <v>2081101</v>
      </c>
      <c r="B260" s="115" t="s">
        <v>93</v>
      </c>
      <c r="C260" s="116">
        <v>75</v>
      </c>
      <c r="D260" s="116">
        <v>83</v>
      </c>
      <c r="E260" s="266">
        <f t="shared" si="3"/>
        <v>90.3614457831325</v>
      </c>
    </row>
    <row r="261" s="193" customFormat="1" ht="18" customHeight="1" spans="1:5">
      <c r="A261" s="115">
        <v>2081104</v>
      </c>
      <c r="B261" s="115" t="s">
        <v>299</v>
      </c>
      <c r="C261" s="116">
        <v>44</v>
      </c>
      <c r="D261" s="116">
        <v>56</v>
      </c>
      <c r="E261" s="266">
        <f t="shared" ref="E261:E324" si="4">C261/D261*100</f>
        <v>78.5714285714286</v>
      </c>
    </row>
    <row r="262" s="193" customFormat="1" ht="18" customHeight="1" spans="1:5">
      <c r="A262" s="115">
        <v>2081105</v>
      </c>
      <c r="B262" s="115" t="s">
        <v>300</v>
      </c>
      <c r="C262" s="116">
        <v>31</v>
      </c>
      <c r="D262" s="116">
        <v>56</v>
      </c>
      <c r="E262" s="266">
        <f t="shared" si="4"/>
        <v>55.3571428571429</v>
      </c>
    </row>
    <row r="263" s="193" customFormat="1" ht="18" customHeight="1" spans="1:5">
      <c r="A263" s="115">
        <v>2081107</v>
      </c>
      <c r="B263" s="115" t="s">
        <v>301</v>
      </c>
      <c r="C263" s="116">
        <v>506</v>
      </c>
      <c r="D263" s="116">
        <v>324</v>
      </c>
      <c r="E263" s="266">
        <f t="shared" si="4"/>
        <v>156.172839506173</v>
      </c>
    </row>
    <row r="264" s="193" customFormat="1" ht="18" customHeight="1" spans="1:5">
      <c r="A264" s="115">
        <v>2081199</v>
      </c>
      <c r="B264" s="115" t="s">
        <v>302</v>
      </c>
      <c r="C264" s="116">
        <v>1034</v>
      </c>
      <c r="D264" s="116">
        <v>938</v>
      </c>
      <c r="E264" s="266">
        <f t="shared" si="4"/>
        <v>110.234541577825</v>
      </c>
    </row>
    <row r="265" s="193" customFormat="1" ht="18" customHeight="1" spans="1:5">
      <c r="A265" s="115">
        <v>20819</v>
      </c>
      <c r="B265" s="117" t="s">
        <v>303</v>
      </c>
      <c r="C265" s="116">
        <f>SUM(C266:C267)</f>
        <v>5289</v>
      </c>
      <c r="D265" s="116">
        <f>SUM(D266:D266)</f>
        <v>5229</v>
      </c>
      <c r="E265" s="266">
        <f t="shared" si="4"/>
        <v>101.147446930579</v>
      </c>
    </row>
    <row r="266" s="193" customFormat="1" ht="18" customHeight="1" spans="1:5">
      <c r="A266" s="115">
        <v>2081901</v>
      </c>
      <c r="B266" s="115" t="s">
        <v>304</v>
      </c>
      <c r="C266" s="116">
        <v>4459</v>
      </c>
      <c r="D266" s="116">
        <v>5229</v>
      </c>
      <c r="E266" s="266">
        <f t="shared" si="4"/>
        <v>85.2744310575636</v>
      </c>
    </row>
    <row r="267" s="193" customFormat="1" ht="18" customHeight="1" spans="1:5">
      <c r="A267" s="115">
        <v>2081902</v>
      </c>
      <c r="B267" s="115" t="s">
        <v>305</v>
      </c>
      <c r="C267" s="116">
        <v>830</v>
      </c>
      <c r="D267" s="116">
        <v>0</v>
      </c>
      <c r="E267" s="266"/>
    </row>
    <row r="268" s="193" customFormat="1" ht="18" customHeight="1" spans="1:5">
      <c r="A268" s="115">
        <v>20820</v>
      </c>
      <c r="B268" s="117" t="s">
        <v>306</v>
      </c>
      <c r="C268" s="116">
        <f>SUM(C269:C269)</f>
        <v>198</v>
      </c>
      <c r="D268" s="116">
        <f>SUM(D269:D269)</f>
        <v>0</v>
      </c>
      <c r="E268" s="266"/>
    </row>
    <row r="269" s="193" customFormat="1" ht="18" customHeight="1" spans="1:5">
      <c r="A269" s="115">
        <v>2082001</v>
      </c>
      <c r="B269" s="115" t="s">
        <v>307</v>
      </c>
      <c r="C269" s="116">
        <v>198</v>
      </c>
      <c r="D269" s="116">
        <v>0</v>
      </c>
      <c r="E269" s="266"/>
    </row>
    <row r="270" s="193" customFormat="1" ht="18" customHeight="1" spans="1:5">
      <c r="A270" s="115">
        <v>20821</v>
      </c>
      <c r="B270" s="117" t="s">
        <v>308</v>
      </c>
      <c r="C270" s="116">
        <f>SUM(C271:C272)</f>
        <v>403</v>
      </c>
      <c r="D270" s="116">
        <f>SUM(D272:D272)</f>
        <v>5</v>
      </c>
      <c r="E270" s="266">
        <f t="shared" si="4"/>
        <v>8060</v>
      </c>
    </row>
    <row r="271" s="193" customFormat="1" ht="18" customHeight="1" spans="1:5">
      <c r="A271" s="115">
        <v>2082101</v>
      </c>
      <c r="B271" s="115" t="s">
        <v>309</v>
      </c>
      <c r="C271" s="116">
        <v>403</v>
      </c>
      <c r="D271" s="116">
        <v>0</v>
      </c>
      <c r="E271" s="266"/>
    </row>
    <row r="272" s="193" customFormat="1" ht="18" customHeight="1" spans="1:5">
      <c r="A272" s="115">
        <v>2082102</v>
      </c>
      <c r="B272" s="115" t="s">
        <v>310</v>
      </c>
      <c r="C272" s="116">
        <v>0</v>
      </c>
      <c r="D272" s="116">
        <v>5</v>
      </c>
      <c r="E272" s="266">
        <f t="shared" si="4"/>
        <v>0</v>
      </c>
    </row>
    <row r="273" s="193" customFormat="1" ht="18" customHeight="1" spans="1:5">
      <c r="A273" s="115">
        <v>20824</v>
      </c>
      <c r="B273" s="117" t="s">
        <v>311</v>
      </c>
      <c r="C273" s="116">
        <f>SUM(C274:C274)</f>
        <v>33</v>
      </c>
      <c r="D273" s="116">
        <f>SUM(D274:D274)</f>
        <v>7</v>
      </c>
      <c r="E273" s="266">
        <f t="shared" si="4"/>
        <v>471.428571428571</v>
      </c>
    </row>
    <row r="274" s="193" customFormat="1" ht="18" customHeight="1" spans="1:5">
      <c r="A274" s="115">
        <v>2082402</v>
      </c>
      <c r="B274" s="115" t="s">
        <v>312</v>
      </c>
      <c r="C274" s="116">
        <v>33</v>
      </c>
      <c r="D274" s="116">
        <v>7</v>
      </c>
      <c r="E274" s="266">
        <f t="shared" si="4"/>
        <v>471.428571428571</v>
      </c>
    </row>
    <row r="275" s="193" customFormat="1" ht="18" customHeight="1" spans="1:5">
      <c r="A275" s="115">
        <v>20825</v>
      </c>
      <c r="B275" s="117" t="s">
        <v>313</v>
      </c>
      <c r="C275" s="116">
        <f>SUM(C276:C276)</f>
        <v>205</v>
      </c>
      <c r="D275" s="116">
        <f>SUM(D276:D276)</f>
        <v>3</v>
      </c>
      <c r="E275" s="266">
        <f t="shared" si="4"/>
        <v>6833.33333333333</v>
      </c>
    </row>
    <row r="276" s="193" customFormat="1" ht="18" customHeight="1" spans="1:5">
      <c r="A276" s="115">
        <v>2082502</v>
      </c>
      <c r="B276" s="115" t="s">
        <v>314</v>
      </c>
      <c r="C276" s="116">
        <v>205</v>
      </c>
      <c r="D276" s="116">
        <v>3</v>
      </c>
      <c r="E276" s="266">
        <f t="shared" si="4"/>
        <v>6833.33333333333</v>
      </c>
    </row>
    <row r="277" s="193" customFormat="1" ht="18" customHeight="1" spans="1:5">
      <c r="A277" s="115">
        <v>20826</v>
      </c>
      <c r="B277" s="117" t="s">
        <v>315</v>
      </c>
      <c r="C277" s="116">
        <f>SUM(C278:C279)</f>
        <v>5160</v>
      </c>
      <c r="D277" s="116">
        <f>SUM(D278:D279)</f>
        <v>6007</v>
      </c>
      <c r="E277" s="266">
        <f t="shared" si="4"/>
        <v>85.8997835858166</v>
      </c>
    </row>
    <row r="278" s="193" customFormat="1" ht="18" customHeight="1" spans="1:5">
      <c r="A278" s="115">
        <v>2082602</v>
      </c>
      <c r="B278" s="115" t="s">
        <v>316</v>
      </c>
      <c r="C278" s="116">
        <v>5054</v>
      </c>
      <c r="D278" s="116">
        <v>5127</v>
      </c>
      <c r="E278" s="266">
        <f t="shared" si="4"/>
        <v>98.5761653988687</v>
      </c>
    </row>
    <row r="279" s="193" customFormat="1" ht="18" customHeight="1" spans="1:5">
      <c r="A279" s="115">
        <v>2082699</v>
      </c>
      <c r="B279" s="115" t="s">
        <v>317</v>
      </c>
      <c r="C279" s="116">
        <v>106</v>
      </c>
      <c r="D279" s="116">
        <v>880</v>
      </c>
      <c r="E279" s="266">
        <f t="shared" si="4"/>
        <v>12.0454545454545</v>
      </c>
    </row>
    <row r="280" s="193" customFormat="1" ht="18" customHeight="1" spans="1:5">
      <c r="A280" s="115">
        <v>20827</v>
      </c>
      <c r="B280" s="117" t="s">
        <v>318</v>
      </c>
      <c r="C280" s="116">
        <f>SUM(C281:C282)</f>
        <v>528</v>
      </c>
      <c r="D280" s="116">
        <f>SUM(D281:D282)</f>
        <v>657</v>
      </c>
      <c r="E280" s="266">
        <f t="shared" si="4"/>
        <v>80.365296803653</v>
      </c>
    </row>
    <row r="281" s="193" customFormat="1" ht="18" customHeight="1" spans="1:5">
      <c r="A281" s="115">
        <v>2082701</v>
      </c>
      <c r="B281" s="115" t="s">
        <v>319</v>
      </c>
      <c r="C281" s="116">
        <v>253</v>
      </c>
      <c r="D281" s="116">
        <v>227</v>
      </c>
      <c r="E281" s="266">
        <f t="shared" si="4"/>
        <v>111.453744493392</v>
      </c>
    </row>
    <row r="282" s="193" customFormat="1" ht="18" customHeight="1" spans="1:5">
      <c r="A282" s="115">
        <v>2082702</v>
      </c>
      <c r="B282" s="115" t="s">
        <v>320</v>
      </c>
      <c r="C282" s="116">
        <v>275</v>
      </c>
      <c r="D282" s="116">
        <v>430</v>
      </c>
      <c r="E282" s="266">
        <f t="shared" si="4"/>
        <v>63.953488372093</v>
      </c>
    </row>
    <row r="283" s="193" customFormat="1" ht="18" customHeight="1" spans="1:5">
      <c r="A283" s="115">
        <v>20828</v>
      </c>
      <c r="B283" s="117" t="s">
        <v>321</v>
      </c>
      <c r="C283" s="116">
        <f>SUM(C284:C286)</f>
        <v>436</v>
      </c>
      <c r="D283" s="116">
        <f>SUM(D284:D286)</f>
        <v>531</v>
      </c>
      <c r="E283" s="266">
        <f t="shared" si="4"/>
        <v>82.1092278719397</v>
      </c>
    </row>
    <row r="284" s="193" customFormat="1" ht="18" customHeight="1" spans="1:5">
      <c r="A284" s="115">
        <v>2082801</v>
      </c>
      <c r="B284" s="115" t="s">
        <v>93</v>
      </c>
      <c r="C284" s="116">
        <v>193</v>
      </c>
      <c r="D284" s="116">
        <v>219</v>
      </c>
      <c r="E284" s="266">
        <f t="shared" si="4"/>
        <v>88.1278538812785</v>
      </c>
    </row>
    <row r="285" s="193" customFormat="1" ht="18" customHeight="1" spans="1:5">
      <c r="A285" s="115">
        <v>2082850</v>
      </c>
      <c r="B285" s="115" t="s">
        <v>100</v>
      </c>
      <c r="C285" s="116">
        <v>233</v>
      </c>
      <c r="D285" s="116">
        <v>275</v>
      </c>
      <c r="E285" s="266">
        <f t="shared" si="4"/>
        <v>84.7272727272727</v>
      </c>
    </row>
    <row r="286" s="193" customFormat="1" ht="18" customHeight="1" spans="1:5">
      <c r="A286" s="115">
        <v>2082899</v>
      </c>
      <c r="B286" s="115" t="s">
        <v>322</v>
      </c>
      <c r="C286" s="116">
        <v>10</v>
      </c>
      <c r="D286" s="116">
        <v>37</v>
      </c>
      <c r="E286" s="266">
        <f t="shared" si="4"/>
        <v>27.027027027027</v>
      </c>
    </row>
    <row r="287" s="193" customFormat="1" ht="18" customHeight="1" spans="1:5">
      <c r="A287" s="115">
        <v>20830</v>
      </c>
      <c r="B287" s="117" t="s">
        <v>323</v>
      </c>
      <c r="C287" s="116">
        <f>SUM(C288:C289)</f>
        <v>65</v>
      </c>
      <c r="D287" s="116">
        <f>SUM(D289:D289)</f>
        <v>7</v>
      </c>
      <c r="E287" s="266">
        <f t="shared" si="4"/>
        <v>928.571428571429</v>
      </c>
    </row>
    <row r="288" s="193" customFormat="1" ht="18" customHeight="1" spans="1:5">
      <c r="A288" s="115">
        <v>2083001</v>
      </c>
      <c r="B288" s="115" t="s">
        <v>324</v>
      </c>
      <c r="C288" s="116">
        <v>65</v>
      </c>
      <c r="D288" s="116">
        <v>0</v>
      </c>
      <c r="E288" s="266"/>
    </row>
    <row r="289" s="193" customFormat="1" ht="18" customHeight="1" spans="1:5">
      <c r="A289" s="115">
        <v>2083099</v>
      </c>
      <c r="B289" s="115" t="s">
        <v>325</v>
      </c>
      <c r="C289" s="116">
        <v>0</v>
      </c>
      <c r="D289" s="116">
        <v>7</v>
      </c>
      <c r="E289" s="266">
        <f t="shared" si="4"/>
        <v>0</v>
      </c>
    </row>
    <row r="290" s="193" customFormat="1" ht="18" customHeight="1" spans="1:5">
      <c r="A290" s="115">
        <v>20899</v>
      </c>
      <c r="B290" s="117" t="s">
        <v>326</v>
      </c>
      <c r="C290" s="116">
        <f>C291</f>
        <v>792</v>
      </c>
      <c r="D290" s="116">
        <f>D291</f>
        <v>850</v>
      </c>
      <c r="E290" s="266">
        <f t="shared" si="4"/>
        <v>93.1764705882353</v>
      </c>
    </row>
    <row r="291" s="193" customFormat="1" ht="18" customHeight="1" spans="1:5">
      <c r="A291" s="115">
        <v>2089999</v>
      </c>
      <c r="B291" s="115" t="s">
        <v>327</v>
      </c>
      <c r="C291" s="116">
        <v>792</v>
      </c>
      <c r="D291" s="116">
        <v>850</v>
      </c>
      <c r="E291" s="266">
        <f t="shared" si="4"/>
        <v>93.1764705882353</v>
      </c>
    </row>
    <row r="292" s="193" customFormat="1" ht="18" customHeight="1" spans="1:5">
      <c r="A292" s="115">
        <v>210</v>
      </c>
      <c r="B292" s="117" t="s">
        <v>328</v>
      </c>
      <c r="C292" s="116">
        <f>SUM(C293,C297,C302,C305,C313,C316,C319,C324,C327,C331,C333,C337,C339)</f>
        <v>29377</v>
      </c>
      <c r="D292" s="116">
        <f>SUM(D293,D297,D302,D305,D313,D316,D319,D324,D327,D331,D333,D337,D339)</f>
        <v>29863</v>
      </c>
      <c r="E292" s="266">
        <f t="shared" si="4"/>
        <v>98.372568060811</v>
      </c>
    </row>
    <row r="293" s="193" customFormat="1" ht="18" customHeight="1" spans="1:5">
      <c r="A293" s="115">
        <v>21001</v>
      </c>
      <c r="B293" s="117" t="s">
        <v>329</v>
      </c>
      <c r="C293" s="116">
        <f>SUM(C294:C296)</f>
        <v>1164</v>
      </c>
      <c r="D293" s="116">
        <f>SUM(D294:D296)</f>
        <v>888</v>
      </c>
      <c r="E293" s="266">
        <f t="shared" si="4"/>
        <v>131.081081081081</v>
      </c>
    </row>
    <row r="294" s="193" customFormat="1" ht="18" customHeight="1" spans="1:5">
      <c r="A294" s="115">
        <v>2100101</v>
      </c>
      <c r="B294" s="115" t="s">
        <v>93</v>
      </c>
      <c r="C294" s="116">
        <v>1051</v>
      </c>
      <c r="D294" s="116">
        <v>568</v>
      </c>
      <c r="E294" s="266">
        <f t="shared" si="4"/>
        <v>185.035211267606</v>
      </c>
    </row>
    <row r="295" s="193" customFormat="1" ht="18" customHeight="1" spans="1:5">
      <c r="A295" s="115">
        <v>2100102</v>
      </c>
      <c r="B295" s="115" t="s">
        <v>94</v>
      </c>
      <c r="C295" s="116">
        <v>0</v>
      </c>
      <c r="D295" s="116">
        <v>1</v>
      </c>
      <c r="E295" s="266">
        <f t="shared" si="4"/>
        <v>0</v>
      </c>
    </row>
    <row r="296" s="193" customFormat="1" ht="18" customHeight="1" spans="1:5">
      <c r="A296" s="115">
        <v>2100199</v>
      </c>
      <c r="B296" s="115" t="s">
        <v>330</v>
      </c>
      <c r="C296" s="116">
        <v>113</v>
      </c>
      <c r="D296" s="116">
        <v>319</v>
      </c>
      <c r="E296" s="266">
        <f t="shared" si="4"/>
        <v>35.423197492163</v>
      </c>
    </row>
    <row r="297" s="193" customFormat="1" ht="18" customHeight="1" spans="1:5">
      <c r="A297" s="115">
        <v>21002</v>
      </c>
      <c r="B297" s="117" t="s">
        <v>331</v>
      </c>
      <c r="C297" s="116">
        <f>SUM(C298:C301)</f>
        <v>933</v>
      </c>
      <c r="D297" s="116">
        <f>SUM(D298:D301)</f>
        <v>2293</v>
      </c>
      <c r="E297" s="266">
        <f t="shared" si="4"/>
        <v>40.6890536415177</v>
      </c>
    </row>
    <row r="298" s="193" customFormat="1" ht="18" customHeight="1" spans="1:5">
      <c r="A298" s="115">
        <v>2100201</v>
      </c>
      <c r="B298" s="115" t="s">
        <v>332</v>
      </c>
      <c r="C298" s="116">
        <v>504</v>
      </c>
      <c r="D298" s="116">
        <v>1694</v>
      </c>
      <c r="E298" s="266">
        <f t="shared" si="4"/>
        <v>29.7520661157025</v>
      </c>
    </row>
    <row r="299" s="193" customFormat="1" ht="18" customHeight="1" spans="1:5">
      <c r="A299" s="115">
        <v>2100203</v>
      </c>
      <c r="B299" s="115" t="s">
        <v>333</v>
      </c>
      <c r="C299" s="116">
        <v>8</v>
      </c>
      <c r="D299" s="116">
        <v>52</v>
      </c>
      <c r="E299" s="266">
        <f t="shared" si="4"/>
        <v>15.3846153846154</v>
      </c>
    </row>
    <row r="300" s="193" customFormat="1" ht="18" customHeight="1" spans="1:5">
      <c r="A300" s="115">
        <v>2100206</v>
      </c>
      <c r="B300" s="115" t="s">
        <v>334</v>
      </c>
      <c r="C300" s="116">
        <v>0</v>
      </c>
      <c r="D300" s="116">
        <v>1</v>
      </c>
      <c r="E300" s="266">
        <f t="shared" si="4"/>
        <v>0</v>
      </c>
    </row>
    <row r="301" s="193" customFormat="1" ht="18" customHeight="1" spans="1:5">
      <c r="A301" s="115">
        <v>2100299</v>
      </c>
      <c r="B301" s="115" t="s">
        <v>335</v>
      </c>
      <c r="C301" s="116">
        <v>421</v>
      </c>
      <c r="D301" s="116">
        <v>546</v>
      </c>
      <c r="E301" s="266">
        <f t="shared" si="4"/>
        <v>77.1062271062271</v>
      </c>
    </row>
    <row r="302" s="193" customFormat="1" ht="18" customHeight="1" spans="1:5">
      <c r="A302" s="115">
        <v>21003</v>
      </c>
      <c r="B302" s="117" t="s">
        <v>336</v>
      </c>
      <c r="C302" s="116">
        <f>SUM(C303:C304)</f>
        <v>2442</v>
      </c>
      <c r="D302" s="116">
        <f>SUM(D303:D304)</f>
        <v>3507</v>
      </c>
      <c r="E302" s="266">
        <f t="shared" si="4"/>
        <v>69.6321642429427</v>
      </c>
    </row>
    <row r="303" s="193" customFormat="1" ht="18" customHeight="1" spans="1:5">
      <c r="A303" s="115">
        <v>2100302</v>
      </c>
      <c r="B303" s="115" t="s">
        <v>337</v>
      </c>
      <c r="C303" s="116">
        <v>1446</v>
      </c>
      <c r="D303" s="116">
        <v>2799</v>
      </c>
      <c r="E303" s="266">
        <f t="shared" si="4"/>
        <v>51.6613076098607</v>
      </c>
    </row>
    <row r="304" s="193" customFormat="1" ht="18" customHeight="1" spans="1:5">
      <c r="A304" s="115">
        <v>2100399</v>
      </c>
      <c r="B304" s="115" t="s">
        <v>338</v>
      </c>
      <c r="C304" s="116">
        <v>996</v>
      </c>
      <c r="D304" s="116">
        <v>708</v>
      </c>
      <c r="E304" s="266">
        <f t="shared" si="4"/>
        <v>140.677966101695</v>
      </c>
    </row>
    <row r="305" s="193" customFormat="1" ht="18" customHeight="1" spans="1:5">
      <c r="A305" s="115">
        <v>21004</v>
      </c>
      <c r="B305" s="117" t="s">
        <v>339</v>
      </c>
      <c r="C305" s="116">
        <f>SUM(C306:C312)</f>
        <v>5209</v>
      </c>
      <c r="D305" s="116">
        <f>SUM(D306:D312)</f>
        <v>3964</v>
      </c>
      <c r="E305" s="266">
        <f t="shared" si="4"/>
        <v>131.407669021191</v>
      </c>
    </row>
    <row r="306" s="193" customFormat="1" ht="18" customHeight="1" spans="1:5">
      <c r="A306" s="115">
        <v>2100401</v>
      </c>
      <c r="B306" s="115" t="s">
        <v>340</v>
      </c>
      <c r="C306" s="116">
        <v>26</v>
      </c>
      <c r="D306" s="116">
        <v>175</v>
      </c>
      <c r="E306" s="266">
        <f t="shared" si="4"/>
        <v>14.8571428571429</v>
      </c>
    </row>
    <row r="307" s="193" customFormat="1" ht="18" customHeight="1" spans="1:5">
      <c r="A307" s="115">
        <v>2100402</v>
      </c>
      <c r="B307" s="115" t="s">
        <v>341</v>
      </c>
      <c r="C307" s="116">
        <v>11</v>
      </c>
      <c r="D307" s="116">
        <v>121</v>
      </c>
      <c r="E307" s="266">
        <f t="shared" si="4"/>
        <v>9.09090909090909</v>
      </c>
    </row>
    <row r="308" s="193" customFormat="1" ht="18" customHeight="1" spans="1:5">
      <c r="A308" s="115">
        <v>2100403</v>
      </c>
      <c r="B308" s="115" t="s">
        <v>342</v>
      </c>
      <c r="C308" s="116">
        <v>103</v>
      </c>
      <c r="D308" s="116">
        <v>275</v>
      </c>
      <c r="E308" s="266">
        <f t="shared" si="4"/>
        <v>37.4545454545455</v>
      </c>
    </row>
    <row r="309" s="193" customFormat="1" ht="18" customHeight="1" spans="1:5">
      <c r="A309" s="115">
        <v>2100408</v>
      </c>
      <c r="B309" s="115" t="s">
        <v>343</v>
      </c>
      <c r="C309" s="116">
        <v>1646</v>
      </c>
      <c r="D309" s="116">
        <v>2292</v>
      </c>
      <c r="E309" s="266">
        <f t="shared" si="4"/>
        <v>71.8150087260035</v>
      </c>
    </row>
    <row r="310" s="193" customFormat="1" ht="18" customHeight="1" spans="1:5">
      <c r="A310" s="115">
        <v>2100409</v>
      </c>
      <c r="B310" s="115" t="s">
        <v>344</v>
      </c>
      <c r="C310" s="116">
        <v>76</v>
      </c>
      <c r="D310" s="116">
        <v>418</v>
      </c>
      <c r="E310" s="266">
        <f t="shared" si="4"/>
        <v>18.1818181818182</v>
      </c>
    </row>
    <row r="311" s="193" customFormat="1" ht="18" customHeight="1" spans="1:5">
      <c r="A311" s="115">
        <v>2100410</v>
      </c>
      <c r="B311" s="115" t="s">
        <v>345</v>
      </c>
      <c r="C311" s="116">
        <v>2504</v>
      </c>
      <c r="D311" s="116">
        <v>304</v>
      </c>
      <c r="E311" s="266">
        <f t="shared" si="4"/>
        <v>823.684210526316</v>
      </c>
    </row>
    <row r="312" s="193" customFormat="1" ht="18" customHeight="1" spans="1:5">
      <c r="A312" s="115">
        <v>2100499</v>
      </c>
      <c r="B312" s="115" t="s">
        <v>346</v>
      </c>
      <c r="C312" s="116">
        <v>843</v>
      </c>
      <c r="D312" s="116">
        <v>379</v>
      </c>
      <c r="E312" s="266">
        <f t="shared" si="4"/>
        <v>222.427440633245</v>
      </c>
    </row>
    <row r="313" s="193" customFormat="1" ht="18" customHeight="1" spans="1:5">
      <c r="A313" s="115">
        <v>21006</v>
      </c>
      <c r="B313" s="117" t="s">
        <v>347</v>
      </c>
      <c r="C313" s="116">
        <f>SUM(C314:C315)</f>
        <v>300</v>
      </c>
      <c r="D313" s="116">
        <f>SUM(D314:D314)</f>
        <v>50</v>
      </c>
      <c r="E313" s="266">
        <f t="shared" si="4"/>
        <v>600</v>
      </c>
    </row>
    <row r="314" s="193" customFormat="1" ht="18" customHeight="1" spans="1:5">
      <c r="A314" s="115">
        <v>2100601</v>
      </c>
      <c r="B314" s="115" t="s">
        <v>348</v>
      </c>
      <c r="C314" s="116">
        <v>220</v>
      </c>
      <c r="D314" s="116">
        <v>50</v>
      </c>
      <c r="E314" s="266">
        <f t="shared" si="4"/>
        <v>440</v>
      </c>
    </row>
    <row r="315" s="193" customFormat="1" ht="18" customHeight="1" spans="1:5">
      <c r="A315" s="115">
        <v>2100699</v>
      </c>
      <c r="B315" s="115" t="s">
        <v>349</v>
      </c>
      <c r="C315" s="116">
        <v>80</v>
      </c>
      <c r="D315" s="116">
        <v>0</v>
      </c>
      <c r="E315" s="266"/>
    </row>
    <row r="316" s="193" customFormat="1" ht="18" customHeight="1" spans="1:5">
      <c r="A316" s="115">
        <v>21007</v>
      </c>
      <c r="B316" s="117" t="s">
        <v>350</v>
      </c>
      <c r="C316" s="116">
        <f>SUM(C317:C318)</f>
        <v>397</v>
      </c>
      <c r="D316" s="116">
        <f>SUM(D317:D318)</f>
        <v>391</v>
      </c>
      <c r="E316" s="266">
        <f t="shared" si="4"/>
        <v>101.53452685422</v>
      </c>
    </row>
    <row r="317" s="193" customFormat="1" ht="18" customHeight="1" spans="1:5">
      <c r="A317" s="115">
        <v>2100717</v>
      </c>
      <c r="B317" s="115" t="s">
        <v>351</v>
      </c>
      <c r="C317" s="116">
        <v>368</v>
      </c>
      <c r="D317" s="116">
        <v>378</v>
      </c>
      <c r="E317" s="266">
        <f t="shared" si="4"/>
        <v>97.3544973544974</v>
      </c>
    </row>
    <row r="318" s="193" customFormat="1" ht="18" customHeight="1" spans="1:5">
      <c r="A318" s="115">
        <v>2100799</v>
      </c>
      <c r="B318" s="115" t="s">
        <v>352</v>
      </c>
      <c r="C318" s="116">
        <v>29</v>
      </c>
      <c r="D318" s="116">
        <v>13</v>
      </c>
      <c r="E318" s="266">
        <f t="shared" si="4"/>
        <v>223.076923076923</v>
      </c>
    </row>
    <row r="319" s="193" customFormat="1" ht="18" customHeight="1" spans="1:5">
      <c r="A319" s="115">
        <v>21011</v>
      </c>
      <c r="B319" s="117" t="s">
        <v>353</v>
      </c>
      <c r="C319" s="116">
        <f>SUM(C320:C323)</f>
        <v>3869</v>
      </c>
      <c r="D319" s="116">
        <f>SUM(D320:D323)</f>
        <v>3331</v>
      </c>
      <c r="E319" s="266">
        <f t="shared" si="4"/>
        <v>116.15130591414</v>
      </c>
    </row>
    <row r="320" s="193" customFormat="1" ht="18" customHeight="1" spans="1:5">
      <c r="A320" s="115">
        <v>2101101</v>
      </c>
      <c r="B320" s="115" t="s">
        <v>354</v>
      </c>
      <c r="C320" s="116">
        <v>1216</v>
      </c>
      <c r="D320" s="116">
        <v>991</v>
      </c>
      <c r="E320" s="266">
        <f t="shared" si="4"/>
        <v>122.704339051463</v>
      </c>
    </row>
    <row r="321" s="193" customFormat="1" ht="18" customHeight="1" spans="1:5">
      <c r="A321" s="115">
        <v>2101102</v>
      </c>
      <c r="B321" s="115" t="s">
        <v>355</v>
      </c>
      <c r="C321" s="116">
        <v>2644</v>
      </c>
      <c r="D321" s="116">
        <v>2340</v>
      </c>
      <c r="E321" s="266">
        <f t="shared" si="4"/>
        <v>112.991452991453</v>
      </c>
    </row>
    <row r="322" s="193" customFormat="1" ht="18" customHeight="1" spans="1:5">
      <c r="A322" s="115">
        <v>2101103</v>
      </c>
      <c r="B322" s="115" t="s">
        <v>356</v>
      </c>
      <c r="C322" s="116">
        <v>6</v>
      </c>
      <c r="D322" s="116">
        <v>0</v>
      </c>
      <c r="E322" s="266"/>
    </row>
    <row r="323" s="193" customFormat="1" ht="18" customHeight="1" spans="1:5">
      <c r="A323" s="115">
        <v>2101199</v>
      </c>
      <c r="B323" s="115" t="s">
        <v>357</v>
      </c>
      <c r="C323" s="116">
        <v>3</v>
      </c>
      <c r="D323" s="116">
        <v>0</v>
      </c>
      <c r="E323" s="266"/>
    </row>
    <row r="324" s="193" customFormat="1" ht="18" customHeight="1" spans="1:5">
      <c r="A324" s="115">
        <v>21012</v>
      </c>
      <c r="B324" s="117" t="s">
        <v>358</v>
      </c>
      <c r="C324" s="116">
        <f>SUM(C325:C326)</f>
        <v>13445</v>
      </c>
      <c r="D324" s="116">
        <f>SUM(D325:D326)</f>
        <v>12053</v>
      </c>
      <c r="E324" s="266">
        <f t="shared" si="4"/>
        <v>111.548991952211</v>
      </c>
    </row>
    <row r="325" s="193" customFormat="1" ht="18" customHeight="1" spans="1:5">
      <c r="A325" s="115">
        <v>2101201</v>
      </c>
      <c r="B325" s="115" t="s">
        <v>359</v>
      </c>
      <c r="C325" s="116">
        <v>2</v>
      </c>
      <c r="D325" s="116">
        <v>2</v>
      </c>
      <c r="E325" s="266">
        <f t="shared" ref="E325:E388" si="5">C325/D325*100</f>
        <v>100</v>
      </c>
    </row>
    <row r="326" s="193" customFormat="1" ht="18" customHeight="1" spans="1:5">
      <c r="A326" s="115">
        <v>2101202</v>
      </c>
      <c r="B326" s="115" t="s">
        <v>360</v>
      </c>
      <c r="C326" s="116">
        <v>13443</v>
      </c>
      <c r="D326" s="116">
        <v>12051</v>
      </c>
      <c r="E326" s="266">
        <f t="shared" si="5"/>
        <v>111.550908638287</v>
      </c>
    </row>
    <row r="327" s="193" customFormat="1" ht="18" customHeight="1" spans="1:5">
      <c r="A327" s="115">
        <v>21013</v>
      </c>
      <c r="B327" s="117" t="s">
        <v>361</v>
      </c>
      <c r="C327" s="116">
        <f>SUM(C328:C330)</f>
        <v>1055</v>
      </c>
      <c r="D327" s="116">
        <f>SUM(D328:D330)</f>
        <v>1653</v>
      </c>
      <c r="E327" s="266">
        <f t="shared" si="5"/>
        <v>63.8233514821537</v>
      </c>
    </row>
    <row r="328" s="193" customFormat="1" ht="18" customHeight="1" spans="1:5">
      <c r="A328" s="115">
        <v>2101301</v>
      </c>
      <c r="B328" s="115" t="s">
        <v>362</v>
      </c>
      <c r="C328" s="116">
        <v>0</v>
      </c>
      <c r="D328" s="116">
        <v>279</v>
      </c>
      <c r="E328" s="266">
        <f t="shared" si="5"/>
        <v>0</v>
      </c>
    </row>
    <row r="329" s="193" customFormat="1" ht="18" customHeight="1" spans="1:5">
      <c r="A329" s="115">
        <v>2101302</v>
      </c>
      <c r="B329" s="115" t="s">
        <v>363</v>
      </c>
      <c r="C329" s="116">
        <v>6</v>
      </c>
      <c r="D329" s="116">
        <v>10</v>
      </c>
      <c r="E329" s="266">
        <f t="shared" si="5"/>
        <v>60</v>
      </c>
    </row>
    <row r="330" s="193" customFormat="1" ht="18" customHeight="1" spans="1:5">
      <c r="A330" s="115">
        <v>2101399</v>
      </c>
      <c r="B330" s="115" t="s">
        <v>364</v>
      </c>
      <c r="C330" s="116">
        <v>1049</v>
      </c>
      <c r="D330" s="116">
        <v>1364</v>
      </c>
      <c r="E330" s="266">
        <f t="shared" si="5"/>
        <v>76.9061583577713</v>
      </c>
    </row>
    <row r="331" s="193" customFormat="1" ht="18" customHeight="1" spans="1:5">
      <c r="A331" s="115">
        <v>21014</v>
      </c>
      <c r="B331" s="117" t="s">
        <v>365</v>
      </c>
      <c r="C331" s="116">
        <f>SUM(C332:C332)</f>
        <v>68</v>
      </c>
      <c r="D331" s="116">
        <f>SUM(D332:D332)</f>
        <v>88</v>
      </c>
      <c r="E331" s="266">
        <f t="shared" si="5"/>
        <v>77.2727272727273</v>
      </c>
    </row>
    <row r="332" s="193" customFormat="1" ht="18" customHeight="1" spans="1:5">
      <c r="A332" s="115">
        <v>2101401</v>
      </c>
      <c r="B332" s="115" t="s">
        <v>366</v>
      </c>
      <c r="C332" s="116">
        <v>68</v>
      </c>
      <c r="D332" s="116">
        <v>88</v>
      </c>
      <c r="E332" s="266">
        <f t="shared" si="5"/>
        <v>77.2727272727273</v>
      </c>
    </row>
    <row r="333" s="193" customFormat="1" ht="18" customHeight="1" spans="1:5">
      <c r="A333" s="115">
        <v>21015</v>
      </c>
      <c r="B333" s="117" t="s">
        <v>367</v>
      </c>
      <c r="C333" s="116">
        <f>SUM(C334:C336)</f>
        <v>436</v>
      </c>
      <c r="D333" s="116">
        <f>SUM(D334:D336)</f>
        <v>356</v>
      </c>
      <c r="E333" s="266">
        <f t="shared" si="5"/>
        <v>122.47191011236</v>
      </c>
    </row>
    <row r="334" s="193" customFormat="1" ht="18" customHeight="1" spans="1:5">
      <c r="A334" s="115">
        <v>2101501</v>
      </c>
      <c r="B334" s="115" t="s">
        <v>93</v>
      </c>
      <c r="C334" s="116">
        <v>385</v>
      </c>
      <c r="D334" s="116">
        <v>337</v>
      </c>
      <c r="E334" s="266">
        <f t="shared" si="5"/>
        <v>114.243323442136</v>
      </c>
    </row>
    <row r="335" s="193" customFormat="1" ht="18" customHeight="1" spans="1:5">
      <c r="A335" s="115">
        <v>2101502</v>
      </c>
      <c r="B335" s="115" t="s">
        <v>94</v>
      </c>
      <c r="C335" s="116">
        <v>0</v>
      </c>
      <c r="D335" s="116">
        <v>5</v>
      </c>
      <c r="E335" s="266">
        <f t="shared" si="5"/>
        <v>0</v>
      </c>
    </row>
    <row r="336" s="193" customFormat="1" ht="18" customHeight="1" spans="1:5">
      <c r="A336" s="115">
        <v>2101599</v>
      </c>
      <c r="B336" s="115" t="s">
        <v>368</v>
      </c>
      <c r="C336" s="116">
        <v>51</v>
      </c>
      <c r="D336" s="116">
        <v>14</v>
      </c>
      <c r="E336" s="266">
        <f t="shared" si="5"/>
        <v>364.285714285714</v>
      </c>
    </row>
    <row r="337" s="193" customFormat="1" ht="18" customHeight="1" spans="1:5">
      <c r="A337" s="115">
        <v>21016</v>
      </c>
      <c r="B337" s="117" t="s">
        <v>369</v>
      </c>
      <c r="C337" s="116">
        <f>C338</f>
        <v>8</v>
      </c>
      <c r="D337" s="116">
        <f>D338</f>
        <v>26</v>
      </c>
      <c r="E337" s="266">
        <f t="shared" si="5"/>
        <v>30.7692307692308</v>
      </c>
    </row>
    <row r="338" s="193" customFormat="1" ht="18" customHeight="1" spans="1:5">
      <c r="A338" s="115">
        <v>2101601</v>
      </c>
      <c r="B338" s="115" t="s">
        <v>370</v>
      </c>
      <c r="C338" s="116">
        <v>8</v>
      </c>
      <c r="D338" s="116">
        <v>26</v>
      </c>
      <c r="E338" s="266">
        <f t="shared" si="5"/>
        <v>30.7692307692308</v>
      </c>
    </row>
    <row r="339" s="193" customFormat="1" ht="18" customHeight="1" spans="1:5">
      <c r="A339" s="115">
        <v>21099</v>
      </c>
      <c r="B339" s="117" t="s">
        <v>371</v>
      </c>
      <c r="C339" s="116">
        <f>C340</f>
        <v>51</v>
      </c>
      <c r="D339" s="116">
        <f>D340</f>
        <v>1263</v>
      </c>
      <c r="E339" s="266">
        <f t="shared" si="5"/>
        <v>4.03800475059382</v>
      </c>
    </row>
    <row r="340" s="193" customFormat="1" ht="18" customHeight="1" spans="1:5">
      <c r="A340" s="115">
        <v>2109999</v>
      </c>
      <c r="B340" s="115" t="s">
        <v>372</v>
      </c>
      <c r="C340" s="116">
        <v>51</v>
      </c>
      <c r="D340" s="116">
        <v>1263</v>
      </c>
      <c r="E340" s="266">
        <f t="shared" si="5"/>
        <v>4.03800475059382</v>
      </c>
    </row>
    <row r="341" s="193" customFormat="1" ht="18" customHeight="1" spans="1:5">
      <c r="A341" s="115">
        <v>211</v>
      </c>
      <c r="B341" s="117" t="s">
        <v>373</v>
      </c>
      <c r="C341" s="116">
        <f>SUM(C342,C345,C347,C351,C355,C359,C362,C364,C368,C370,C372)</f>
        <v>11054</v>
      </c>
      <c r="D341" s="116">
        <f>SUM(D342,D345,D347,D351,D355,D359,D362,D364,D368,D370,D372)</f>
        <v>9786</v>
      </c>
      <c r="E341" s="266">
        <f t="shared" si="5"/>
        <v>112.957285918659</v>
      </c>
    </row>
    <row r="342" s="193" customFormat="1" ht="18" customHeight="1" spans="1:5">
      <c r="A342" s="115">
        <v>21101</v>
      </c>
      <c r="B342" s="117" t="s">
        <v>374</v>
      </c>
      <c r="C342" s="116">
        <f>SUM(C343:C344)</f>
        <v>457</v>
      </c>
      <c r="D342" s="116">
        <f>SUM(D343:D344)</f>
        <v>397</v>
      </c>
      <c r="E342" s="266">
        <f t="shared" si="5"/>
        <v>115.113350125945</v>
      </c>
    </row>
    <row r="343" s="193" customFormat="1" ht="18" customHeight="1" spans="1:5">
      <c r="A343" s="115">
        <v>2110101</v>
      </c>
      <c r="B343" s="115" t="s">
        <v>93</v>
      </c>
      <c r="C343" s="116">
        <v>248</v>
      </c>
      <c r="D343" s="116">
        <v>333</v>
      </c>
      <c r="E343" s="266">
        <f t="shared" si="5"/>
        <v>74.4744744744745</v>
      </c>
    </row>
    <row r="344" s="193" customFormat="1" ht="18" customHeight="1" spans="1:5">
      <c r="A344" s="115">
        <v>2110199</v>
      </c>
      <c r="B344" s="115" t="s">
        <v>375</v>
      </c>
      <c r="C344" s="116">
        <v>209</v>
      </c>
      <c r="D344" s="116">
        <v>64</v>
      </c>
      <c r="E344" s="266">
        <f t="shared" si="5"/>
        <v>326.5625</v>
      </c>
    </row>
    <row r="345" s="193" customFormat="1" ht="18" customHeight="1" spans="1:5">
      <c r="A345" s="115">
        <v>21102</v>
      </c>
      <c r="B345" s="117" t="s">
        <v>376</v>
      </c>
      <c r="C345" s="116">
        <f>SUM(C346:C346)</f>
        <v>14</v>
      </c>
      <c r="D345" s="116">
        <f>SUM(D346:D346)</f>
        <v>142</v>
      </c>
      <c r="E345" s="266">
        <f t="shared" si="5"/>
        <v>9.85915492957746</v>
      </c>
    </row>
    <row r="346" s="193" customFormat="1" ht="18" customHeight="1" spans="1:5">
      <c r="A346" s="115">
        <v>2110299</v>
      </c>
      <c r="B346" s="115" t="s">
        <v>377</v>
      </c>
      <c r="C346" s="116">
        <v>14</v>
      </c>
      <c r="D346" s="116">
        <v>142</v>
      </c>
      <c r="E346" s="266">
        <f t="shared" si="5"/>
        <v>9.85915492957746</v>
      </c>
    </row>
    <row r="347" s="193" customFormat="1" ht="18" customHeight="1" spans="1:5">
      <c r="A347" s="115">
        <v>21103</v>
      </c>
      <c r="B347" s="117" t="s">
        <v>378</v>
      </c>
      <c r="C347" s="116">
        <f>SUM(C348:C350)</f>
        <v>3293</v>
      </c>
      <c r="D347" s="116">
        <f>SUM(D348:D350)</f>
        <v>3258</v>
      </c>
      <c r="E347" s="266">
        <f t="shared" si="5"/>
        <v>101.074278698588</v>
      </c>
    </row>
    <row r="348" s="193" customFormat="1" ht="18" customHeight="1" spans="1:5">
      <c r="A348" s="115">
        <v>2110302</v>
      </c>
      <c r="B348" s="115" t="s">
        <v>379</v>
      </c>
      <c r="C348" s="116">
        <v>2639</v>
      </c>
      <c r="D348" s="116">
        <v>2518</v>
      </c>
      <c r="E348" s="266">
        <f t="shared" si="5"/>
        <v>104.805401111994</v>
      </c>
    </row>
    <row r="349" s="193" customFormat="1" ht="18" customHeight="1" spans="1:5">
      <c r="A349" s="115">
        <v>2110304</v>
      </c>
      <c r="B349" s="115" t="s">
        <v>380</v>
      </c>
      <c r="C349" s="116">
        <v>654</v>
      </c>
      <c r="D349" s="116">
        <v>723</v>
      </c>
      <c r="E349" s="266">
        <f t="shared" si="5"/>
        <v>90.4564315352697</v>
      </c>
    </row>
    <row r="350" s="193" customFormat="1" ht="18" customHeight="1" spans="1:5">
      <c r="A350" s="115">
        <v>2110399</v>
      </c>
      <c r="B350" s="115" t="s">
        <v>381</v>
      </c>
      <c r="C350" s="116">
        <v>0</v>
      </c>
      <c r="D350" s="116">
        <v>17</v>
      </c>
      <c r="E350" s="266">
        <f t="shared" si="5"/>
        <v>0</v>
      </c>
    </row>
    <row r="351" s="193" customFormat="1" ht="18" customHeight="1" spans="1:5">
      <c r="A351" s="115">
        <v>21104</v>
      </c>
      <c r="B351" s="117" t="s">
        <v>382</v>
      </c>
      <c r="C351" s="116">
        <f>SUM(C352:C354)</f>
        <v>5453</v>
      </c>
      <c r="D351" s="116">
        <f>SUM(D352:D354)</f>
        <v>3873</v>
      </c>
      <c r="E351" s="266">
        <f t="shared" si="5"/>
        <v>140.795249160857</v>
      </c>
    </row>
    <row r="352" s="193" customFormat="1" ht="18" customHeight="1" spans="1:5">
      <c r="A352" s="115">
        <v>2110401</v>
      </c>
      <c r="B352" s="115" t="s">
        <v>383</v>
      </c>
      <c r="C352" s="116">
        <v>1845</v>
      </c>
      <c r="D352" s="116">
        <v>1369</v>
      </c>
      <c r="E352" s="266">
        <f t="shared" si="5"/>
        <v>134.769905040175</v>
      </c>
    </row>
    <row r="353" s="193" customFormat="1" ht="18" customHeight="1" spans="1:5">
      <c r="A353" s="115">
        <v>2110402</v>
      </c>
      <c r="B353" s="115" t="s">
        <v>384</v>
      </c>
      <c r="C353" s="116">
        <v>2211</v>
      </c>
      <c r="D353" s="116">
        <v>1774</v>
      </c>
      <c r="E353" s="266">
        <f t="shared" si="5"/>
        <v>124.633596392334</v>
      </c>
    </row>
    <row r="354" s="193" customFormat="1" ht="18" customHeight="1" spans="1:5">
      <c r="A354" s="115">
        <v>2110499</v>
      </c>
      <c r="B354" s="115" t="s">
        <v>385</v>
      </c>
      <c r="C354" s="116">
        <v>1397</v>
      </c>
      <c r="D354" s="116">
        <v>730</v>
      </c>
      <c r="E354" s="266">
        <f t="shared" si="5"/>
        <v>191.369863013699</v>
      </c>
    </row>
    <row r="355" s="193" customFormat="1" ht="18" customHeight="1" spans="1:5">
      <c r="A355" s="115">
        <v>21105</v>
      </c>
      <c r="B355" s="117" t="s">
        <v>386</v>
      </c>
      <c r="C355" s="116">
        <f>SUM(C356:C358)</f>
        <v>1790</v>
      </c>
      <c r="D355" s="116">
        <f>SUM(D356:D357)</f>
        <v>1512</v>
      </c>
      <c r="E355" s="266">
        <f t="shared" si="5"/>
        <v>118.386243386243</v>
      </c>
    </row>
    <row r="356" s="193" customFormat="1" ht="18" customHeight="1" spans="1:5">
      <c r="A356" s="115">
        <v>2110501</v>
      </c>
      <c r="B356" s="115" t="s">
        <v>387</v>
      </c>
      <c r="C356" s="116">
        <v>501</v>
      </c>
      <c r="D356" s="116">
        <v>419</v>
      </c>
      <c r="E356" s="266">
        <f t="shared" si="5"/>
        <v>119.570405727924</v>
      </c>
    </row>
    <row r="357" s="193" customFormat="1" ht="18" customHeight="1" spans="1:5">
      <c r="A357" s="115">
        <v>2110507</v>
      </c>
      <c r="B357" s="115" t="s">
        <v>388</v>
      </c>
      <c r="C357" s="116">
        <v>1005</v>
      </c>
      <c r="D357" s="116">
        <v>1093</v>
      </c>
      <c r="E357" s="266">
        <f t="shared" si="5"/>
        <v>91.9487648673376</v>
      </c>
    </row>
    <row r="358" s="193" customFormat="1" ht="18" customHeight="1" spans="1:5">
      <c r="A358" s="115">
        <v>2110599</v>
      </c>
      <c r="B358" s="115" t="s">
        <v>389</v>
      </c>
      <c r="C358" s="116">
        <v>284</v>
      </c>
      <c r="D358" s="116">
        <v>0</v>
      </c>
      <c r="E358" s="266"/>
    </row>
    <row r="359" s="193" customFormat="1" ht="18" customHeight="1" spans="1:5">
      <c r="A359" s="115">
        <v>21106</v>
      </c>
      <c r="B359" s="117" t="s">
        <v>390</v>
      </c>
      <c r="C359" s="116">
        <f>SUM(C360:C361)</f>
        <v>0</v>
      </c>
      <c r="D359" s="116">
        <f>SUM(D360:D361)</f>
        <v>63</v>
      </c>
      <c r="E359" s="266">
        <f t="shared" si="5"/>
        <v>0</v>
      </c>
    </row>
    <row r="360" s="193" customFormat="1" ht="18" customHeight="1" spans="1:5">
      <c r="A360" s="115">
        <v>2110602</v>
      </c>
      <c r="B360" s="115" t="s">
        <v>391</v>
      </c>
      <c r="C360" s="116">
        <v>0</v>
      </c>
      <c r="D360" s="116">
        <v>56</v>
      </c>
      <c r="E360" s="266">
        <f t="shared" si="5"/>
        <v>0</v>
      </c>
    </row>
    <row r="361" s="193" customFormat="1" ht="18" customHeight="1" spans="1:5">
      <c r="A361" s="115">
        <v>2110605</v>
      </c>
      <c r="B361" s="115" t="s">
        <v>392</v>
      </c>
      <c r="C361" s="116">
        <v>0</v>
      </c>
      <c r="D361" s="116">
        <v>7</v>
      </c>
      <c r="E361" s="266">
        <f t="shared" si="5"/>
        <v>0</v>
      </c>
    </row>
    <row r="362" s="193" customFormat="1" ht="18" customHeight="1" spans="1:5">
      <c r="A362" s="115">
        <v>21110</v>
      </c>
      <c r="B362" s="117" t="s">
        <v>393</v>
      </c>
      <c r="C362" s="116">
        <f>C363</f>
        <v>0</v>
      </c>
      <c r="D362" s="116">
        <f>D363</f>
        <v>108</v>
      </c>
      <c r="E362" s="266">
        <f t="shared" si="5"/>
        <v>0</v>
      </c>
    </row>
    <row r="363" s="193" customFormat="1" ht="18" customHeight="1" spans="1:5">
      <c r="A363" s="115">
        <v>2111001</v>
      </c>
      <c r="B363" s="115" t="s">
        <v>394</v>
      </c>
      <c r="C363" s="116">
        <v>0</v>
      </c>
      <c r="D363" s="116">
        <v>108</v>
      </c>
      <c r="E363" s="266">
        <f t="shared" si="5"/>
        <v>0</v>
      </c>
    </row>
    <row r="364" s="193" customFormat="1" ht="18" customHeight="1" spans="1:5">
      <c r="A364" s="115">
        <v>21111</v>
      </c>
      <c r="B364" s="117" t="s">
        <v>395</v>
      </c>
      <c r="C364" s="116">
        <f>SUM(C365:C367)</f>
        <v>30</v>
      </c>
      <c r="D364" s="116">
        <f>SUM(D365:D367)</f>
        <v>70</v>
      </c>
      <c r="E364" s="266">
        <f t="shared" si="5"/>
        <v>42.8571428571429</v>
      </c>
    </row>
    <row r="365" s="193" customFormat="1" ht="18" customHeight="1" spans="1:5">
      <c r="A365" s="115">
        <v>2111101</v>
      </c>
      <c r="B365" s="115" t="s">
        <v>396</v>
      </c>
      <c r="C365" s="116">
        <v>4</v>
      </c>
      <c r="D365" s="116">
        <v>48</v>
      </c>
      <c r="E365" s="266">
        <f t="shared" si="5"/>
        <v>8.33333333333333</v>
      </c>
    </row>
    <row r="366" s="193" customFormat="1" ht="18" customHeight="1" spans="1:5">
      <c r="A366" s="115">
        <v>2111102</v>
      </c>
      <c r="B366" s="115" t="s">
        <v>397</v>
      </c>
      <c r="C366" s="116">
        <v>0</v>
      </c>
      <c r="D366" s="116">
        <v>5</v>
      </c>
      <c r="E366" s="266">
        <f t="shared" si="5"/>
        <v>0</v>
      </c>
    </row>
    <row r="367" s="193" customFormat="1" ht="18" customHeight="1" spans="1:5">
      <c r="A367" s="115">
        <v>2111199</v>
      </c>
      <c r="B367" s="115" t="s">
        <v>398</v>
      </c>
      <c r="C367" s="116">
        <v>26</v>
      </c>
      <c r="D367" s="116">
        <v>17</v>
      </c>
      <c r="E367" s="266">
        <f t="shared" si="5"/>
        <v>152.941176470588</v>
      </c>
    </row>
    <row r="368" s="193" customFormat="1" ht="18" customHeight="1" spans="1:5">
      <c r="A368" s="115">
        <v>21112</v>
      </c>
      <c r="B368" s="117" t="s">
        <v>399</v>
      </c>
      <c r="C368" s="116">
        <f>C369</f>
        <v>0</v>
      </c>
      <c r="D368" s="116">
        <f>D369</f>
        <v>10</v>
      </c>
      <c r="E368" s="266">
        <f t="shared" si="5"/>
        <v>0</v>
      </c>
    </row>
    <row r="369" s="193" customFormat="1" ht="18" customHeight="1" spans="1:5">
      <c r="A369" s="115">
        <v>2111201</v>
      </c>
      <c r="B369" s="115" t="s">
        <v>400</v>
      </c>
      <c r="C369" s="116">
        <v>0</v>
      </c>
      <c r="D369" s="116">
        <v>10</v>
      </c>
      <c r="E369" s="266">
        <f t="shared" si="5"/>
        <v>0</v>
      </c>
    </row>
    <row r="370" s="193" customFormat="1" ht="18" customHeight="1" spans="1:5">
      <c r="A370" s="115">
        <v>21114</v>
      </c>
      <c r="B370" s="117" t="s">
        <v>401</v>
      </c>
      <c r="C370" s="116">
        <f>SUM(C371:C371)</f>
        <v>17</v>
      </c>
      <c r="D370" s="116">
        <f>SUM(D371:D371)</f>
        <v>4</v>
      </c>
      <c r="E370" s="266">
        <f t="shared" si="5"/>
        <v>425</v>
      </c>
    </row>
    <row r="371" s="193" customFormat="1" ht="18" customHeight="1" spans="1:5">
      <c r="A371" s="115">
        <v>2111499</v>
      </c>
      <c r="B371" s="115" t="s">
        <v>402</v>
      </c>
      <c r="C371" s="116">
        <v>17</v>
      </c>
      <c r="D371" s="116">
        <v>4</v>
      </c>
      <c r="E371" s="266">
        <f t="shared" si="5"/>
        <v>425</v>
      </c>
    </row>
    <row r="372" s="193" customFormat="1" ht="18" customHeight="1" spans="1:5">
      <c r="A372" s="115">
        <v>21199</v>
      </c>
      <c r="B372" s="117" t="s">
        <v>403</v>
      </c>
      <c r="C372" s="116">
        <f>C373</f>
        <v>0</v>
      </c>
      <c r="D372" s="116">
        <f>D373</f>
        <v>349</v>
      </c>
      <c r="E372" s="266">
        <f t="shared" si="5"/>
        <v>0</v>
      </c>
    </row>
    <row r="373" s="193" customFormat="1" ht="18" customHeight="1" spans="1:5">
      <c r="A373" s="115">
        <v>2119999</v>
      </c>
      <c r="B373" s="115" t="s">
        <v>404</v>
      </c>
      <c r="C373" s="116">
        <v>0</v>
      </c>
      <c r="D373" s="116">
        <v>349</v>
      </c>
      <c r="E373" s="266">
        <f t="shared" si="5"/>
        <v>0</v>
      </c>
    </row>
    <row r="374" s="193" customFormat="1" ht="18" customHeight="1" spans="1:5">
      <c r="A374" s="115">
        <v>212</v>
      </c>
      <c r="B374" s="117" t="s">
        <v>405</v>
      </c>
      <c r="C374" s="116">
        <f>SUM(C375,C381,C383,C386,C388,C390)</f>
        <v>13703</v>
      </c>
      <c r="D374" s="116">
        <f>SUM(D375,D381,D383,D386,D388,D390)</f>
        <v>6671</v>
      </c>
      <c r="E374" s="266">
        <f t="shared" si="5"/>
        <v>205.411482536351</v>
      </c>
    </row>
    <row r="375" s="193" customFormat="1" ht="18" customHeight="1" spans="1:5">
      <c r="A375" s="115">
        <v>21201</v>
      </c>
      <c r="B375" s="117" t="s">
        <v>406</v>
      </c>
      <c r="C375" s="116">
        <f>SUM(C376:C380)</f>
        <v>6429</v>
      </c>
      <c r="D375" s="116">
        <f>SUM(D376:D380)</f>
        <v>2279</v>
      </c>
      <c r="E375" s="266">
        <f t="shared" si="5"/>
        <v>282.097411145239</v>
      </c>
    </row>
    <row r="376" s="193" customFormat="1" ht="18" customHeight="1" spans="1:5">
      <c r="A376" s="115">
        <v>2120101</v>
      </c>
      <c r="B376" s="115" t="s">
        <v>93</v>
      </c>
      <c r="C376" s="116">
        <v>1281</v>
      </c>
      <c r="D376" s="116">
        <v>831</v>
      </c>
      <c r="E376" s="266">
        <f t="shared" si="5"/>
        <v>154.151624548736</v>
      </c>
    </row>
    <row r="377" s="193" customFormat="1" ht="18" customHeight="1" spans="1:5">
      <c r="A377" s="115">
        <v>2120102</v>
      </c>
      <c r="B377" s="115" t="s">
        <v>94</v>
      </c>
      <c r="C377" s="116">
        <v>50</v>
      </c>
      <c r="D377" s="116">
        <v>0</v>
      </c>
      <c r="E377" s="266"/>
    </row>
    <row r="378" s="193" customFormat="1" ht="18" customHeight="1" spans="1:5">
      <c r="A378" s="115">
        <v>2120104</v>
      </c>
      <c r="B378" s="115" t="s">
        <v>407</v>
      </c>
      <c r="C378" s="116">
        <v>648</v>
      </c>
      <c r="D378" s="116">
        <v>979</v>
      </c>
      <c r="E378" s="266">
        <f t="shared" si="5"/>
        <v>66.1899897854954</v>
      </c>
    </row>
    <row r="379" s="193" customFormat="1" ht="18" customHeight="1" spans="1:5">
      <c r="A379" s="115">
        <v>2120107</v>
      </c>
      <c r="B379" s="115" t="s">
        <v>408</v>
      </c>
      <c r="C379" s="116">
        <v>114</v>
      </c>
      <c r="D379" s="116">
        <v>245</v>
      </c>
      <c r="E379" s="266">
        <f t="shared" si="5"/>
        <v>46.530612244898</v>
      </c>
    </row>
    <row r="380" s="193" customFormat="1" ht="18" customHeight="1" spans="1:5">
      <c r="A380" s="115">
        <v>2120199</v>
      </c>
      <c r="B380" s="115" t="s">
        <v>409</v>
      </c>
      <c r="C380" s="116">
        <v>4336</v>
      </c>
      <c r="D380" s="116">
        <v>224</v>
      </c>
      <c r="E380" s="266">
        <f t="shared" si="5"/>
        <v>1935.71428571429</v>
      </c>
    </row>
    <row r="381" s="193" customFormat="1" ht="18" customHeight="1" spans="1:5">
      <c r="A381" s="115">
        <v>21202</v>
      </c>
      <c r="B381" s="117" t="s">
        <v>410</v>
      </c>
      <c r="C381" s="116">
        <f>C382</f>
        <v>563</v>
      </c>
      <c r="D381" s="116">
        <f>D382</f>
        <v>168</v>
      </c>
      <c r="E381" s="266">
        <f t="shared" si="5"/>
        <v>335.119047619048</v>
      </c>
    </row>
    <row r="382" s="193" customFormat="1" ht="18" customHeight="1" spans="1:5">
      <c r="A382" s="115">
        <v>2120201</v>
      </c>
      <c r="B382" s="115" t="s">
        <v>411</v>
      </c>
      <c r="C382" s="116">
        <v>563</v>
      </c>
      <c r="D382" s="116">
        <v>168</v>
      </c>
      <c r="E382" s="266">
        <f t="shared" si="5"/>
        <v>335.119047619048</v>
      </c>
    </row>
    <row r="383" s="193" customFormat="1" ht="18" customHeight="1" spans="1:5">
      <c r="A383" s="115">
        <v>21203</v>
      </c>
      <c r="B383" s="117" t="s">
        <v>412</v>
      </c>
      <c r="C383" s="116">
        <f>SUM(C384:C385)</f>
        <v>1821</v>
      </c>
      <c r="D383" s="116">
        <f>SUM(D384:D385)</f>
        <v>2362</v>
      </c>
      <c r="E383" s="266">
        <f t="shared" si="5"/>
        <v>77.0956816257409</v>
      </c>
    </row>
    <row r="384" s="193" customFormat="1" ht="18" customHeight="1" spans="1:5">
      <c r="A384" s="115">
        <v>2120303</v>
      </c>
      <c r="B384" s="115" t="s">
        <v>413</v>
      </c>
      <c r="C384" s="116">
        <v>1798</v>
      </c>
      <c r="D384" s="116">
        <v>2849</v>
      </c>
      <c r="E384" s="266">
        <f t="shared" si="5"/>
        <v>63.1098631098631</v>
      </c>
    </row>
    <row r="385" s="193" customFormat="1" ht="18" customHeight="1" spans="1:5">
      <c r="A385" s="115">
        <v>2120399</v>
      </c>
      <c r="B385" s="115" t="s">
        <v>414</v>
      </c>
      <c r="C385" s="116">
        <v>23</v>
      </c>
      <c r="D385" s="116">
        <v>-487</v>
      </c>
      <c r="E385" s="266">
        <f t="shared" si="5"/>
        <v>-4.72279260780287</v>
      </c>
    </row>
    <row r="386" s="193" customFormat="1" ht="18" customHeight="1" spans="1:5">
      <c r="A386" s="115">
        <v>21205</v>
      </c>
      <c r="B386" s="117" t="s">
        <v>415</v>
      </c>
      <c r="C386" s="116">
        <f t="shared" ref="C386:C390" si="6">C387</f>
        <v>356</v>
      </c>
      <c r="D386" s="116">
        <f t="shared" ref="D386:D390" si="7">D387</f>
        <v>666</v>
      </c>
      <c r="E386" s="266">
        <f t="shared" si="5"/>
        <v>53.4534534534535</v>
      </c>
    </row>
    <row r="387" s="193" customFormat="1" ht="18" customHeight="1" spans="1:5">
      <c r="A387" s="115">
        <v>2120501</v>
      </c>
      <c r="B387" s="115" t="s">
        <v>416</v>
      </c>
      <c r="C387" s="116">
        <v>356</v>
      </c>
      <c r="D387" s="116">
        <v>666</v>
      </c>
      <c r="E387" s="266">
        <f t="shared" si="5"/>
        <v>53.4534534534535</v>
      </c>
    </row>
    <row r="388" s="193" customFormat="1" ht="18" customHeight="1" spans="1:5">
      <c r="A388" s="115">
        <v>21206</v>
      </c>
      <c r="B388" s="117" t="s">
        <v>417</v>
      </c>
      <c r="C388" s="116">
        <f t="shared" si="6"/>
        <v>1</v>
      </c>
      <c r="D388" s="116">
        <f t="shared" si="7"/>
        <v>20</v>
      </c>
      <c r="E388" s="266">
        <f t="shared" si="5"/>
        <v>5</v>
      </c>
    </row>
    <row r="389" s="193" customFormat="1" ht="18" customHeight="1" spans="1:5">
      <c r="A389" s="115">
        <v>2120601</v>
      </c>
      <c r="B389" s="115" t="s">
        <v>418</v>
      </c>
      <c r="C389" s="116">
        <v>1</v>
      </c>
      <c r="D389" s="116">
        <v>20</v>
      </c>
      <c r="E389" s="266">
        <f t="shared" ref="E389:E452" si="8">C389/D389*100</f>
        <v>5</v>
      </c>
    </row>
    <row r="390" s="193" customFormat="1" ht="18" customHeight="1" spans="1:5">
      <c r="A390" s="115">
        <v>21299</v>
      </c>
      <c r="B390" s="117" t="s">
        <v>419</v>
      </c>
      <c r="C390" s="116">
        <f t="shared" si="6"/>
        <v>4533</v>
      </c>
      <c r="D390" s="116">
        <f t="shared" si="7"/>
        <v>1176</v>
      </c>
      <c r="E390" s="266">
        <f t="shared" si="8"/>
        <v>385.459183673469</v>
      </c>
    </row>
    <row r="391" ht="18" customHeight="1" spans="1:5">
      <c r="A391" s="115">
        <v>2129999</v>
      </c>
      <c r="B391" s="115" t="s">
        <v>420</v>
      </c>
      <c r="C391" s="116">
        <v>4533</v>
      </c>
      <c r="D391" s="116">
        <v>1176</v>
      </c>
      <c r="E391" s="266">
        <f t="shared" si="8"/>
        <v>385.459183673469</v>
      </c>
    </row>
    <row r="392" ht="18" customHeight="1" spans="1:5">
      <c r="A392" s="115">
        <v>213</v>
      </c>
      <c r="B392" s="117" t="s">
        <v>421</v>
      </c>
      <c r="C392" s="116">
        <f>SUM(C393,C412,C425,C439,C444,C450,C455,C457)</f>
        <v>57482</v>
      </c>
      <c r="D392" s="116">
        <f>SUM(D393,D412,D425,D439,D444,D450,D455,D457)</f>
        <v>56640</v>
      </c>
      <c r="E392" s="266">
        <f t="shared" si="8"/>
        <v>101.486581920904</v>
      </c>
    </row>
    <row r="393" ht="18" customHeight="1" spans="1:5">
      <c r="A393" s="115">
        <v>21301</v>
      </c>
      <c r="B393" s="117" t="s">
        <v>422</v>
      </c>
      <c r="C393" s="116">
        <f>SUM(C394:C411)</f>
        <v>16828</v>
      </c>
      <c r="D393" s="116">
        <f>SUM(D394:D411)</f>
        <v>16945</v>
      </c>
      <c r="E393" s="266">
        <f t="shared" si="8"/>
        <v>99.3095308350546</v>
      </c>
    </row>
    <row r="394" ht="18" customHeight="1" spans="1:5">
      <c r="A394" s="115">
        <v>2130101</v>
      </c>
      <c r="B394" s="115" t="s">
        <v>93</v>
      </c>
      <c r="C394" s="116">
        <v>2928</v>
      </c>
      <c r="D394" s="116">
        <v>3076</v>
      </c>
      <c r="E394" s="266">
        <f t="shared" si="8"/>
        <v>95.1885565669701</v>
      </c>
    </row>
    <row r="395" ht="18" customHeight="1" spans="1:5">
      <c r="A395" s="115">
        <v>2130104</v>
      </c>
      <c r="B395" s="115" t="s">
        <v>100</v>
      </c>
      <c r="C395" s="116">
        <v>653</v>
      </c>
      <c r="D395" s="116">
        <v>1359</v>
      </c>
      <c r="E395" s="266">
        <f t="shared" si="8"/>
        <v>48.0500367917586</v>
      </c>
    </row>
    <row r="396" ht="18" customHeight="1" spans="1:5">
      <c r="A396" s="115">
        <v>2130105</v>
      </c>
      <c r="B396" s="115" t="s">
        <v>423</v>
      </c>
      <c r="C396" s="116">
        <v>0</v>
      </c>
      <c r="D396" s="116">
        <v>247</v>
      </c>
      <c r="E396" s="266">
        <f t="shared" si="8"/>
        <v>0</v>
      </c>
    </row>
    <row r="397" ht="18" customHeight="1" spans="1:5">
      <c r="A397" s="115">
        <v>2130106</v>
      </c>
      <c r="B397" s="115" t="s">
        <v>424</v>
      </c>
      <c r="C397" s="116">
        <v>15</v>
      </c>
      <c r="D397" s="116">
        <v>31</v>
      </c>
      <c r="E397" s="266">
        <f t="shared" si="8"/>
        <v>48.3870967741936</v>
      </c>
    </row>
    <row r="398" ht="18" customHeight="1" spans="1:5">
      <c r="A398" s="115">
        <v>2130108</v>
      </c>
      <c r="B398" s="115" t="s">
        <v>425</v>
      </c>
      <c r="C398" s="116">
        <v>305</v>
      </c>
      <c r="D398" s="116">
        <v>162</v>
      </c>
      <c r="E398" s="266">
        <f t="shared" si="8"/>
        <v>188.271604938272</v>
      </c>
    </row>
    <row r="399" ht="18" customHeight="1" spans="1:5">
      <c r="A399" s="115">
        <v>2130109</v>
      </c>
      <c r="B399" s="115" t="s">
        <v>426</v>
      </c>
      <c r="C399" s="116">
        <v>8</v>
      </c>
      <c r="D399" s="116">
        <v>1</v>
      </c>
      <c r="E399" s="266">
        <f t="shared" si="8"/>
        <v>800</v>
      </c>
    </row>
    <row r="400" ht="18" customHeight="1" spans="1:5">
      <c r="A400" s="115">
        <v>2130110</v>
      </c>
      <c r="B400" s="115" t="s">
        <v>427</v>
      </c>
      <c r="C400" s="116">
        <v>9</v>
      </c>
      <c r="D400" s="116">
        <v>1</v>
      </c>
      <c r="E400" s="266">
        <f t="shared" si="8"/>
        <v>900</v>
      </c>
    </row>
    <row r="401" ht="18" customHeight="1" spans="1:5">
      <c r="A401" s="115">
        <v>2130119</v>
      </c>
      <c r="B401" s="115" t="s">
        <v>428</v>
      </c>
      <c r="C401" s="116">
        <v>112</v>
      </c>
      <c r="D401" s="116">
        <v>57</v>
      </c>
      <c r="E401" s="266">
        <f t="shared" si="8"/>
        <v>196.491228070175</v>
      </c>
    </row>
    <row r="402" ht="18" customHeight="1" spans="1:5">
      <c r="A402" s="115">
        <v>2130121</v>
      </c>
      <c r="B402" s="115" t="s">
        <v>429</v>
      </c>
      <c r="C402" s="116">
        <v>330</v>
      </c>
      <c r="D402" s="116">
        <v>218</v>
      </c>
      <c r="E402" s="266">
        <f t="shared" si="8"/>
        <v>151.376146788991</v>
      </c>
    </row>
    <row r="403" ht="18" customHeight="1" spans="1:5">
      <c r="A403" s="115">
        <v>2130122</v>
      </c>
      <c r="B403" s="115" t="s">
        <v>430</v>
      </c>
      <c r="C403" s="116">
        <v>2358</v>
      </c>
      <c r="D403" s="116">
        <v>1878</v>
      </c>
      <c r="E403" s="266">
        <f t="shared" si="8"/>
        <v>125.55910543131</v>
      </c>
    </row>
    <row r="404" ht="18" customHeight="1" spans="1:5">
      <c r="A404" s="115">
        <v>2130124</v>
      </c>
      <c r="B404" s="115" t="s">
        <v>431</v>
      </c>
      <c r="C404" s="116">
        <v>80</v>
      </c>
      <c r="D404" s="116">
        <v>60</v>
      </c>
      <c r="E404" s="266">
        <f t="shared" si="8"/>
        <v>133.333333333333</v>
      </c>
    </row>
    <row r="405" ht="18" customHeight="1" spans="1:5">
      <c r="A405" s="115">
        <v>2130125</v>
      </c>
      <c r="B405" s="115" t="s">
        <v>432</v>
      </c>
      <c r="C405" s="116">
        <v>38</v>
      </c>
      <c r="D405" s="116">
        <v>25</v>
      </c>
      <c r="E405" s="266">
        <f t="shared" si="8"/>
        <v>152</v>
      </c>
    </row>
    <row r="406" ht="18" customHeight="1" spans="1:5">
      <c r="A406" s="115">
        <v>2130126</v>
      </c>
      <c r="B406" s="115" t="s">
        <v>433</v>
      </c>
      <c r="C406" s="116">
        <v>1630</v>
      </c>
      <c r="D406" s="116">
        <v>1079</v>
      </c>
      <c r="E406" s="266">
        <f t="shared" si="8"/>
        <v>151.065801668211</v>
      </c>
    </row>
    <row r="407" ht="18" customHeight="1" spans="1:5">
      <c r="A407" s="115">
        <v>2130135</v>
      </c>
      <c r="B407" s="115" t="s">
        <v>434</v>
      </c>
      <c r="C407" s="116">
        <v>290</v>
      </c>
      <c r="D407" s="116">
        <v>87</v>
      </c>
      <c r="E407" s="266">
        <f t="shared" si="8"/>
        <v>333.333333333333</v>
      </c>
    </row>
    <row r="408" ht="18" customHeight="1" spans="1:5">
      <c r="A408" s="115">
        <v>2130142</v>
      </c>
      <c r="B408" s="115" t="s">
        <v>435</v>
      </c>
      <c r="C408" s="116">
        <v>3241</v>
      </c>
      <c r="D408" s="116">
        <v>950</v>
      </c>
      <c r="E408" s="266">
        <f t="shared" si="8"/>
        <v>341.157894736842</v>
      </c>
    </row>
    <row r="409" ht="18" customHeight="1" spans="1:5">
      <c r="A409" s="115">
        <v>2130152</v>
      </c>
      <c r="B409" s="115" t="s">
        <v>436</v>
      </c>
      <c r="C409" s="116">
        <v>0</v>
      </c>
      <c r="D409" s="116">
        <v>5</v>
      </c>
      <c r="E409" s="266">
        <f t="shared" si="8"/>
        <v>0</v>
      </c>
    </row>
    <row r="410" ht="18" customHeight="1" spans="1:5">
      <c r="A410" s="115">
        <v>2130153</v>
      </c>
      <c r="B410" s="115" t="s">
        <v>437</v>
      </c>
      <c r="C410" s="116">
        <v>1450</v>
      </c>
      <c r="D410" s="116">
        <v>2516</v>
      </c>
      <c r="E410" s="266">
        <f t="shared" si="8"/>
        <v>57.631160572337</v>
      </c>
    </row>
    <row r="411" ht="18" customHeight="1" spans="1:5">
      <c r="A411" s="115">
        <v>2130199</v>
      </c>
      <c r="B411" s="115" t="s">
        <v>438</v>
      </c>
      <c r="C411" s="116">
        <v>3381</v>
      </c>
      <c r="D411" s="116">
        <v>5193</v>
      </c>
      <c r="E411" s="266">
        <f t="shared" si="8"/>
        <v>65.106874638937</v>
      </c>
    </row>
    <row r="412" ht="18" customHeight="1" spans="1:5">
      <c r="A412" s="115">
        <v>21302</v>
      </c>
      <c r="B412" s="117" t="s">
        <v>439</v>
      </c>
      <c r="C412" s="116">
        <f>SUM(C413:C424)</f>
        <v>10254</v>
      </c>
      <c r="D412" s="116">
        <f>SUM(D413:D424)</f>
        <v>9650</v>
      </c>
      <c r="E412" s="266">
        <f t="shared" si="8"/>
        <v>106.259067357513</v>
      </c>
    </row>
    <row r="413" ht="18" customHeight="1" spans="1:5">
      <c r="A413" s="115">
        <v>2130201</v>
      </c>
      <c r="B413" s="115" t="s">
        <v>93</v>
      </c>
      <c r="C413" s="116">
        <v>4802</v>
      </c>
      <c r="D413" s="116">
        <v>2482</v>
      </c>
      <c r="E413" s="266">
        <f t="shared" si="8"/>
        <v>193.473005640612</v>
      </c>
    </row>
    <row r="414" ht="18" customHeight="1" spans="1:5">
      <c r="A414" s="115">
        <v>2130204</v>
      </c>
      <c r="B414" s="115" t="s">
        <v>440</v>
      </c>
      <c r="C414" s="116">
        <v>732</v>
      </c>
      <c r="D414" s="116">
        <v>1391</v>
      </c>
      <c r="E414" s="266">
        <f t="shared" si="8"/>
        <v>52.6240115025162</v>
      </c>
    </row>
    <row r="415" ht="18" customHeight="1" spans="1:5">
      <c r="A415" s="115">
        <v>2130205</v>
      </c>
      <c r="B415" s="115" t="s">
        <v>441</v>
      </c>
      <c r="C415" s="116">
        <v>824</v>
      </c>
      <c r="D415" s="116">
        <v>789</v>
      </c>
      <c r="E415" s="266">
        <f t="shared" si="8"/>
        <v>104.435994930291</v>
      </c>
    </row>
    <row r="416" ht="18" customHeight="1" spans="1:5">
      <c r="A416" s="115">
        <v>2130207</v>
      </c>
      <c r="B416" s="115" t="s">
        <v>442</v>
      </c>
      <c r="C416" s="116">
        <v>179</v>
      </c>
      <c r="D416" s="116">
        <v>919</v>
      </c>
      <c r="E416" s="266">
        <f t="shared" si="8"/>
        <v>19.4776931447225</v>
      </c>
    </row>
    <row r="417" ht="18" customHeight="1" spans="1:5">
      <c r="A417" s="115">
        <v>2130209</v>
      </c>
      <c r="B417" s="115" t="s">
        <v>443</v>
      </c>
      <c r="C417" s="116">
        <v>2272</v>
      </c>
      <c r="D417" s="116">
        <v>1608</v>
      </c>
      <c r="E417" s="266">
        <f t="shared" si="8"/>
        <v>141.293532338308</v>
      </c>
    </row>
    <row r="418" ht="18" customHeight="1" spans="1:5">
      <c r="A418" s="115">
        <v>2130211</v>
      </c>
      <c r="B418" s="115" t="s">
        <v>444</v>
      </c>
      <c r="C418" s="116">
        <v>15</v>
      </c>
      <c r="D418" s="116">
        <v>0</v>
      </c>
      <c r="E418" s="266"/>
    </row>
    <row r="419" ht="18" customHeight="1" spans="1:5">
      <c r="A419" s="115">
        <v>2130213</v>
      </c>
      <c r="B419" s="115" t="s">
        <v>445</v>
      </c>
      <c r="C419" s="116">
        <v>18</v>
      </c>
      <c r="D419" s="116">
        <v>556</v>
      </c>
      <c r="E419" s="266">
        <f t="shared" si="8"/>
        <v>3.23741007194245</v>
      </c>
    </row>
    <row r="420" ht="18" customHeight="1" spans="1:5">
      <c r="A420" s="115">
        <v>2130221</v>
      </c>
      <c r="B420" s="115" t="s">
        <v>446</v>
      </c>
      <c r="C420" s="116">
        <v>25</v>
      </c>
      <c r="D420" s="116">
        <v>20</v>
      </c>
      <c r="E420" s="266">
        <f t="shared" si="8"/>
        <v>125</v>
      </c>
    </row>
    <row r="421" ht="18" customHeight="1" spans="1:5">
      <c r="A421" s="115">
        <v>2130234</v>
      </c>
      <c r="B421" s="115" t="s">
        <v>447</v>
      </c>
      <c r="C421" s="116">
        <v>70</v>
      </c>
      <c r="D421" s="116">
        <v>57</v>
      </c>
      <c r="E421" s="266">
        <f t="shared" si="8"/>
        <v>122.80701754386</v>
      </c>
    </row>
    <row r="422" ht="18" customHeight="1" spans="1:5">
      <c r="A422" s="115">
        <v>2130235</v>
      </c>
      <c r="B422" s="271" t="s">
        <v>448</v>
      </c>
      <c r="C422" s="116"/>
      <c r="D422" s="116">
        <v>583</v>
      </c>
      <c r="E422" s="266">
        <f t="shared" si="8"/>
        <v>0</v>
      </c>
    </row>
    <row r="423" ht="18" customHeight="1" spans="1:5">
      <c r="A423" s="115">
        <v>2130236</v>
      </c>
      <c r="B423" s="115" t="s">
        <v>449</v>
      </c>
      <c r="C423" s="116">
        <v>288</v>
      </c>
      <c r="D423" s="116">
        <v>0</v>
      </c>
      <c r="E423" s="266"/>
    </row>
    <row r="424" ht="18" customHeight="1" spans="1:5">
      <c r="A424" s="115">
        <v>2130299</v>
      </c>
      <c r="B424" s="115" t="s">
        <v>450</v>
      </c>
      <c r="C424" s="116">
        <v>1029</v>
      </c>
      <c r="D424" s="116">
        <v>1245</v>
      </c>
      <c r="E424" s="266">
        <f t="shared" si="8"/>
        <v>82.6506024096386</v>
      </c>
    </row>
    <row r="425" ht="18" customHeight="1" spans="1:5">
      <c r="A425" s="115">
        <v>21303</v>
      </c>
      <c r="B425" s="117" t="s">
        <v>451</v>
      </c>
      <c r="C425" s="116">
        <f>SUM(C426:C438)</f>
        <v>2274</v>
      </c>
      <c r="D425" s="116">
        <f>SUM(D426:D438)</f>
        <v>2672</v>
      </c>
      <c r="E425" s="266">
        <f t="shared" si="8"/>
        <v>85.1047904191617</v>
      </c>
    </row>
    <row r="426" ht="18" customHeight="1" spans="1:5">
      <c r="A426" s="115">
        <v>2130301</v>
      </c>
      <c r="B426" s="115" t="s">
        <v>93</v>
      </c>
      <c r="C426" s="116">
        <v>50</v>
      </c>
      <c r="D426" s="116">
        <v>1</v>
      </c>
      <c r="E426" s="266">
        <f t="shared" si="8"/>
        <v>5000</v>
      </c>
    </row>
    <row r="427" ht="18" customHeight="1" spans="1:5">
      <c r="A427" s="115">
        <v>2130304</v>
      </c>
      <c r="B427" s="115" t="s">
        <v>452</v>
      </c>
      <c r="C427" s="116">
        <v>5</v>
      </c>
      <c r="D427" s="116"/>
      <c r="E427" s="266"/>
    </row>
    <row r="428" ht="18" customHeight="1" spans="1:5">
      <c r="A428" s="115">
        <v>2130305</v>
      </c>
      <c r="B428" s="115" t="s">
        <v>453</v>
      </c>
      <c r="C428" s="116">
        <v>350</v>
      </c>
      <c r="D428" s="116">
        <v>1069</v>
      </c>
      <c r="E428" s="266">
        <f t="shared" si="8"/>
        <v>32.7408793264733</v>
      </c>
    </row>
    <row r="429" ht="18" customHeight="1" spans="1:5">
      <c r="A429" s="115">
        <v>2130306</v>
      </c>
      <c r="B429" s="115" t="s">
        <v>454</v>
      </c>
      <c r="C429" s="116">
        <v>117</v>
      </c>
      <c r="D429" s="116">
        <v>170</v>
      </c>
      <c r="E429" s="266">
        <f t="shared" si="8"/>
        <v>68.8235294117647</v>
      </c>
    </row>
    <row r="430" ht="18" customHeight="1" spans="1:5">
      <c r="A430" s="115">
        <v>2130311</v>
      </c>
      <c r="B430" s="115" t="s">
        <v>455</v>
      </c>
      <c r="C430" s="116">
        <v>18</v>
      </c>
      <c r="D430" s="116">
        <v>46</v>
      </c>
      <c r="E430" s="266">
        <f t="shared" si="8"/>
        <v>39.1304347826087</v>
      </c>
    </row>
    <row r="431" ht="18" customHeight="1" spans="1:5">
      <c r="A431" s="115">
        <v>2130313</v>
      </c>
      <c r="B431" s="115" t="s">
        <v>456</v>
      </c>
      <c r="C431" s="116">
        <v>0</v>
      </c>
      <c r="D431" s="116">
        <v>17</v>
      </c>
      <c r="E431" s="266">
        <f t="shared" si="8"/>
        <v>0</v>
      </c>
    </row>
    <row r="432" ht="18" customHeight="1" spans="1:5">
      <c r="A432" s="115">
        <v>2130314</v>
      </c>
      <c r="B432" s="115" t="s">
        <v>457</v>
      </c>
      <c r="C432" s="116">
        <v>5</v>
      </c>
      <c r="D432" s="116">
        <v>49</v>
      </c>
      <c r="E432" s="266">
        <f t="shared" si="8"/>
        <v>10.2040816326531</v>
      </c>
    </row>
    <row r="433" ht="18" customHeight="1" spans="1:5">
      <c r="A433" s="115">
        <v>2130315</v>
      </c>
      <c r="B433" s="115" t="s">
        <v>458</v>
      </c>
      <c r="C433" s="116">
        <v>11</v>
      </c>
      <c r="D433" s="116">
        <v>0</v>
      </c>
      <c r="E433" s="266"/>
    </row>
    <row r="434" ht="18" customHeight="1" spans="1:5">
      <c r="A434" s="115">
        <v>2130316</v>
      </c>
      <c r="B434" s="115" t="s">
        <v>459</v>
      </c>
      <c r="C434" s="116">
        <v>222</v>
      </c>
      <c r="D434" s="116">
        <v>376</v>
      </c>
      <c r="E434" s="266">
        <f t="shared" si="8"/>
        <v>59.0425531914894</v>
      </c>
    </row>
    <row r="435" ht="18" customHeight="1" spans="1:5">
      <c r="A435" s="115">
        <v>2130319</v>
      </c>
      <c r="B435" s="115" t="s">
        <v>460</v>
      </c>
      <c r="C435" s="116">
        <v>68</v>
      </c>
      <c r="D435" s="116">
        <v>27</v>
      </c>
      <c r="E435" s="266">
        <f t="shared" si="8"/>
        <v>251.851851851852</v>
      </c>
    </row>
    <row r="436" ht="18" customHeight="1" spans="1:5">
      <c r="A436" s="115">
        <v>2130321</v>
      </c>
      <c r="B436" s="115" t="s">
        <v>461</v>
      </c>
      <c r="C436" s="116">
        <v>399</v>
      </c>
      <c r="D436" s="116">
        <v>273</v>
      </c>
      <c r="E436" s="266">
        <f t="shared" si="8"/>
        <v>146.153846153846</v>
      </c>
    </row>
    <row r="437" ht="18" customHeight="1" spans="1:5">
      <c r="A437" s="115">
        <v>2130335</v>
      </c>
      <c r="B437" s="115" t="s">
        <v>462</v>
      </c>
      <c r="C437" s="116">
        <v>0</v>
      </c>
      <c r="D437" s="116">
        <v>49</v>
      </c>
      <c r="E437" s="266">
        <f t="shared" si="8"/>
        <v>0</v>
      </c>
    </row>
    <row r="438" ht="18" customHeight="1" spans="1:5">
      <c r="A438" s="115">
        <v>2130399</v>
      </c>
      <c r="B438" s="115" t="s">
        <v>463</v>
      </c>
      <c r="C438" s="116">
        <v>1029</v>
      </c>
      <c r="D438" s="116">
        <v>595</v>
      </c>
      <c r="E438" s="266">
        <f t="shared" si="8"/>
        <v>172.941176470588</v>
      </c>
    </row>
    <row r="439" ht="18" customHeight="1" spans="1:5">
      <c r="A439" s="115">
        <v>21305</v>
      </c>
      <c r="B439" s="117" t="s">
        <v>464</v>
      </c>
      <c r="C439" s="116">
        <f>SUM(C440:C443)</f>
        <v>20282</v>
      </c>
      <c r="D439" s="116">
        <f>SUM(D440:D443)</f>
        <v>17387</v>
      </c>
      <c r="E439" s="266">
        <f t="shared" si="8"/>
        <v>116.650370966814</v>
      </c>
    </row>
    <row r="440" ht="18" customHeight="1" spans="1:5">
      <c r="A440" s="115">
        <v>2130501</v>
      </c>
      <c r="B440" s="115" t="s">
        <v>93</v>
      </c>
      <c r="C440" s="116">
        <v>180</v>
      </c>
      <c r="D440" s="116">
        <v>309</v>
      </c>
      <c r="E440" s="266">
        <f t="shared" si="8"/>
        <v>58.252427184466</v>
      </c>
    </row>
    <row r="441" ht="18" customHeight="1" spans="1:5">
      <c r="A441" s="115">
        <v>2130504</v>
      </c>
      <c r="B441" s="115" t="s">
        <v>465</v>
      </c>
      <c r="C441" s="116">
        <v>4312</v>
      </c>
      <c r="D441" s="116">
        <v>491</v>
      </c>
      <c r="E441" s="266">
        <f t="shared" si="8"/>
        <v>878.207739307536</v>
      </c>
    </row>
    <row r="442" ht="18" customHeight="1" spans="1:5">
      <c r="A442" s="115">
        <v>2130505</v>
      </c>
      <c r="B442" s="115" t="s">
        <v>466</v>
      </c>
      <c r="C442" s="116">
        <v>998</v>
      </c>
      <c r="D442" s="116">
        <v>122</v>
      </c>
      <c r="E442" s="266">
        <f t="shared" si="8"/>
        <v>818.032786885246</v>
      </c>
    </row>
    <row r="443" ht="18" customHeight="1" spans="1:5">
      <c r="A443" s="115">
        <v>2130599</v>
      </c>
      <c r="B443" s="115" t="s">
        <v>467</v>
      </c>
      <c r="C443" s="116">
        <v>14792</v>
      </c>
      <c r="D443" s="116">
        <v>16465</v>
      </c>
      <c r="E443" s="266">
        <f t="shared" si="8"/>
        <v>89.8390525356817</v>
      </c>
    </row>
    <row r="444" ht="18" customHeight="1" spans="1:5">
      <c r="A444" s="115">
        <v>21307</v>
      </c>
      <c r="B444" s="117" t="s">
        <v>468</v>
      </c>
      <c r="C444" s="116">
        <f>SUM(C445:C449)</f>
        <v>3448</v>
      </c>
      <c r="D444" s="116">
        <f>SUM(D445:D449)</f>
        <v>2655</v>
      </c>
      <c r="E444" s="266">
        <f t="shared" si="8"/>
        <v>129.868173258004</v>
      </c>
    </row>
    <row r="445" ht="18" customHeight="1" spans="1:5">
      <c r="A445" s="115">
        <v>2130701</v>
      </c>
      <c r="B445" s="115" t="s">
        <v>469</v>
      </c>
      <c r="C445" s="116">
        <v>30</v>
      </c>
      <c r="D445" s="116">
        <v>492</v>
      </c>
      <c r="E445" s="266">
        <f t="shared" si="8"/>
        <v>6.09756097560976</v>
      </c>
    </row>
    <row r="446" ht="18" customHeight="1" spans="1:5">
      <c r="A446" s="115">
        <v>2130705</v>
      </c>
      <c r="B446" s="115" t="s">
        <v>470</v>
      </c>
      <c r="C446" s="116">
        <v>34</v>
      </c>
      <c r="D446" s="116">
        <v>1600</v>
      </c>
      <c r="E446" s="266">
        <f t="shared" si="8"/>
        <v>2.125</v>
      </c>
    </row>
    <row r="447" ht="18" customHeight="1" spans="1:5">
      <c r="A447" s="115">
        <v>2130706</v>
      </c>
      <c r="B447" s="115" t="s">
        <v>471</v>
      </c>
      <c r="C447" s="116">
        <v>510</v>
      </c>
      <c r="D447" s="116">
        <v>350</v>
      </c>
      <c r="E447" s="266">
        <f t="shared" si="8"/>
        <v>145.714285714286</v>
      </c>
    </row>
    <row r="448" ht="18" customHeight="1" spans="1:5">
      <c r="A448" s="115">
        <v>2130707</v>
      </c>
      <c r="B448" s="115" t="s">
        <v>472</v>
      </c>
      <c r="C448" s="116">
        <v>200</v>
      </c>
      <c r="D448" s="116">
        <v>163</v>
      </c>
      <c r="E448" s="266">
        <f t="shared" si="8"/>
        <v>122.699386503067</v>
      </c>
    </row>
    <row r="449" ht="18" customHeight="1" spans="1:5">
      <c r="A449" s="115">
        <v>2130799</v>
      </c>
      <c r="B449" s="115" t="s">
        <v>473</v>
      </c>
      <c r="C449" s="116">
        <v>2674</v>
      </c>
      <c r="D449" s="116">
        <v>50</v>
      </c>
      <c r="E449" s="266">
        <f t="shared" si="8"/>
        <v>5348</v>
      </c>
    </row>
    <row r="450" ht="18" customHeight="1" spans="1:5">
      <c r="A450" s="115">
        <v>21308</v>
      </c>
      <c r="B450" s="117" t="s">
        <v>474</v>
      </c>
      <c r="C450" s="116">
        <f>SUM(C451:C454)</f>
        <v>1115</v>
      </c>
      <c r="D450" s="116">
        <f>SUM(D452:D454)</f>
        <v>1654</v>
      </c>
      <c r="E450" s="266">
        <f t="shared" si="8"/>
        <v>67.4123337363966</v>
      </c>
    </row>
    <row r="451" ht="18" customHeight="1" spans="1:5">
      <c r="A451" s="115">
        <v>2130801</v>
      </c>
      <c r="B451" s="115" t="s">
        <v>475</v>
      </c>
      <c r="C451" s="116">
        <v>22</v>
      </c>
      <c r="D451" s="116">
        <v>0</v>
      </c>
      <c r="E451" s="266"/>
    </row>
    <row r="452" ht="18" customHeight="1" spans="1:5">
      <c r="A452" s="115">
        <v>2130803</v>
      </c>
      <c r="B452" s="115" t="s">
        <v>476</v>
      </c>
      <c r="C452" s="116">
        <v>685</v>
      </c>
      <c r="D452" s="116">
        <v>371</v>
      </c>
      <c r="E452" s="266">
        <f t="shared" si="8"/>
        <v>184.636118598383</v>
      </c>
    </row>
    <row r="453" ht="18" customHeight="1" spans="1:5">
      <c r="A453" s="115">
        <v>2130804</v>
      </c>
      <c r="B453" s="115" t="s">
        <v>477</v>
      </c>
      <c r="C453" s="116">
        <v>408</v>
      </c>
      <c r="D453" s="116">
        <v>782</v>
      </c>
      <c r="E453" s="266">
        <f t="shared" ref="E453:E516" si="9">C453/D453*100</f>
        <v>52.1739130434783</v>
      </c>
    </row>
    <row r="454" ht="18" customHeight="1" spans="1:5">
      <c r="A454" s="115">
        <v>2130899</v>
      </c>
      <c r="B454" s="115" t="s">
        <v>478</v>
      </c>
      <c r="C454" s="116">
        <v>0</v>
      </c>
      <c r="D454" s="116">
        <v>501</v>
      </c>
      <c r="E454" s="266">
        <f t="shared" si="9"/>
        <v>0</v>
      </c>
    </row>
    <row r="455" ht="18" customHeight="1" spans="1:5">
      <c r="A455" s="115">
        <v>21309</v>
      </c>
      <c r="B455" s="117" t="s">
        <v>479</v>
      </c>
      <c r="C455" s="116">
        <f>SUM(C456:C456)</f>
        <v>1439</v>
      </c>
      <c r="D455" s="116">
        <f>SUM(D456:D456)</f>
        <v>611</v>
      </c>
      <c r="E455" s="266">
        <f t="shared" si="9"/>
        <v>235.515548281506</v>
      </c>
    </row>
    <row r="456" ht="18" customHeight="1" spans="1:5">
      <c r="A456" s="115">
        <v>2130999</v>
      </c>
      <c r="B456" s="115" t="s">
        <v>480</v>
      </c>
      <c r="C456" s="116">
        <v>1439</v>
      </c>
      <c r="D456" s="116">
        <v>611</v>
      </c>
      <c r="E456" s="266">
        <f t="shared" si="9"/>
        <v>235.515548281506</v>
      </c>
    </row>
    <row r="457" ht="18" customHeight="1" spans="1:5">
      <c r="A457" s="115">
        <v>21399</v>
      </c>
      <c r="B457" s="117" t="s">
        <v>481</v>
      </c>
      <c r="C457" s="116">
        <f>C458</f>
        <v>1842</v>
      </c>
      <c r="D457" s="116">
        <f>D458</f>
        <v>5066</v>
      </c>
      <c r="E457" s="266">
        <f t="shared" si="9"/>
        <v>36.3600473746546</v>
      </c>
    </row>
    <row r="458" ht="18" customHeight="1" spans="1:5">
      <c r="A458" s="115">
        <v>2139999</v>
      </c>
      <c r="B458" s="115" t="s">
        <v>482</v>
      </c>
      <c r="C458" s="116">
        <v>1842</v>
      </c>
      <c r="D458" s="116">
        <v>5066</v>
      </c>
      <c r="E458" s="266">
        <f t="shared" si="9"/>
        <v>36.3600473746546</v>
      </c>
    </row>
    <row r="459" ht="18" customHeight="1" spans="1:5">
      <c r="A459" s="115">
        <v>214</v>
      </c>
      <c r="B459" s="117" t="s">
        <v>483</v>
      </c>
      <c r="C459" s="116">
        <f>SUM(C460,C473,C477)</f>
        <v>6363</v>
      </c>
      <c r="D459" s="116">
        <f>SUM(D460,D469,D473,D477)</f>
        <v>14869</v>
      </c>
      <c r="E459" s="266">
        <f t="shared" si="9"/>
        <v>42.7937319254825</v>
      </c>
    </row>
    <row r="460" ht="18" customHeight="1" spans="1:5">
      <c r="A460" s="115">
        <v>21401</v>
      </c>
      <c r="B460" s="117" t="s">
        <v>484</v>
      </c>
      <c r="C460" s="116">
        <f>SUM(C461:C468)</f>
        <v>4089</v>
      </c>
      <c r="D460" s="116">
        <f>SUM(D461:D468)</f>
        <v>11941</v>
      </c>
      <c r="E460" s="266">
        <f t="shared" si="9"/>
        <v>34.2433632024119</v>
      </c>
    </row>
    <row r="461" ht="18" customHeight="1" spans="1:5">
      <c r="A461" s="115">
        <v>2140101</v>
      </c>
      <c r="B461" s="115" t="s">
        <v>93</v>
      </c>
      <c r="C461" s="116">
        <v>1891</v>
      </c>
      <c r="D461" s="116">
        <v>1428</v>
      </c>
      <c r="E461" s="266">
        <f t="shared" si="9"/>
        <v>132.422969187675</v>
      </c>
    </row>
    <row r="462" ht="18" customHeight="1" spans="1:5">
      <c r="A462" s="115">
        <v>2140102</v>
      </c>
      <c r="B462" s="115" t="s">
        <v>94</v>
      </c>
      <c r="C462" s="116">
        <v>0</v>
      </c>
      <c r="D462" s="116">
        <v>20</v>
      </c>
      <c r="E462" s="266">
        <f t="shared" si="9"/>
        <v>0</v>
      </c>
    </row>
    <row r="463" ht="18" customHeight="1" spans="1:5">
      <c r="A463" s="115">
        <v>2140104</v>
      </c>
      <c r="B463" s="115" t="s">
        <v>485</v>
      </c>
      <c r="C463" s="116">
        <v>558</v>
      </c>
      <c r="D463" s="116">
        <v>4517</v>
      </c>
      <c r="E463" s="266">
        <f t="shared" si="9"/>
        <v>12.3533318574275</v>
      </c>
    </row>
    <row r="464" ht="18" customHeight="1" spans="1:5">
      <c r="A464" s="115">
        <v>2140106</v>
      </c>
      <c r="B464" s="115" t="s">
        <v>486</v>
      </c>
      <c r="C464" s="116">
        <v>927</v>
      </c>
      <c r="D464" s="116">
        <v>1070</v>
      </c>
      <c r="E464" s="266">
        <f t="shared" si="9"/>
        <v>86.6355140186916</v>
      </c>
    </row>
    <row r="465" ht="18" customHeight="1" spans="1:5">
      <c r="A465" s="115">
        <v>2140110</v>
      </c>
      <c r="B465" s="115" t="s">
        <v>487</v>
      </c>
      <c r="C465" s="116">
        <v>20</v>
      </c>
      <c r="D465" s="116">
        <v>2282</v>
      </c>
      <c r="E465" s="266">
        <f t="shared" si="9"/>
        <v>0.876424189307625</v>
      </c>
    </row>
    <row r="466" ht="18" customHeight="1" spans="1:5">
      <c r="A466" s="115">
        <v>2140112</v>
      </c>
      <c r="B466" s="115" t="s">
        <v>488</v>
      </c>
      <c r="C466" s="116">
        <v>110</v>
      </c>
      <c r="D466" s="116">
        <v>148</v>
      </c>
      <c r="E466" s="266">
        <f t="shared" si="9"/>
        <v>74.3243243243243</v>
      </c>
    </row>
    <row r="467" ht="18" customHeight="1" spans="1:5">
      <c r="A467" s="115">
        <v>2140136</v>
      </c>
      <c r="B467" s="115" t="s">
        <v>489</v>
      </c>
      <c r="C467" s="116">
        <v>9</v>
      </c>
      <c r="D467" s="116">
        <v>11</v>
      </c>
      <c r="E467" s="266">
        <f t="shared" si="9"/>
        <v>81.8181818181818</v>
      </c>
    </row>
    <row r="468" ht="18" customHeight="1" spans="1:5">
      <c r="A468" s="115">
        <v>2140199</v>
      </c>
      <c r="B468" s="115" t="s">
        <v>490</v>
      </c>
      <c r="C468" s="116">
        <v>574</v>
      </c>
      <c r="D468" s="116">
        <v>2465</v>
      </c>
      <c r="E468" s="266">
        <f t="shared" si="9"/>
        <v>23.2860040567951</v>
      </c>
    </row>
    <row r="469" ht="18" customHeight="1" spans="1:5">
      <c r="A469" s="115">
        <v>21404</v>
      </c>
      <c r="B469" s="120" t="s">
        <v>491</v>
      </c>
      <c r="C469" s="116">
        <v>0</v>
      </c>
      <c r="D469" s="116">
        <f>SUM(D470:D472)</f>
        <v>217</v>
      </c>
      <c r="E469" s="266">
        <f t="shared" si="9"/>
        <v>0</v>
      </c>
    </row>
    <row r="470" ht="18" customHeight="1" spans="1:5">
      <c r="A470" s="115">
        <v>2140401</v>
      </c>
      <c r="B470" s="271" t="s">
        <v>492</v>
      </c>
      <c r="C470" s="116">
        <v>0</v>
      </c>
      <c r="D470" s="116">
        <v>1</v>
      </c>
      <c r="E470" s="266">
        <f t="shared" si="9"/>
        <v>0</v>
      </c>
    </row>
    <row r="471" ht="18" customHeight="1" spans="1:5">
      <c r="A471" s="115">
        <v>2140402</v>
      </c>
      <c r="B471" s="271" t="s">
        <v>493</v>
      </c>
      <c r="C471" s="116">
        <v>0</v>
      </c>
      <c r="D471" s="116">
        <v>216</v>
      </c>
      <c r="E471" s="266">
        <f t="shared" si="9"/>
        <v>0</v>
      </c>
    </row>
    <row r="472" ht="18" customHeight="1" spans="1:5">
      <c r="A472" s="115">
        <v>2140403</v>
      </c>
      <c r="B472" s="271" t="s">
        <v>494</v>
      </c>
      <c r="C472" s="116">
        <v>0</v>
      </c>
      <c r="D472" s="116">
        <v>0</v>
      </c>
      <c r="E472" s="266"/>
    </row>
    <row r="473" ht="18" customHeight="1" spans="1:5">
      <c r="A473" s="115">
        <v>21406</v>
      </c>
      <c r="B473" s="117" t="s">
        <v>495</v>
      </c>
      <c r="C473" s="116">
        <f>SUM(C474:C476)</f>
        <v>1416</v>
      </c>
      <c r="D473" s="116">
        <f>SUM(D474:D474)</f>
        <v>2688</v>
      </c>
      <c r="E473" s="266">
        <f t="shared" si="9"/>
        <v>52.6785714285714</v>
      </c>
    </row>
    <row r="474" ht="18" customHeight="1" spans="1:5">
      <c r="A474" s="115">
        <v>2140601</v>
      </c>
      <c r="B474" s="115" t="s">
        <v>496</v>
      </c>
      <c r="C474" s="116">
        <v>741</v>
      </c>
      <c r="D474" s="116">
        <v>2688</v>
      </c>
      <c r="E474" s="266">
        <f t="shared" si="9"/>
        <v>27.5669642857143</v>
      </c>
    </row>
    <row r="475" ht="18" customHeight="1" spans="1:5">
      <c r="A475" s="115">
        <v>2140602</v>
      </c>
      <c r="B475" s="115" t="s">
        <v>497</v>
      </c>
      <c r="C475" s="116">
        <v>474</v>
      </c>
      <c r="D475" s="116">
        <v>0</v>
      </c>
      <c r="E475" s="266"/>
    </row>
    <row r="476" ht="18" customHeight="1" spans="1:5">
      <c r="A476" s="115">
        <v>2140699</v>
      </c>
      <c r="B476" s="115" t="s">
        <v>498</v>
      </c>
      <c r="C476" s="116">
        <v>201</v>
      </c>
      <c r="D476" s="116">
        <v>0</v>
      </c>
      <c r="E476" s="266"/>
    </row>
    <row r="477" ht="18" customHeight="1" spans="1:5">
      <c r="A477" s="115">
        <v>21499</v>
      </c>
      <c r="B477" s="117" t="s">
        <v>499</v>
      </c>
      <c r="C477" s="116">
        <f>SUM(C478:C479)</f>
        <v>858</v>
      </c>
      <c r="D477" s="116">
        <f>SUM(D478:D479)</f>
        <v>23</v>
      </c>
      <c r="E477" s="266">
        <f t="shared" si="9"/>
        <v>3730.4347826087</v>
      </c>
    </row>
    <row r="478" ht="18" customHeight="1" spans="1:5">
      <c r="A478" s="115">
        <v>2149901</v>
      </c>
      <c r="B478" s="115" t="s">
        <v>500</v>
      </c>
      <c r="C478" s="116">
        <v>151</v>
      </c>
      <c r="D478" s="116">
        <v>7</v>
      </c>
      <c r="E478" s="266">
        <f t="shared" si="9"/>
        <v>2157.14285714286</v>
      </c>
    </row>
    <row r="479" ht="18" customHeight="1" spans="1:5">
      <c r="A479" s="115">
        <v>2149999</v>
      </c>
      <c r="B479" s="115" t="s">
        <v>501</v>
      </c>
      <c r="C479" s="116">
        <v>707</v>
      </c>
      <c r="D479" s="116">
        <v>16</v>
      </c>
      <c r="E479" s="266">
        <f t="shared" si="9"/>
        <v>4418.75</v>
      </c>
    </row>
    <row r="480" ht="18" customHeight="1" spans="1:5">
      <c r="A480" s="115">
        <v>215</v>
      </c>
      <c r="B480" s="117" t="s">
        <v>502</v>
      </c>
      <c r="C480" s="116">
        <f>SUM(C481,C484,C486,C490)</f>
        <v>730</v>
      </c>
      <c r="D480" s="116">
        <f>SUM(D481,D486,D490)</f>
        <v>954</v>
      </c>
      <c r="E480" s="266">
        <f t="shared" si="9"/>
        <v>76.5199161425576</v>
      </c>
    </row>
    <row r="481" ht="18" customHeight="1" spans="1:5">
      <c r="A481" s="115">
        <v>21502</v>
      </c>
      <c r="B481" s="117" t="s">
        <v>503</v>
      </c>
      <c r="C481" s="116">
        <f>SUM(C482:C483)</f>
        <v>58</v>
      </c>
      <c r="D481" s="116">
        <f>SUM(D483:D483)</f>
        <v>340</v>
      </c>
      <c r="E481" s="266">
        <f t="shared" si="9"/>
        <v>17.0588235294118</v>
      </c>
    </row>
    <row r="482" ht="18" customHeight="1" spans="1:5">
      <c r="A482" s="115">
        <v>2150201</v>
      </c>
      <c r="B482" s="115" t="s">
        <v>93</v>
      </c>
      <c r="C482" s="116">
        <v>3</v>
      </c>
      <c r="D482" s="116">
        <v>0</v>
      </c>
      <c r="E482" s="266"/>
    </row>
    <row r="483" ht="18" customHeight="1" spans="1:5">
      <c r="A483" s="115">
        <v>2150299</v>
      </c>
      <c r="B483" s="115" t="s">
        <v>504</v>
      </c>
      <c r="C483" s="116">
        <v>55</v>
      </c>
      <c r="D483" s="116">
        <v>340</v>
      </c>
      <c r="E483" s="266">
        <f t="shared" si="9"/>
        <v>16.1764705882353</v>
      </c>
    </row>
    <row r="484" ht="18" customHeight="1" spans="1:5">
      <c r="A484" s="115">
        <v>21505</v>
      </c>
      <c r="B484" s="117" t="s">
        <v>505</v>
      </c>
      <c r="C484" s="116">
        <f>SUM(C485:C485)</f>
        <v>9</v>
      </c>
      <c r="D484" s="116">
        <v>0</v>
      </c>
      <c r="E484" s="266"/>
    </row>
    <row r="485" ht="18" customHeight="1" spans="1:5">
      <c r="A485" s="115">
        <v>2150599</v>
      </c>
      <c r="B485" s="115" t="s">
        <v>506</v>
      </c>
      <c r="C485" s="116">
        <v>9</v>
      </c>
      <c r="D485" s="116">
        <v>0</v>
      </c>
      <c r="E485" s="266"/>
    </row>
    <row r="486" ht="18" customHeight="1" spans="1:5">
      <c r="A486" s="115">
        <v>21508</v>
      </c>
      <c r="B486" s="117" t="s">
        <v>507</v>
      </c>
      <c r="C486" s="116">
        <f>SUM(C487:C489)</f>
        <v>292</v>
      </c>
      <c r="D486" s="116">
        <f>SUM(D488:D489)</f>
        <v>116</v>
      </c>
      <c r="E486" s="266">
        <f t="shared" si="9"/>
        <v>251.724137931034</v>
      </c>
    </row>
    <row r="487" ht="18" customHeight="1" spans="1:5">
      <c r="A487" s="115">
        <v>2150804</v>
      </c>
      <c r="B487" s="115" t="s">
        <v>508</v>
      </c>
      <c r="C487" s="116">
        <v>200</v>
      </c>
      <c r="D487" s="116">
        <v>0</v>
      </c>
      <c r="E487" s="266"/>
    </row>
    <row r="488" ht="18" customHeight="1" spans="1:5">
      <c r="A488" s="115">
        <v>2150805</v>
      </c>
      <c r="B488" s="115" t="s">
        <v>509</v>
      </c>
      <c r="C488" s="116">
        <v>50</v>
      </c>
      <c r="D488" s="116">
        <v>55</v>
      </c>
      <c r="E488" s="266">
        <f t="shared" si="9"/>
        <v>90.9090909090909</v>
      </c>
    </row>
    <row r="489" ht="18" customHeight="1" spans="1:5">
      <c r="A489" s="115">
        <v>2150899</v>
      </c>
      <c r="B489" s="115" t="s">
        <v>510</v>
      </c>
      <c r="C489" s="116">
        <v>42</v>
      </c>
      <c r="D489" s="116">
        <v>61</v>
      </c>
      <c r="E489" s="266">
        <f t="shared" si="9"/>
        <v>68.8524590163934</v>
      </c>
    </row>
    <row r="490" ht="18" customHeight="1" spans="1:5">
      <c r="A490" s="115">
        <v>21599</v>
      </c>
      <c r="B490" s="117" t="s">
        <v>511</v>
      </c>
      <c r="C490" s="116">
        <f>SUM(C491:C491)</f>
        <v>371</v>
      </c>
      <c r="D490" s="116">
        <f>SUM(D491:D491)</f>
        <v>498</v>
      </c>
      <c r="E490" s="266">
        <f t="shared" si="9"/>
        <v>74.4979919678715</v>
      </c>
    </row>
    <row r="491" ht="18" customHeight="1" spans="1:5">
      <c r="A491" s="115">
        <v>2159999</v>
      </c>
      <c r="B491" s="115" t="s">
        <v>512</v>
      </c>
      <c r="C491" s="116">
        <v>371</v>
      </c>
      <c r="D491" s="116">
        <v>498</v>
      </c>
      <c r="E491" s="266">
        <f t="shared" si="9"/>
        <v>74.4979919678715</v>
      </c>
    </row>
    <row r="492" ht="18" customHeight="1" spans="1:5">
      <c r="A492" s="115">
        <v>216</v>
      </c>
      <c r="B492" s="117" t="s">
        <v>513</v>
      </c>
      <c r="C492" s="116">
        <f>SUM(C493,C497,C499)</f>
        <v>951</v>
      </c>
      <c r="D492" s="116">
        <f>SUM(D493,D497,D499)</f>
        <v>1638</v>
      </c>
      <c r="E492" s="266">
        <f t="shared" si="9"/>
        <v>58.0586080586081</v>
      </c>
    </row>
    <row r="493" ht="18" customHeight="1" spans="1:5">
      <c r="A493" s="115">
        <v>21602</v>
      </c>
      <c r="B493" s="117" t="s">
        <v>514</v>
      </c>
      <c r="C493" s="116">
        <f>SUM(C494:C496)</f>
        <v>921</v>
      </c>
      <c r="D493" s="116">
        <f>SUM(D494:D496)</f>
        <v>1575</v>
      </c>
      <c r="E493" s="266">
        <f t="shared" si="9"/>
        <v>58.4761904761905</v>
      </c>
    </row>
    <row r="494" ht="18" customHeight="1" spans="1:5">
      <c r="A494" s="115">
        <v>2160201</v>
      </c>
      <c r="B494" s="115" t="s">
        <v>93</v>
      </c>
      <c r="C494" s="116">
        <v>241</v>
      </c>
      <c r="D494" s="116">
        <v>210</v>
      </c>
      <c r="E494" s="266">
        <f t="shared" si="9"/>
        <v>114.761904761905</v>
      </c>
    </row>
    <row r="495" ht="18" customHeight="1" spans="1:5">
      <c r="A495" s="115">
        <v>2160219</v>
      </c>
      <c r="B495" s="115" t="s">
        <v>515</v>
      </c>
      <c r="C495" s="116">
        <v>216</v>
      </c>
      <c r="D495" s="116">
        <v>477</v>
      </c>
      <c r="E495" s="266">
        <f t="shared" si="9"/>
        <v>45.2830188679245</v>
      </c>
    </row>
    <row r="496" ht="18" customHeight="1" spans="1:5">
      <c r="A496" s="115">
        <v>2160299</v>
      </c>
      <c r="B496" s="115" t="s">
        <v>516</v>
      </c>
      <c r="C496" s="116">
        <v>464</v>
      </c>
      <c r="D496" s="116">
        <v>888</v>
      </c>
      <c r="E496" s="266">
        <f t="shared" si="9"/>
        <v>52.2522522522522</v>
      </c>
    </row>
    <row r="497" ht="18" customHeight="1" spans="1:5">
      <c r="A497" s="115">
        <v>21606</v>
      </c>
      <c r="B497" s="117" t="s">
        <v>517</v>
      </c>
      <c r="C497" s="116">
        <f>SUM(C498:C498)</f>
        <v>30</v>
      </c>
      <c r="D497" s="116">
        <f>SUM(D498:D498)</f>
        <v>53</v>
      </c>
      <c r="E497" s="266">
        <f t="shared" si="9"/>
        <v>56.6037735849057</v>
      </c>
    </row>
    <row r="498" ht="18" customHeight="1" spans="1:5">
      <c r="A498" s="115">
        <v>2160699</v>
      </c>
      <c r="B498" s="115" t="s">
        <v>518</v>
      </c>
      <c r="C498" s="116">
        <v>30</v>
      </c>
      <c r="D498" s="116">
        <v>53</v>
      </c>
      <c r="E498" s="266">
        <f t="shared" si="9"/>
        <v>56.6037735849057</v>
      </c>
    </row>
    <row r="499" ht="18" customHeight="1" spans="1:5">
      <c r="A499" s="115">
        <v>21699</v>
      </c>
      <c r="B499" s="117" t="s">
        <v>519</v>
      </c>
      <c r="C499" s="116">
        <f>SUM(C500:C500)</f>
        <v>0</v>
      </c>
      <c r="D499" s="116">
        <f>SUM(D500:D500)</f>
        <v>10</v>
      </c>
      <c r="E499" s="266">
        <f t="shared" si="9"/>
        <v>0</v>
      </c>
    </row>
    <row r="500" ht="18" customHeight="1" spans="1:5">
      <c r="A500" s="115">
        <v>2169999</v>
      </c>
      <c r="B500" s="115" t="s">
        <v>520</v>
      </c>
      <c r="C500" s="116">
        <v>0</v>
      </c>
      <c r="D500" s="116">
        <v>10</v>
      </c>
      <c r="E500" s="266">
        <f t="shared" si="9"/>
        <v>0</v>
      </c>
    </row>
    <row r="501" ht="18" customHeight="1" spans="1:5">
      <c r="A501" s="115">
        <v>217</v>
      </c>
      <c r="B501" s="117" t="s">
        <v>521</v>
      </c>
      <c r="C501" s="116">
        <f>SUM(C502,C504,C506,C509)</f>
        <v>126</v>
      </c>
      <c r="D501" s="116">
        <f>SUM(D502,D504,D506)</f>
        <v>56</v>
      </c>
      <c r="E501" s="266">
        <f t="shared" si="9"/>
        <v>225</v>
      </c>
    </row>
    <row r="502" ht="18" customHeight="1" spans="1:5">
      <c r="A502" s="115">
        <v>21701</v>
      </c>
      <c r="B502" s="117" t="s">
        <v>522</v>
      </c>
      <c r="C502" s="116">
        <f>SUM(C503:C503)</f>
        <v>12</v>
      </c>
      <c r="D502" s="116">
        <f>SUM(D503:D503)</f>
        <v>0</v>
      </c>
      <c r="E502" s="266"/>
    </row>
    <row r="503" ht="18" customHeight="1" spans="1:5">
      <c r="A503" s="115">
        <v>2170199</v>
      </c>
      <c r="B503" s="115" t="s">
        <v>523</v>
      </c>
      <c r="C503" s="116">
        <v>12</v>
      </c>
      <c r="D503" s="116">
        <v>0</v>
      </c>
      <c r="E503" s="266"/>
    </row>
    <row r="504" ht="18" customHeight="1" spans="1:5">
      <c r="A504" s="115">
        <v>21702</v>
      </c>
      <c r="B504" s="117" t="s">
        <v>524</v>
      </c>
      <c r="C504" s="116">
        <f>SUM(C505:C505)</f>
        <v>0</v>
      </c>
      <c r="D504" s="116">
        <f>SUM(D505:D505)</f>
        <v>20</v>
      </c>
      <c r="E504" s="266">
        <f t="shared" si="9"/>
        <v>0</v>
      </c>
    </row>
    <row r="505" ht="18" customHeight="1" spans="1:5">
      <c r="A505" s="115">
        <v>2170299</v>
      </c>
      <c r="B505" s="115" t="s">
        <v>525</v>
      </c>
      <c r="C505" s="116">
        <v>0</v>
      </c>
      <c r="D505" s="116">
        <v>20</v>
      </c>
      <c r="E505" s="266">
        <f t="shared" si="9"/>
        <v>0</v>
      </c>
    </row>
    <row r="506" ht="18" customHeight="1" spans="1:5">
      <c r="A506" s="115">
        <v>21703</v>
      </c>
      <c r="B506" s="117" t="s">
        <v>526</v>
      </c>
      <c r="C506" s="116">
        <f>SUM(C507:C508)</f>
        <v>94</v>
      </c>
      <c r="D506" s="116">
        <f>SUM(D508:D508)</f>
        <v>36</v>
      </c>
      <c r="E506" s="266">
        <f t="shared" si="9"/>
        <v>261.111111111111</v>
      </c>
    </row>
    <row r="507" ht="18" customHeight="1" spans="1:5">
      <c r="A507" s="115">
        <v>2170302</v>
      </c>
      <c r="B507" s="115" t="s">
        <v>527</v>
      </c>
      <c r="C507" s="116">
        <v>44</v>
      </c>
      <c r="D507" s="116">
        <v>0</v>
      </c>
      <c r="E507" s="266"/>
    </row>
    <row r="508" ht="18" customHeight="1" spans="1:5">
      <c r="A508" s="115">
        <v>2170399</v>
      </c>
      <c r="B508" s="115" t="s">
        <v>528</v>
      </c>
      <c r="C508" s="116">
        <v>50</v>
      </c>
      <c r="D508" s="116">
        <v>36</v>
      </c>
      <c r="E508" s="266">
        <f t="shared" si="9"/>
        <v>138.888888888889</v>
      </c>
    </row>
    <row r="509" ht="18" customHeight="1" spans="1:5">
      <c r="A509" s="115">
        <v>21799</v>
      </c>
      <c r="B509" s="117" t="s">
        <v>529</v>
      </c>
      <c r="C509" s="116">
        <f>SUM(C510:C510)</f>
        <v>20</v>
      </c>
      <c r="D509" s="116">
        <v>0</v>
      </c>
      <c r="E509" s="266"/>
    </row>
    <row r="510" ht="18" customHeight="1" spans="1:5">
      <c r="A510" s="115">
        <v>2179999</v>
      </c>
      <c r="B510" s="115" t="s">
        <v>530</v>
      </c>
      <c r="C510" s="116">
        <v>20</v>
      </c>
      <c r="D510" s="116">
        <v>0</v>
      </c>
      <c r="E510" s="266"/>
    </row>
    <row r="511" ht="18" customHeight="1" spans="1:5">
      <c r="A511" s="115">
        <v>220</v>
      </c>
      <c r="B511" s="117" t="s">
        <v>531</v>
      </c>
      <c r="C511" s="116">
        <f>SUM(C512,C519)</f>
        <v>1363</v>
      </c>
      <c r="D511" s="116">
        <f>SUM(D512,D519)</f>
        <v>2063</v>
      </c>
      <c r="E511" s="266">
        <f t="shared" si="9"/>
        <v>66.0688317983519</v>
      </c>
    </row>
    <row r="512" ht="18" customHeight="1" spans="1:5">
      <c r="A512" s="115">
        <v>22001</v>
      </c>
      <c r="B512" s="117" t="s">
        <v>532</v>
      </c>
      <c r="C512" s="116">
        <f>SUM(C513:C518)</f>
        <v>1181</v>
      </c>
      <c r="D512" s="116">
        <f>SUM(D513:D518)</f>
        <v>1932</v>
      </c>
      <c r="E512" s="266">
        <f t="shared" si="9"/>
        <v>61.128364389234</v>
      </c>
    </row>
    <row r="513" ht="18" customHeight="1" spans="1:5">
      <c r="A513" s="115">
        <v>2200101</v>
      </c>
      <c r="B513" s="115" t="s">
        <v>93</v>
      </c>
      <c r="C513" s="116">
        <v>797</v>
      </c>
      <c r="D513" s="116">
        <v>753</v>
      </c>
      <c r="E513" s="266">
        <f t="shared" si="9"/>
        <v>105.843293492696</v>
      </c>
    </row>
    <row r="514" ht="18" customHeight="1" spans="1:5">
      <c r="A514" s="115">
        <v>2200106</v>
      </c>
      <c r="B514" s="115" t="s">
        <v>533</v>
      </c>
      <c r="C514" s="116">
        <v>150</v>
      </c>
      <c r="D514" s="116">
        <v>36</v>
      </c>
      <c r="E514" s="266">
        <f t="shared" si="9"/>
        <v>416.666666666667</v>
      </c>
    </row>
    <row r="515" ht="18" customHeight="1" spans="1:5">
      <c r="A515" s="115">
        <v>2200109</v>
      </c>
      <c r="B515" s="115" t="s">
        <v>534</v>
      </c>
      <c r="C515" s="116">
        <v>100</v>
      </c>
      <c r="D515" s="116">
        <v>118</v>
      </c>
      <c r="E515" s="266">
        <f t="shared" si="9"/>
        <v>84.7457627118644</v>
      </c>
    </row>
    <row r="516" ht="18" customHeight="1" spans="1:5">
      <c r="A516" s="115">
        <v>2200129</v>
      </c>
      <c r="B516" s="115" t="s">
        <v>535</v>
      </c>
      <c r="C516" s="116">
        <v>0</v>
      </c>
      <c r="D516" s="116">
        <v>49</v>
      </c>
      <c r="E516" s="266">
        <f t="shared" si="9"/>
        <v>0</v>
      </c>
    </row>
    <row r="517" ht="18" customHeight="1" spans="1:5">
      <c r="A517" s="115">
        <v>2200150</v>
      </c>
      <c r="B517" s="115" t="s">
        <v>100</v>
      </c>
      <c r="C517" s="116">
        <v>0</v>
      </c>
      <c r="D517" s="116">
        <v>52</v>
      </c>
      <c r="E517" s="266">
        <f t="shared" ref="E517:E570" si="10">C517/D517*100</f>
        <v>0</v>
      </c>
    </row>
    <row r="518" ht="18" customHeight="1" spans="1:5">
      <c r="A518" s="115">
        <v>2200199</v>
      </c>
      <c r="B518" s="115" t="s">
        <v>536</v>
      </c>
      <c r="C518" s="116">
        <v>134</v>
      </c>
      <c r="D518" s="116">
        <v>924</v>
      </c>
      <c r="E518" s="266">
        <f t="shared" si="10"/>
        <v>14.5021645021645</v>
      </c>
    </row>
    <row r="519" ht="18" customHeight="1" spans="1:5">
      <c r="A519" s="115">
        <v>22005</v>
      </c>
      <c r="B519" s="117" t="s">
        <v>537</v>
      </c>
      <c r="C519" s="116">
        <f>SUM(C520:C522)</f>
        <v>182</v>
      </c>
      <c r="D519" s="116">
        <f>SUM(D520:D522)</f>
        <v>131</v>
      </c>
      <c r="E519" s="266">
        <f t="shared" si="10"/>
        <v>138.931297709924</v>
      </c>
    </row>
    <row r="520" ht="18" customHeight="1" spans="1:5">
      <c r="A520" s="115">
        <v>2200509</v>
      </c>
      <c r="B520" s="115" t="s">
        <v>538</v>
      </c>
      <c r="C520" s="116">
        <v>90</v>
      </c>
      <c r="D520" s="116">
        <v>75</v>
      </c>
      <c r="E520" s="266">
        <f t="shared" si="10"/>
        <v>120</v>
      </c>
    </row>
    <row r="521" ht="18" customHeight="1" spans="1:5">
      <c r="A521" s="115">
        <v>2200511</v>
      </c>
      <c r="B521" s="115" t="s">
        <v>539</v>
      </c>
      <c r="C521" s="116">
        <v>30</v>
      </c>
      <c r="D521" s="116">
        <v>0</v>
      </c>
      <c r="E521" s="266"/>
    </row>
    <row r="522" ht="18" customHeight="1" spans="1:5">
      <c r="A522" s="115">
        <v>2200599</v>
      </c>
      <c r="B522" s="115" t="s">
        <v>540</v>
      </c>
      <c r="C522" s="116">
        <v>62</v>
      </c>
      <c r="D522" s="116">
        <v>56</v>
      </c>
      <c r="E522" s="266">
        <f t="shared" si="10"/>
        <v>110.714285714286</v>
      </c>
    </row>
    <row r="523" ht="18" customHeight="1" spans="1:5">
      <c r="A523" s="115">
        <v>221</v>
      </c>
      <c r="B523" s="117" t="s">
        <v>541</v>
      </c>
      <c r="C523" s="116">
        <f>SUM(C524,C531,C533)</f>
        <v>8034</v>
      </c>
      <c r="D523" s="116">
        <f>SUM(D524,D531,D533)</f>
        <v>5785</v>
      </c>
      <c r="E523" s="266">
        <f t="shared" si="10"/>
        <v>138.876404494382</v>
      </c>
    </row>
    <row r="524" ht="18" customHeight="1" spans="1:5">
      <c r="A524" s="115">
        <v>22101</v>
      </c>
      <c r="B524" s="117" t="s">
        <v>542</v>
      </c>
      <c r="C524" s="116">
        <f>SUM(C525:C530)</f>
        <v>5603</v>
      </c>
      <c r="D524" s="116">
        <f>SUM(D525:D530)</f>
        <v>5644</v>
      </c>
      <c r="E524" s="266">
        <f t="shared" si="10"/>
        <v>99.2735648476258</v>
      </c>
    </row>
    <row r="525" ht="18" customHeight="1" spans="1:5">
      <c r="A525" s="115">
        <v>2210101</v>
      </c>
      <c r="B525" s="115" t="s">
        <v>543</v>
      </c>
      <c r="C525" s="116">
        <v>0</v>
      </c>
      <c r="D525" s="116">
        <v>20</v>
      </c>
      <c r="E525" s="266">
        <f t="shared" si="10"/>
        <v>0</v>
      </c>
    </row>
    <row r="526" ht="18" customHeight="1" spans="1:5">
      <c r="A526" s="115">
        <v>2210103</v>
      </c>
      <c r="B526" s="115" t="s">
        <v>544</v>
      </c>
      <c r="C526" s="116">
        <v>3776</v>
      </c>
      <c r="D526" s="116">
        <v>2356</v>
      </c>
      <c r="E526" s="266">
        <f t="shared" si="10"/>
        <v>160.271646859083</v>
      </c>
    </row>
    <row r="527" ht="18" customHeight="1" spans="1:5">
      <c r="A527" s="115">
        <v>2210105</v>
      </c>
      <c r="B527" s="115" t="s">
        <v>545</v>
      </c>
      <c r="C527" s="116">
        <v>279</v>
      </c>
      <c r="D527" s="116">
        <v>240</v>
      </c>
      <c r="E527" s="266">
        <f t="shared" si="10"/>
        <v>116.25</v>
      </c>
    </row>
    <row r="528" ht="18" customHeight="1" spans="1:5">
      <c r="A528" s="115">
        <v>2210107</v>
      </c>
      <c r="B528" s="115" t="s">
        <v>546</v>
      </c>
      <c r="C528" s="116">
        <v>155</v>
      </c>
      <c r="D528" s="116">
        <v>0</v>
      </c>
      <c r="E528" s="266"/>
    </row>
    <row r="529" ht="18" customHeight="1" spans="1:5">
      <c r="A529" s="115">
        <v>2210108</v>
      </c>
      <c r="B529" s="115" t="s">
        <v>547</v>
      </c>
      <c r="C529" s="116">
        <v>1289</v>
      </c>
      <c r="D529" s="116">
        <v>1004</v>
      </c>
      <c r="E529" s="266">
        <f t="shared" si="10"/>
        <v>128.386454183267</v>
      </c>
    </row>
    <row r="530" ht="18" customHeight="1" spans="1:5">
      <c r="A530" s="115">
        <v>2210199</v>
      </c>
      <c r="B530" s="115" t="s">
        <v>548</v>
      </c>
      <c r="C530" s="116">
        <v>104</v>
      </c>
      <c r="D530" s="116">
        <v>2024</v>
      </c>
      <c r="E530" s="266">
        <f t="shared" si="10"/>
        <v>5.13833992094862</v>
      </c>
    </row>
    <row r="531" ht="18" customHeight="1" spans="1:5">
      <c r="A531" s="115">
        <v>22102</v>
      </c>
      <c r="B531" s="117" t="s">
        <v>549</v>
      </c>
      <c r="C531" s="116">
        <f>SUM(C532:C532)</f>
        <v>1900</v>
      </c>
      <c r="D531" s="116">
        <f>SUM(D532:D532)</f>
        <v>0</v>
      </c>
      <c r="E531" s="266"/>
    </row>
    <row r="532" ht="18" customHeight="1" spans="1:5">
      <c r="A532" s="115">
        <v>2210201</v>
      </c>
      <c r="B532" s="115" t="s">
        <v>550</v>
      </c>
      <c r="C532" s="116">
        <v>1900</v>
      </c>
      <c r="D532" s="116">
        <v>0</v>
      </c>
      <c r="E532" s="266"/>
    </row>
    <row r="533" ht="18" customHeight="1" spans="1:5">
      <c r="A533" s="115">
        <v>22103</v>
      </c>
      <c r="B533" s="117" t="s">
        <v>551</v>
      </c>
      <c r="C533" s="116">
        <f>SUM(C534:C534)</f>
        <v>531</v>
      </c>
      <c r="D533" s="116">
        <f>SUM(D534:D534)</f>
        <v>141</v>
      </c>
      <c r="E533" s="266">
        <f t="shared" si="10"/>
        <v>376.595744680851</v>
      </c>
    </row>
    <row r="534" ht="18" customHeight="1" spans="1:5">
      <c r="A534" s="115">
        <v>2210399</v>
      </c>
      <c r="B534" s="115" t="s">
        <v>552</v>
      </c>
      <c r="C534" s="116">
        <v>531</v>
      </c>
      <c r="D534" s="116">
        <v>141</v>
      </c>
      <c r="E534" s="266">
        <f t="shared" si="10"/>
        <v>376.595744680851</v>
      </c>
    </row>
    <row r="535" ht="18" customHeight="1" spans="1:5">
      <c r="A535" s="115">
        <v>222</v>
      </c>
      <c r="B535" s="117" t="s">
        <v>553</v>
      </c>
      <c r="C535" s="116">
        <f>SUM(C536,C540,C542)</f>
        <v>362</v>
      </c>
      <c r="D535" s="116">
        <f>SUM(D536,D540,D542)</f>
        <v>489</v>
      </c>
      <c r="E535" s="266">
        <f t="shared" si="10"/>
        <v>74.0286298568507</v>
      </c>
    </row>
    <row r="536" ht="18" customHeight="1" spans="1:5">
      <c r="A536" s="115">
        <v>22201</v>
      </c>
      <c r="B536" s="117" t="s">
        <v>554</v>
      </c>
      <c r="C536" s="116">
        <f>SUM(C537:C539)</f>
        <v>334</v>
      </c>
      <c r="D536" s="116">
        <f>SUM(D538:D539)</f>
        <v>312</v>
      </c>
      <c r="E536" s="266">
        <f t="shared" si="10"/>
        <v>107.051282051282</v>
      </c>
    </row>
    <row r="537" ht="18" customHeight="1" spans="1:5">
      <c r="A537" s="115">
        <v>2220106</v>
      </c>
      <c r="B537" s="115" t="s">
        <v>555</v>
      </c>
      <c r="C537" s="116">
        <v>23</v>
      </c>
      <c r="D537" s="116">
        <v>0</v>
      </c>
      <c r="E537" s="266"/>
    </row>
    <row r="538" ht="18" customHeight="1" spans="1:5">
      <c r="A538" s="115">
        <v>2220115</v>
      </c>
      <c r="B538" s="115" t="s">
        <v>556</v>
      </c>
      <c r="C538" s="116">
        <v>0</v>
      </c>
      <c r="D538" s="116">
        <v>173</v>
      </c>
      <c r="E538" s="266">
        <f t="shared" si="10"/>
        <v>0</v>
      </c>
    </row>
    <row r="539" ht="18" customHeight="1" spans="1:5">
      <c r="A539" s="115">
        <v>2220199</v>
      </c>
      <c r="B539" s="115" t="s">
        <v>557</v>
      </c>
      <c r="C539" s="116">
        <v>311</v>
      </c>
      <c r="D539" s="116">
        <v>139</v>
      </c>
      <c r="E539" s="266">
        <f t="shared" si="10"/>
        <v>223.741007194245</v>
      </c>
    </row>
    <row r="540" ht="18" customHeight="1" spans="1:5">
      <c r="A540" s="115">
        <v>22204</v>
      </c>
      <c r="B540" s="117" t="s">
        <v>558</v>
      </c>
      <c r="C540" s="116">
        <f>SUM(C541:C541)</f>
        <v>28</v>
      </c>
      <c r="D540" s="116">
        <f>SUM(D541:D541)</f>
        <v>0</v>
      </c>
      <c r="E540" s="266"/>
    </row>
    <row r="541" ht="18" customHeight="1" spans="1:5">
      <c r="A541" s="115">
        <v>2220499</v>
      </c>
      <c r="B541" s="115" t="s">
        <v>559</v>
      </c>
      <c r="C541" s="116">
        <v>28</v>
      </c>
      <c r="D541" s="116">
        <v>0</v>
      </c>
      <c r="E541" s="266"/>
    </row>
    <row r="542" ht="18" customHeight="1" spans="1:5">
      <c r="A542" s="115">
        <v>22205</v>
      </c>
      <c r="B542" s="117" t="s">
        <v>560</v>
      </c>
      <c r="C542" s="116">
        <f>SUM(C543:C543)</f>
        <v>0</v>
      </c>
      <c r="D542" s="116">
        <f>SUM(D543:D543)</f>
        <v>177</v>
      </c>
      <c r="E542" s="266">
        <f t="shared" si="10"/>
        <v>0</v>
      </c>
    </row>
    <row r="543" ht="18" customHeight="1" spans="1:5">
      <c r="A543" s="115">
        <v>2220511</v>
      </c>
      <c r="B543" s="115" t="s">
        <v>561</v>
      </c>
      <c r="C543" s="116">
        <v>0</v>
      </c>
      <c r="D543" s="116">
        <v>177</v>
      </c>
      <c r="E543" s="266">
        <f t="shared" si="10"/>
        <v>0</v>
      </c>
    </row>
    <row r="544" ht="18" customHeight="1" spans="1:5">
      <c r="A544" s="115">
        <v>224</v>
      </c>
      <c r="B544" s="117" t="s">
        <v>562</v>
      </c>
      <c r="C544" s="116">
        <f>SUM(C545,C549,C553,C556,C560,C563)</f>
        <v>3626</v>
      </c>
      <c r="D544" s="116">
        <f>SUM(D545,D549,D553,D556,D560,D563)</f>
        <v>2109</v>
      </c>
      <c r="E544" s="266">
        <f t="shared" si="10"/>
        <v>171.929824561404</v>
      </c>
    </row>
    <row r="545" ht="18" customHeight="1" spans="1:5">
      <c r="A545" s="115">
        <v>22401</v>
      </c>
      <c r="B545" s="117" t="s">
        <v>563</v>
      </c>
      <c r="C545" s="116">
        <f>SUM(C546:C548)</f>
        <v>1955</v>
      </c>
      <c r="D545" s="116">
        <f>SUM(D546:D548)</f>
        <v>524</v>
      </c>
      <c r="E545" s="266">
        <f t="shared" si="10"/>
        <v>373.091603053435</v>
      </c>
    </row>
    <row r="546" ht="18" customHeight="1" spans="1:5">
      <c r="A546" s="115">
        <v>2240101</v>
      </c>
      <c r="B546" s="115" t="s">
        <v>93</v>
      </c>
      <c r="C546" s="116">
        <v>546</v>
      </c>
      <c r="D546" s="116">
        <v>401</v>
      </c>
      <c r="E546" s="266">
        <f t="shared" si="10"/>
        <v>136.159600997506</v>
      </c>
    </row>
    <row r="547" ht="18" customHeight="1" spans="1:5">
      <c r="A547" s="115">
        <v>2240106</v>
      </c>
      <c r="B547" s="115" t="s">
        <v>564</v>
      </c>
      <c r="C547" s="116">
        <v>46</v>
      </c>
      <c r="D547" s="116">
        <v>68</v>
      </c>
      <c r="E547" s="266">
        <f t="shared" si="10"/>
        <v>67.6470588235294</v>
      </c>
    </row>
    <row r="548" ht="18" customHeight="1" spans="1:5">
      <c r="A548" s="115">
        <v>2240199</v>
      </c>
      <c r="B548" s="115" t="s">
        <v>565</v>
      </c>
      <c r="C548" s="116">
        <v>1363</v>
      </c>
      <c r="D548" s="116">
        <v>55</v>
      </c>
      <c r="E548" s="266">
        <f t="shared" si="10"/>
        <v>2478.18181818182</v>
      </c>
    </row>
    <row r="549" ht="18" customHeight="1" spans="1:5">
      <c r="A549" s="115">
        <v>22402</v>
      </c>
      <c r="B549" s="117" t="s">
        <v>566</v>
      </c>
      <c r="C549" s="116">
        <f>SUM(C550:C552)</f>
        <v>795</v>
      </c>
      <c r="D549" s="116">
        <f>SUM(D550:D552)</f>
        <v>488</v>
      </c>
      <c r="E549" s="266">
        <f t="shared" si="10"/>
        <v>162.909836065574</v>
      </c>
    </row>
    <row r="550" ht="18" customHeight="1" spans="1:5">
      <c r="A550" s="115">
        <v>2240201</v>
      </c>
      <c r="B550" s="115" t="s">
        <v>93</v>
      </c>
      <c r="C550" s="116">
        <v>0</v>
      </c>
      <c r="D550" s="116">
        <v>200</v>
      </c>
      <c r="E550" s="266">
        <f t="shared" si="10"/>
        <v>0</v>
      </c>
    </row>
    <row r="551" ht="18" customHeight="1" spans="1:5">
      <c r="A551" s="115">
        <v>2240204</v>
      </c>
      <c r="B551" s="115" t="s">
        <v>567</v>
      </c>
      <c r="C551" s="116">
        <v>200</v>
      </c>
      <c r="D551" s="116">
        <v>0</v>
      </c>
      <c r="E551" s="266"/>
    </row>
    <row r="552" ht="18" customHeight="1" spans="1:5">
      <c r="A552" s="115">
        <v>2240299</v>
      </c>
      <c r="B552" s="115" t="s">
        <v>568</v>
      </c>
      <c r="C552" s="116">
        <v>595</v>
      </c>
      <c r="D552" s="116">
        <v>288</v>
      </c>
      <c r="E552" s="266">
        <f t="shared" si="10"/>
        <v>206.597222222222</v>
      </c>
    </row>
    <row r="553" ht="18" customHeight="1" spans="1:5">
      <c r="A553" s="115">
        <v>22405</v>
      </c>
      <c r="B553" s="117" t="s">
        <v>569</v>
      </c>
      <c r="C553" s="116">
        <f>SUM(C554:C555)</f>
        <v>1</v>
      </c>
      <c r="D553" s="116">
        <f>SUM(D555:D555)</f>
        <v>2</v>
      </c>
      <c r="E553" s="266">
        <f t="shared" si="10"/>
        <v>50</v>
      </c>
    </row>
    <row r="554" ht="18" customHeight="1" spans="1:5">
      <c r="A554" s="115">
        <v>2240504</v>
      </c>
      <c r="B554" s="115" t="s">
        <v>570</v>
      </c>
      <c r="C554" s="116">
        <v>1</v>
      </c>
      <c r="D554" s="116">
        <v>0</v>
      </c>
      <c r="E554" s="266"/>
    </row>
    <row r="555" ht="18" customHeight="1" spans="1:5">
      <c r="A555" s="115">
        <v>2240599</v>
      </c>
      <c r="B555" s="115" t="s">
        <v>571</v>
      </c>
      <c r="C555" s="116">
        <v>0</v>
      </c>
      <c r="D555" s="116">
        <v>2</v>
      </c>
      <c r="E555" s="266">
        <f t="shared" si="10"/>
        <v>0</v>
      </c>
    </row>
    <row r="556" ht="18" customHeight="1" spans="1:5">
      <c r="A556" s="115">
        <v>22406</v>
      </c>
      <c r="B556" s="117" t="s">
        <v>572</v>
      </c>
      <c r="C556" s="116">
        <f>SUM(C557:C559)</f>
        <v>294</v>
      </c>
      <c r="D556" s="116">
        <f>SUM(D557:D559)</f>
        <v>476</v>
      </c>
      <c r="E556" s="266">
        <f t="shared" si="10"/>
        <v>61.7647058823529</v>
      </c>
    </row>
    <row r="557" ht="18" customHeight="1" spans="1:5">
      <c r="A557" s="115">
        <v>2240601</v>
      </c>
      <c r="B557" s="115" t="s">
        <v>573</v>
      </c>
      <c r="C557" s="116">
        <v>236</v>
      </c>
      <c r="D557" s="116">
        <v>417</v>
      </c>
      <c r="E557" s="266">
        <f t="shared" si="10"/>
        <v>56.5947242206235</v>
      </c>
    </row>
    <row r="558" ht="18" customHeight="1" spans="1:5">
      <c r="A558" s="115">
        <v>2240602</v>
      </c>
      <c r="B558" s="115" t="s">
        <v>574</v>
      </c>
      <c r="C558" s="116">
        <v>10</v>
      </c>
      <c r="D558" s="116">
        <v>55</v>
      </c>
      <c r="E558" s="266">
        <f t="shared" si="10"/>
        <v>18.1818181818182</v>
      </c>
    </row>
    <row r="559" ht="18" customHeight="1" spans="1:5">
      <c r="A559" s="115">
        <v>2240699</v>
      </c>
      <c r="B559" s="115" t="s">
        <v>575</v>
      </c>
      <c r="C559" s="116">
        <v>48</v>
      </c>
      <c r="D559" s="116">
        <v>4</v>
      </c>
      <c r="E559" s="266">
        <f t="shared" si="10"/>
        <v>1200</v>
      </c>
    </row>
    <row r="560" ht="18" customHeight="1" spans="1:5">
      <c r="A560" s="115">
        <v>22407</v>
      </c>
      <c r="B560" s="117" t="s">
        <v>576</v>
      </c>
      <c r="C560" s="272">
        <f>SUM(C561:C562)</f>
        <v>293</v>
      </c>
      <c r="D560" s="272">
        <f>SUM(D561:D562)</f>
        <v>308</v>
      </c>
      <c r="E560" s="266">
        <f t="shared" si="10"/>
        <v>95.1298701298701</v>
      </c>
    </row>
    <row r="561" ht="18" customHeight="1" spans="1:5">
      <c r="A561" s="115">
        <v>2240703</v>
      </c>
      <c r="B561" s="115" t="s">
        <v>577</v>
      </c>
      <c r="C561" s="116">
        <v>293</v>
      </c>
      <c r="D561" s="116">
        <v>268</v>
      </c>
      <c r="E561" s="266">
        <f t="shared" si="10"/>
        <v>109.328358208955</v>
      </c>
    </row>
    <row r="562" ht="18" customHeight="1" spans="1:5">
      <c r="A562" s="115">
        <v>2240704</v>
      </c>
      <c r="B562" s="115" t="s">
        <v>578</v>
      </c>
      <c r="C562" s="116">
        <v>0</v>
      </c>
      <c r="D562" s="116">
        <v>40</v>
      </c>
      <c r="E562" s="266">
        <f t="shared" si="10"/>
        <v>0</v>
      </c>
    </row>
    <row r="563" ht="18" customHeight="1" spans="1:5">
      <c r="A563" s="115">
        <v>22499</v>
      </c>
      <c r="B563" s="117" t="s">
        <v>579</v>
      </c>
      <c r="C563" s="116">
        <f t="shared" ref="C563:C566" si="11">C564</f>
        <v>288</v>
      </c>
      <c r="D563" s="116">
        <f t="shared" ref="D563:D566" si="12">D564</f>
        <v>311</v>
      </c>
      <c r="E563" s="266">
        <f t="shared" si="10"/>
        <v>92.604501607717</v>
      </c>
    </row>
    <row r="564" ht="18" customHeight="1" spans="1:5">
      <c r="A564" s="115">
        <v>2249999</v>
      </c>
      <c r="B564" s="115" t="s">
        <v>580</v>
      </c>
      <c r="C564" s="116">
        <v>288</v>
      </c>
      <c r="D564" s="116">
        <v>311</v>
      </c>
      <c r="E564" s="266">
        <f t="shared" si="10"/>
        <v>92.604501607717</v>
      </c>
    </row>
    <row r="565" ht="18" customHeight="1" spans="1:5">
      <c r="A565" s="115">
        <v>229</v>
      </c>
      <c r="B565" s="117" t="s">
        <v>581</v>
      </c>
      <c r="C565" s="116">
        <f t="shared" si="11"/>
        <v>0</v>
      </c>
      <c r="D565" s="116">
        <f t="shared" si="12"/>
        <v>8</v>
      </c>
      <c r="E565" s="266">
        <f t="shared" si="10"/>
        <v>0</v>
      </c>
    </row>
    <row r="566" ht="18" customHeight="1" spans="1:5">
      <c r="A566" s="115">
        <v>22999</v>
      </c>
      <c r="B566" s="117" t="s">
        <v>582</v>
      </c>
      <c r="C566" s="116">
        <f t="shared" si="11"/>
        <v>0</v>
      </c>
      <c r="D566" s="116">
        <f t="shared" si="12"/>
        <v>8</v>
      </c>
      <c r="E566" s="266">
        <f t="shared" si="10"/>
        <v>0</v>
      </c>
    </row>
    <row r="567" ht="18" customHeight="1" spans="1:5">
      <c r="A567" s="115">
        <v>2299999</v>
      </c>
      <c r="B567" s="115" t="s">
        <v>583</v>
      </c>
      <c r="C567" s="116">
        <v>0</v>
      </c>
      <c r="D567" s="116">
        <v>8</v>
      </c>
      <c r="E567" s="266">
        <f t="shared" si="10"/>
        <v>0</v>
      </c>
    </row>
    <row r="568" ht="18" customHeight="1" spans="1:5">
      <c r="A568" s="115">
        <v>232</v>
      </c>
      <c r="B568" s="117" t="s">
        <v>584</v>
      </c>
      <c r="C568" s="116">
        <f>SUM(C569)</f>
        <v>5697</v>
      </c>
      <c r="D568" s="116">
        <f>SUM(D569)</f>
        <v>5388</v>
      </c>
      <c r="E568" s="266">
        <f t="shared" si="10"/>
        <v>105.734966592428</v>
      </c>
    </row>
    <row r="569" ht="18" customHeight="1" spans="1:5">
      <c r="A569" s="115">
        <v>23203</v>
      </c>
      <c r="B569" s="117" t="s">
        <v>585</v>
      </c>
      <c r="C569" s="116">
        <f>SUM(C570:C570)</f>
        <v>5697</v>
      </c>
      <c r="D569" s="116">
        <f>SUM(D570:D570)</f>
        <v>5388</v>
      </c>
      <c r="E569" s="266">
        <f t="shared" si="10"/>
        <v>105.734966592428</v>
      </c>
    </row>
    <row r="570" ht="18" customHeight="1" spans="1:5">
      <c r="A570" s="115">
        <v>2320301</v>
      </c>
      <c r="B570" s="115" t="s">
        <v>586</v>
      </c>
      <c r="C570" s="116">
        <v>5697</v>
      </c>
      <c r="D570" s="116">
        <v>5388</v>
      </c>
      <c r="E570" s="266">
        <f t="shared" si="10"/>
        <v>105.734966592428</v>
      </c>
    </row>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sheetData>
  <mergeCells count="1">
    <mergeCell ref="A2:E2"/>
  </mergeCells>
  <pageMargins left="0.748031496062992" right="0.748031496062992" top="0.984251968503937" bottom="0.984251968503937" header="0.511811023622047" footer="0.511811023622047"/>
  <pageSetup paperSize="9" scale="55" fitToHeight="0" orientation="portrait" horizontalDpi="600" vertic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M20" sqref="M20"/>
    </sheetView>
  </sheetViews>
  <sheetFormatPr defaultColWidth="9" defaultRowHeight="15.6" outlineLevelCol="1"/>
  <cols>
    <col min="1" max="1" width="39.125" style="159" customWidth="1"/>
    <col min="2" max="2" width="41.75" style="159" customWidth="1"/>
    <col min="3" max="16384" width="9" style="159"/>
  </cols>
  <sheetData>
    <row r="1" s="159" customFormat="1" ht="26.25" customHeight="1" spans="1:1">
      <c r="A1" s="144" t="s">
        <v>587</v>
      </c>
    </row>
    <row r="2" s="159" customFormat="1" ht="40.5" customHeight="1" spans="1:2">
      <c r="A2" s="306" t="s">
        <v>588</v>
      </c>
      <c r="B2" s="306"/>
    </row>
    <row r="3" s="159" customFormat="1" ht="48" customHeight="1" spans="2:2">
      <c r="B3" s="307" t="s">
        <v>2</v>
      </c>
    </row>
    <row r="4" s="159" customFormat="1" ht="24.95" customHeight="1" spans="1:2">
      <c r="A4" s="190" t="s">
        <v>3</v>
      </c>
      <c r="B4" s="190" t="s">
        <v>4</v>
      </c>
    </row>
    <row r="5" s="159" customFormat="1" ht="24.95" customHeight="1" spans="1:2">
      <c r="A5" s="119" t="s">
        <v>5</v>
      </c>
      <c r="B5" s="308">
        <v>30661</v>
      </c>
    </row>
    <row r="6" s="159" customFormat="1" ht="24.95" customHeight="1" spans="1:2">
      <c r="A6" s="119" t="s">
        <v>6</v>
      </c>
      <c r="B6" s="308">
        <v>226467</v>
      </c>
    </row>
    <row r="7" s="159" customFormat="1" ht="24.95" customHeight="1" spans="1:2">
      <c r="A7" s="119" t="s">
        <v>7</v>
      </c>
      <c r="B7" s="308">
        <v>3751</v>
      </c>
    </row>
    <row r="8" s="159" customFormat="1" ht="24.95" customHeight="1" spans="1:2">
      <c r="A8" s="119" t="s">
        <v>8</v>
      </c>
      <c r="B8" s="308">
        <v>200299</v>
      </c>
    </row>
    <row r="9" s="159" customFormat="1" ht="24.95" customHeight="1" spans="1:2">
      <c r="A9" s="119" t="s">
        <v>9</v>
      </c>
      <c r="B9" s="308">
        <v>22417</v>
      </c>
    </row>
    <row r="10" s="159" customFormat="1" ht="24.95" customHeight="1" spans="1:2">
      <c r="A10" s="119" t="s">
        <v>10</v>
      </c>
      <c r="B10" s="308">
        <v>4494</v>
      </c>
    </row>
    <row r="11" s="159" customFormat="1" ht="24.95" customHeight="1" spans="1:2">
      <c r="A11" s="119" t="s">
        <v>11</v>
      </c>
      <c r="B11" s="308">
        <v>19919</v>
      </c>
    </row>
    <row r="12" s="159" customFormat="1" ht="24.95" customHeight="1" spans="1:2">
      <c r="A12" s="119" t="s">
        <v>12</v>
      </c>
      <c r="B12" s="308">
        <v>26085</v>
      </c>
    </row>
    <row r="13" s="159" customFormat="1" ht="24.95" customHeight="1" spans="1:2">
      <c r="A13" s="119" t="s">
        <v>13</v>
      </c>
      <c r="B13" s="308">
        <v>2250</v>
      </c>
    </row>
    <row r="14" s="159" customFormat="1" ht="24.95" customHeight="1" spans="1:2">
      <c r="A14" s="191" t="s">
        <v>14</v>
      </c>
      <c r="B14" s="308">
        <f>B5+B6+B10+B11+B12+B13</f>
        <v>309876</v>
      </c>
    </row>
  </sheetData>
  <mergeCells count="1">
    <mergeCell ref="A2:B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M25" sqref="M25"/>
    </sheetView>
  </sheetViews>
  <sheetFormatPr defaultColWidth="9" defaultRowHeight="15.6"/>
  <cols>
    <col min="1" max="1" width="22.5" style="280" customWidth="1"/>
    <col min="2" max="3" width="15.125" style="282" customWidth="1"/>
    <col min="4" max="4" width="19.625" style="283" customWidth="1"/>
    <col min="5" max="5" width="14.625" style="284" customWidth="1"/>
    <col min="6" max="16384" width="9" style="280"/>
  </cols>
  <sheetData>
    <row r="1" s="280" customFormat="1" spans="1:5">
      <c r="A1" s="280" t="s">
        <v>589</v>
      </c>
      <c r="B1" s="282"/>
      <c r="C1" s="282"/>
      <c r="D1" s="283"/>
      <c r="E1" s="284"/>
    </row>
    <row r="2" s="280" customFormat="1" ht="37.5" customHeight="1" spans="1:5">
      <c r="A2" s="285" t="s">
        <v>590</v>
      </c>
      <c r="B2" s="286"/>
      <c r="C2" s="286"/>
      <c r="D2" s="287"/>
      <c r="E2" s="288"/>
    </row>
    <row r="3" s="280" customFormat="1" ht="47.25" customHeight="1" spans="2:5">
      <c r="B3" s="282"/>
      <c r="C3" s="282"/>
      <c r="D3" s="283"/>
      <c r="E3" s="289" t="s">
        <v>2</v>
      </c>
    </row>
    <row r="4" s="280" customFormat="1" ht="18.75" customHeight="1" spans="1:5">
      <c r="A4" s="290" t="s">
        <v>17</v>
      </c>
      <c r="B4" s="291" t="s">
        <v>18</v>
      </c>
      <c r="C4" s="291" t="s">
        <v>19</v>
      </c>
      <c r="D4" s="292" t="s">
        <v>20</v>
      </c>
      <c r="E4" s="293" t="s">
        <v>21</v>
      </c>
    </row>
    <row r="5" s="280" customFormat="1" ht="18.75" customHeight="1" spans="1:5">
      <c r="A5" s="290"/>
      <c r="B5" s="294"/>
      <c r="C5" s="294"/>
      <c r="D5" s="295"/>
      <c r="E5" s="293"/>
    </row>
    <row r="6" s="281" customFormat="1" ht="18.75" customHeight="1" spans="1:5">
      <c r="A6" s="296" t="s">
        <v>22</v>
      </c>
      <c r="B6" s="297">
        <f>B7+B8+B9+B12+B13+B14+B15+B16+B17+B18+B19+B22+B23+B24+B25+B26</f>
        <v>18594</v>
      </c>
      <c r="C6" s="297">
        <f>SUM(C7:C26)</f>
        <v>18917</v>
      </c>
      <c r="D6" s="298">
        <f t="shared" ref="D6:D23" si="0">C6/B6*100</f>
        <v>101.737119500914</v>
      </c>
      <c r="E6" s="298">
        <v>112.968067226891</v>
      </c>
    </row>
    <row r="7" s="280" customFormat="1" ht="18.75" customHeight="1" spans="1:5">
      <c r="A7" s="299" t="s">
        <v>23</v>
      </c>
      <c r="B7" s="297">
        <v>5122</v>
      </c>
      <c r="C7" s="297">
        <v>3636</v>
      </c>
      <c r="D7" s="298">
        <f t="shared" si="0"/>
        <v>70.9878953533776</v>
      </c>
      <c r="E7" s="298">
        <v>-21.2</v>
      </c>
    </row>
    <row r="8" s="280" customFormat="1" ht="18.75" customHeight="1" spans="1:5">
      <c r="A8" s="299" t="s">
        <v>24</v>
      </c>
      <c r="B8" s="297">
        <v>0</v>
      </c>
      <c r="C8" s="297"/>
      <c r="D8" s="298"/>
      <c r="E8" s="298"/>
    </row>
    <row r="9" s="280" customFormat="1" ht="18.75" customHeight="1" spans="1:5">
      <c r="A9" s="290" t="s">
        <v>25</v>
      </c>
      <c r="B9" s="300">
        <v>404</v>
      </c>
      <c r="C9" s="300">
        <v>353</v>
      </c>
      <c r="D9" s="298">
        <f t="shared" si="0"/>
        <v>87.3762376237624</v>
      </c>
      <c r="E9" s="298">
        <v>-3.02</v>
      </c>
    </row>
    <row r="10" s="280" customFormat="1" ht="18.75" hidden="1" customHeight="1" spans="1:5">
      <c r="A10" s="290" t="s">
        <v>26</v>
      </c>
      <c r="B10" s="301"/>
      <c r="C10" s="301"/>
      <c r="D10" s="298" t="e">
        <f t="shared" si="0"/>
        <v>#DIV/0!</v>
      </c>
      <c r="E10" s="298" t="e">
        <v>#DIV/0!</v>
      </c>
    </row>
    <row r="11" s="280" customFormat="1" ht="18.75" hidden="1" customHeight="1" spans="1:5">
      <c r="A11" s="290" t="s">
        <v>27</v>
      </c>
      <c r="B11" s="297">
        <v>567</v>
      </c>
      <c r="C11" s="297"/>
      <c r="D11" s="298">
        <f t="shared" si="0"/>
        <v>0</v>
      </c>
      <c r="E11" s="298" t="e">
        <v>#DIV/0!</v>
      </c>
    </row>
    <row r="12" s="280" customFormat="1" ht="18.75" customHeight="1" spans="1:5">
      <c r="A12" s="290" t="s">
        <v>28</v>
      </c>
      <c r="B12" s="297">
        <v>706</v>
      </c>
      <c r="C12" s="297">
        <v>450</v>
      </c>
      <c r="D12" s="298">
        <f t="shared" si="0"/>
        <v>63.7393767705383</v>
      </c>
      <c r="E12" s="298">
        <v>-29.25</v>
      </c>
    </row>
    <row r="13" s="280" customFormat="1" ht="18.75" customHeight="1" spans="1:5">
      <c r="A13" s="290" t="s">
        <v>29</v>
      </c>
      <c r="B13" s="297">
        <v>259</v>
      </c>
      <c r="C13" s="297">
        <v>1006</v>
      </c>
      <c r="D13" s="298">
        <f t="shared" si="0"/>
        <v>388.416988416988</v>
      </c>
      <c r="E13" s="298">
        <v>317.43</v>
      </c>
    </row>
    <row r="14" s="280" customFormat="1" ht="18.75" customHeight="1" spans="1:5">
      <c r="A14" s="290" t="s">
        <v>30</v>
      </c>
      <c r="B14" s="297">
        <v>2138</v>
      </c>
      <c r="C14" s="297">
        <v>1119</v>
      </c>
      <c r="D14" s="298">
        <f t="shared" si="0"/>
        <v>52.3386342376052</v>
      </c>
      <c r="E14" s="298">
        <v>-41.9</v>
      </c>
    </row>
    <row r="15" s="280" customFormat="1" ht="18.75" customHeight="1" spans="1:5">
      <c r="A15" s="299" t="s">
        <v>31</v>
      </c>
      <c r="B15" s="297">
        <v>31</v>
      </c>
      <c r="C15" s="297">
        <v>50</v>
      </c>
      <c r="D15" s="298">
        <f t="shared" si="0"/>
        <v>161.290322580645</v>
      </c>
      <c r="E15" s="298">
        <v>78.57</v>
      </c>
    </row>
    <row r="16" s="280" customFormat="1" ht="18.75" customHeight="1" spans="1:5">
      <c r="A16" s="290" t="s">
        <v>32</v>
      </c>
      <c r="B16" s="297">
        <v>519</v>
      </c>
      <c r="C16" s="297">
        <v>481</v>
      </c>
      <c r="D16" s="298">
        <f t="shared" si="0"/>
        <v>92.6782273603083</v>
      </c>
      <c r="E16" s="298">
        <v>2.78</v>
      </c>
    </row>
    <row r="17" s="280" customFormat="1" ht="18.75" customHeight="1" spans="1:5">
      <c r="A17" s="290" t="s">
        <v>33</v>
      </c>
      <c r="B17" s="297">
        <v>200</v>
      </c>
      <c r="C17" s="297">
        <v>313</v>
      </c>
      <c r="D17" s="298">
        <f t="shared" si="0"/>
        <v>156.5</v>
      </c>
      <c r="E17" s="298">
        <v>72.93</v>
      </c>
    </row>
    <row r="18" s="280" customFormat="1" ht="18.75" customHeight="1" spans="1:5">
      <c r="A18" s="290" t="s">
        <v>34</v>
      </c>
      <c r="B18" s="297">
        <v>667</v>
      </c>
      <c r="C18" s="297">
        <v>3811</v>
      </c>
      <c r="D18" s="298">
        <f t="shared" si="0"/>
        <v>571.364317841079</v>
      </c>
      <c r="E18" s="298">
        <v>504.92</v>
      </c>
    </row>
    <row r="19" s="280" customFormat="1" ht="18.75" customHeight="1" spans="1:5">
      <c r="A19" s="290" t="s">
        <v>35</v>
      </c>
      <c r="B19" s="302">
        <v>1508</v>
      </c>
      <c r="C19" s="302">
        <v>1555</v>
      </c>
      <c r="D19" s="298">
        <f t="shared" si="0"/>
        <v>103.116710875332</v>
      </c>
      <c r="E19" s="298">
        <v>14</v>
      </c>
    </row>
    <row r="20" s="280" customFormat="1" ht="18.75" hidden="1" customHeight="1" spans="1:5">
      <c r="A20" s="290" t="s">
        <v>26</v>
      </c>
      <c r="B20" s="301"/>
      <c r="C20" s="301"/>
      <c r="D20" s="298" t="e">
        <f t="shared" si="0"/>
        <v>#DIV/0!</v>
      </c>
      <c r="E20" s="298" t="e">
        <v>#DIV/0!</v>
      </c>
    </row>
    <row r="21" s="280" customFormat="1" ht="18.75" hidden="1" customHeight="1" spans="1:5">
      <c r="A21" s="290" t="s">
        <v>27</v>
      </c>
      <c r="B21" s="297">
        <v>2010</v>
      </c>
      <c r="C21" s="297"/>
      <c r="D21" s="298">
        <f t="shared" si="0"/>
        <v>0</v>
      </c>
      <c r="E21" s="298" t="e">
        <v>#DIV/0!</v>
      </c>
    </row>
    <row r="22" s="280" customFormat="1" ht="18.75" customHeight="1" spans="1:5">
      <c r="A22" s="299" t="s">
        <v>36</v>
      </c>
      <c r="B22" s="297">
        <v>6003</v>
      </c>
      <c r="C22" s="297">
        <v>4637</v>
      </c>
      <c r="D22" s="298">
        <f t="shared" si="0"/>
        <v>77.2447109778444</v>
      </c>
      <c r="E22" s="298">
        <v>-14.26</v>
      </c>
    </row>
    <row r="23" s="280" customFormat="1" ht="18.75" customHeight="1" spans="1:5">
      <c r="A23" s="290" t="s">
        <v>37</v>
      </c>
      <c r="B23" s="297">
        <v>1016</v>
      </c>
      <c r="C23" s="297">
        <v>1526</v>
      </c>
      <c r="D23" s="298">
        <f t="shared" si="0"/>
        <v>150.196850393701</v>
      </c>
      <c r="E23" s="298">
        <v>64.97</v>
      </c>
    </row>
    <row r="24" s="280" customFormat="1" ht="18.75" customHeight="1" spans="1:5">
      <c r="A24" s="290" t="s">
        <v>38</v>
      </c>
      <c r="B24" s="297"/>
      <c r="C24" s="297"/>
      <c r="D24" s="298"/>
      <c r="E24" s="298"/>
    </row>
    <row r="25" s="280" customFormat="1" ht="18.75" customHeight="1" spans="1:5">
      <c r="A25" s="290" t="s">
        <v>39</v>
      </c>
      <c r="B25" s="297">
        <v>21</v>
      </c>
      <c r="C25" s="297">
        <v>22</v>
      </c>
      <c r="D25" s="298">
        <f t="shared" ref="D25:D31" si="1">C25/B25*100</f>
        <v>104.761904761905</v>
      </c>
      <c r="E25" s="298">
        <v>15.79</v>
      </c>
    </row>
    <row r="26" s="280" customFormat="1" ht="18.75" customHeight="1" spans="1:5">
      <c r="A26" s="290" t="s">
        <v>40</v>
      </c>
      <c r="B26" s="297"/>
      <c r="C26" s="297">
        <v>-42</v>
      </c>
      <c r="D26" s="298"/>
      <c r="E26" s="298"/>
    </row>
    <row r="27" s="280" customFormat="1" ht="18.75" customHeight="1" spans="1:5">
      <c r="A27" s="303" t="s">
        <v>41</v>
      </c>
      <c r="B27" s="297">
        <f>SUM(B28:B34)</f>
        <v>11397</v>
      </c>
      <c r="C27" s="297">
        <f>SUM(C28:C34)</f>
        <v>11744</v>
      </c>
      <c r="D27" s="298">
        <f t="shared" si="1"/>
        <v>103.044660875669</v>
      </c>
      <c r="E27" s="298">
        <v>99.6184246388662</v>
      </c>
    </row>
    <row r="28" s="280" customFormat="1" ht="18.75" customHeight="1" spans="1:5">
      <c r="A28" s="190" t="s">
        <v>42</v>
      </c>
      <c r="B28" s="297">
        <v>1920</v>
      </c>
      <c r="C28" s="297">
        <v>3320</v>
      </c>
      <c r="D28" s="298">
        <f t="shared" si="1"/>
        <v>172.916666666667</v>
      </c>
      <c r="E28" s="298">
        <v>79.75</v>
      </c>
    </row>
    <row r="29" s="280" customFormat="1" ht="18.75" customHeight="1" spans="1:5">
      <c r="A29" s="190" t="s">
        <v>43</v>
      </c>
      <c r="B29" s="297">
        <v>1288</v>
      </c>
      <c r="C29" s="297">
        <v>922</v>
      </c>
      <c r="D29" s="298">
        <f t="shared" si="1"/>
        <v>71.583850931677</v>
      </c>
      <c r="E29" s="298">
        <v>-25.59</v>
      </c>
    </row>
    <row r="30" s="280" customFormat="1" ht="18.75" customHeight="1" spans="1:5">
      <c r="A30" s="304" t="s">
        <v>44</v>
      </c>
      <c r="B30" s="297">
        <v>4063</v>
      </c>
      <c r="C30" s="297">
        <v>4407</v>
      </c>
      <c r="D30" s="298">
        <f t="shared" si="1"/>
        <v>108.46665025843</v>
      </c>
      <c r="E30" s="298">
        <v>12.74</v>
      </c>
    </row>
    <row r="31" s="280" customFormat="1" ht="18.75" customHeight="1" spans="1:5">
      <c r="A31" s="305" t="s">
        <v>45</v>
      </c>
      <c r="B31" s="297">
        <v>3630</v>
      </c>
      <c r="C31" s="297">
        <v>2966</v>
      </c>
      <c r="D31" s="298">
        <f t="shared" si="1"/>
        <v>81.7079889807163</v>
      </c>
      <c r="E31" s="298">
        <v>-15.06</v>
      </c>
    </row>
    <row r="32" s="280" customFormat="1" ht="18.75" customHeight="1" spans="1:5">
      <c r="A32" s="305" t="s">
        <v>46</v>
      </c>
      <c r="B32" s="297"/>
      <c r="C32" s="297">
        <v>20</v>
      </c>
      <c r="D32" s="298"/>
      <c r="E32" s="298"/>
    </row>
    <row r="33" s="280" customFormat="1" ht="18.75" customHeight="1" spans="1:5">
      <c r="A33" s="305" t="s">
        <v>47</v>
      </c>
      <c r="B33" s="297">
        <v>59</v>
      </c>
      <c r="C33" s="297">
        <v>41</v>
      </c>
      <c r="D33" s="298">
        <f t="shared" ref="D33:D35" si="2">C33/B33*100</f>
        <v>69.4915254237288</v>
      </c>
      <c r="E33" s="298">
        <v>-28.07</v>
      </c>
    </row>
    <row r="34" s="280" customFormat="1" ht="18.75" customHeight="1" spans="1:5">
      <c r="A34" s="190" t="s">
        <v>48</v>
      </c>
      <c r="B34" s="301">
        <v>437</v>
      </c>
      <c r="C34" s="301">
        <v>68</v>
      </c>
      <c r="D34" s="298">
        <f t="shared" si="2"/>
        <v>15.5606407322654</v>
      </c>
      <c r="E34" s="298">
        <v>-83.85</v>
      </c>
    </row>
    <row r="35" s="280" customFormat="1" ht="38.25" customHeight="1" spans="1:5">
      <c r="A35" s="200" t="s">
        <v>49</v>
      </c>
      <c r="B35" s="301">
        <f>B6+B27</f>
        <v>29991</v>
      </c>
      <c r="C35" s="301">
        <f>C6+C27</f>
        <v>30661</v>
      </c>
      <c r="D35" s="298">
        <f t="shared" si="2"/>
        <v>102.234003534394</v>
      </c>
      <c r="E35" s="290">
        <v>10.41</v>
      </c>
    </row>
    <row r="36" s="280" customFormat="1" ht="25.5" customHeight="1" spans="2:5">
      <c r="B36" s="282"/>
      <c r="C36" s="282"/>
      <c r="D36" s="283"/>
      <c r="E36" s="284"/>
    </row>
    <row r="37" s="280" customFormat="1" spans="2:5">
      <c r="B37" s="282"/>
      <c r="C37" s="282"/>
      <c r="D37" s="283"/>
      <c r="E37" s="284"/>
    </row>
    <row r="38" s="280" customFormat="1" spans="2:5">
      <c r="B38" s="282"/>
      <c r="C38" s="282"/>
      <c r="D38" s="283"/>
      <c r="E38" s="284"/>
    </row>
    <row r="39" s="280" customFormat="1" spans="2:5">
      <c r="B39" s="282"/>
      <c r="C39" s="282"/>
      <c r="D39" s="283"/>
      <c r="E39" s="284"/>
    </row>
    <row r="40" s="280" customFormat="1" spans="2:5">
      <c r="B40" s="282"/>
      <c r="C40" s="282"/>
      <c r="D40" s="283"/>
      <c r="E40" s="284"/>
    </row>
    <row r="41" s="280" customFormat="1" spans="2:5">
      <c r="B41" s="282"/>
      <c r="C41" s="282"/>
      <c r="D41" s="283"/>
      <c r="E41" s="284"/>
    </row>
    <row r="42" s="280" customFormat="1" spans="2:5">
      <c r="B42" s="282"/>
      <c r="C42" s="282"/>
      <c r="D42" s="283"/>
      <c r="E42" s="284"/>
    </row>
    <row r="43" s="280" customFormat="1" spans="2:5">
      <c r="B43" s="282"/>
      <c r="C43" s="282"/>
      <c r="D43" s="283"/>
      <c r="E43" s="284"/>
    </row>
    <row r="44" s="280" customFormat="1" spans="2:5">
      <c r="B44" s="282"/>
      <c r="C44" s="282"/>
      <c r="D44" s="283"/>
      <c r="E44" s="284"/>
    </row>
    <row r="45" s="280" customFormat="1" spans="2:5">
      <c r="B45" s="282"/>
      <c r="C45" s="282"/>
      <c r="D45" s="283"/>
      <c r="E45" s="284"/>
    </row>
    <row r="46" s="280" customFormat="1" spans="2:9">
      <c r="B46" s="282"/>
      <c r="C46" s="282"/>
      <c r="D46" s="283"/>
      <c r="E46" s="284"/>
      <c r="I46" s="280">
        <v>1203</v>
      </c>
    </row>
  </sheetData>
  <mergeCells count="6">
    <mergeCell ref="A2:E2"/>
    <mergeCell ref="A4:A5"/>
    <mergeCell ref="B4:B5"/>
    <mergeCell ref="C4:C5"/>
    <mergeCell ref="D4:D5"/>
    <mergeCell ref="E4:E5"/>
  </mergeCells>
  <pageMargins left="0.75" right="0.75" top="1" bottom="1" header="0.5" footer="0.5"/>
  <pageSetup paperSize="9" scale="98"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K39" sqref="K39"/>
    </sheetView>
  </sheetViews>
  <sheetFormatPr defaultColWidth="9" defaultRowHeight="15.6" outlineLevelCol="1"/>
  <cols>
    <col min="1" max="1" width="48" style="159" customWidth="1"/>
    <col min="2" max="2" width="40.375" style="273" customWidth="1"/>
    <col min="3" max="16384" width="9" style="159"/>
  </cols>
  <sheetData>
    <row r="1" s="159" customFormat="1" ht="30" customHeight="1" spans="1:2">
      <c r="A1" s="144" t="s">
        <v>591</v>
      </c>
      <c r="B1" s="273"/>
    </row>
    <row r="2" s="159" customFormat="1" ht="56.25" customHeight="1" spans="1:2">
      <c r="A2" s="274" t="s">
        <v>592</v>
      </c>
      <c r="B2" s="275"/>
    </row>
    <row r="3" s="159" customFormat="1" ht="45.75" customHeight="1" spans="2:2">
      <c r="B3" s="276" t="s">
        <v>2</v>
      </c>
    </row>
    <row r="4" s="144" customFormat="1" ht="30" customHeight="1" spans="1:2">
      <c r="A4" s="190" t="s">
        <v>3</v>
      </c>
      <c r="B4" s="277" t="s">
        <v>4</v>
      </c>
    </row>
    <row r="5" s="144" customFormat="1" ht="30" customHeight="1" spans="1:2">
      <c r="A5" s="119" t="s">
        <v>52</v>
      </c>
      <c r="B5" s="278">
        <f>SUM(B6:B26)</f>
        <v>286279</v>
      </c>
    </row>
    <row r="6" s="144" customFormat="1" ht="30" customHeight="1" spans="1:2">
      <c r="A6" s="179" t="s">
        <v>53</v>
      </c>
      <c r="B6" s="278">
        <v>30560</v>
      </c>
    </row>
    <row r="7" s="144" customFormat="1" ht="30" customHeight="1" spans="1:2">
      <c r="A7" s="179" t="s">
        <v>54</v>
      </c>
      <c r="B7" s="278">
        <v>8</v>
      </c>
    </row>
    <row r="8" s="144" customFormat="1" ht="30" customHeight="1" spans="1:2">
      <c r="A8" s="179" t="s">
        <v>55</v>
      </c>
      <c r="B8" s="278">
        <v>7942</v>
      </c>
    </row>
    <row r="9" s="144" customFormat="1" ht="30" customHeight="1" spans="1:2">
      <c r="A9" s="179" t="s">
        <v>56</v>
      </c>
      <c r="B9" s="278">
        <v>57437</v>
      </c>
    </row>
    <row r="10" s="144" customFormat="1" ht="30" customHeight="1" spans="1:2">
      <c r="A10" s="179" t="s">
        <v>57</v>
      </c>
      <c r="B10" s="278">
        <v>5778</v>
      </c>
    </row>
    <row r="11" s="144" customFormat="1" ht="30" customHeight="1" spans="1:2">
      <c r="A11" s="179" t="s">
        <v>58</v>
      </c>
      <c r="B11" s="278">
        <v>3610</v>
      </c>
    </row>
    <row r="12" s="144" customFormat="1" ht="30" customHeight="1" spans="1:2">
      <c r="A12" s="179" t="s">
        <v>59</v>
      </c>
      <c r="B12" s="278">
        <v>42076</v>
      </c>
    </row>
    <row r="13" s="144" customFormat="1" ht="30" customHeight="1" spans="1:2">
      <c r="A13" s="179" t="s">
        <v>60</v>
      </c>
      <c r="B13" s="278">
        <v>29377</v>
      </c>
    </row>
    <row r="14" s="144" customFormat="1" ht="30" customHeight="1" spans="1:2">
      <c r="A14" s="179" t="s">
        <v>61</v>
      </c>
      <c r="B14" s="278">
        <v>11054</v>
      </c>
    </row>
    <row r="15" s="144" customFormat="1" ht="30" customHeight="1" spans="1:2">
      <c r="A15" s="179" t="s">
        <v>62</v>
      </c>
      <c r="B15" s="278">
        <v>13703</v>
      </c>
    </row>
    <row r="16" s="144" customFormat="1" ht="30" customHeight="1" spans="1:2">
      <c r="A16" s="179" t="s">
        <v>63</v>
      </c>
      <c r="B16" s="278">
        <v>57482</v>
      </c>
    </row>
    <row r="17" s="144" customFormat="1" ht="30" customHeight="1" spans="1:2">
      <c r="A17" s="179" t="s">
        <v>64</v>
      </c>
      <c r="B17" s="278">
        <v>6363</v>
      </c>
    </row>
    <row r="18" s="144" customFormat="1" ht="30" customHeight="1" spans="1:2">
      <c r="A18" s="179" t="s">
        <v>65</v>
      </c>
      <c r="B18" s="278">
        <v>730</v>
      </c>
    </row>
    <row r="19" s="144" customFormat="1" ht="30" customHeight="1" spans="1:2">
      <c r="A19" s="179" t="s">
        <v>66</v>
      </c>
      <c r="B19" s="278">
        <v>951</v>
      </c>
    </row>
    <row r="20" s="144" customFormat="1" ht="30" customHeight="1" spans="1:2">
      <c r="A20" s="179" t="s">
        <v>67</v>
      </c>
      <c r="B20" s="278">
        <v>126</v>
      </c>
    </row>
    <row r="21" s="144" customFormat="1" ht="30" customHeight="1" spans="1:2">
      <c r="A21" s="179" t="s">
        <v>68</v>
      </c>
      <c r="B21" s="278">
        <v>1363</v>
      </c>
    </row>
    <row r="22" s="144" customFormat="1" ht="30" customHeight="1" spans="1:2">
      <c r="A22" s="179" t="s">
        <v>69</v>
      </c>
      <c r="B22" s="278">
        <v>8034</v>
      </c>
    </row>
    <row r="23" s="144" customFormat="1" ht="30" customHeight="1" spans="1:2">
      <c r="A23" s="179" t="s">
        <v>70</v>
      </c>
      <c r="B23" s="278">
        <v>362</v>
      </c>
    </row>
    <row r="24" s="144" customFormat="1" ht="30" customHeight="1" spans="1:2">
      <c r="A24" s="179" t="s">
        <v>71</v>
      </c>
      <c r="B24" s="278">
        <v>3626</v>
      </c>
    </row>
    <row r="25" s="144" customFormat="1" ht="30" customHeight="1" spans="1:2">
      <c r="A25" s="179" t="s">
        <v>72</v>
      </c>
      <c r="B25" s="278"/>
    </row>
    <row r="26" s="144" customFormat="1" ht="30" customHeight="1" spans="1:2">
      <c r="A26" t="s">
        <v>73</v>
      </c>
      <c r="B26" s="279">
        <v>5697</v>
      </c>
    </row>
    <row r="27" s="144" customFormat="1" ht="30" customHeight="1" spans="1:2">
      <c r="A27" s="119" t="s">
        <v>74</v>
      </c>
      <c r="B27" s="278">
        <v>6108</v>
      </c>
    </row>
    <row r="28" s="144" customFormat="1" ht="30" customHeight="1" spans="1:2">
      <c r="A28" s="119" t="s">
        <v>75</v>
      </c>
      <c r="B28" s="278">
        <v>0</v>
      </c>
    </row>
    <row r="29" s="144" customFormat="1" ht="30" customHeight="1" spans="1:2">
      <c r="A29" s="119" t="s">
        <v>76</v>
      </c>
      <c r="B29" s="278">
        <v>6108</v>
      </c>
    </row>
    <row r="30" s="144" customFormat="1" ht="30" customHeight="1" spans="1:2">
      <c r="A30" s="119" t="s">
        <v>77</v>
      </c>
      <c r="B30" s="278">
        <v>14289</v>
      </c>
    </row>
    <row r="31" s="144" customFormat="1" ht="30" customHeight="1" spans="1:2">
      <c r="A31" s="119" t="s">
        <v>78</v>
      </c>
      <c r="B31" s="278">
        <v>670</v>
      </c>
    </row>
    <row r="32" s="144" customFormat="1" ht="30" customHeight="1" spans="1:2">
      <c r="A32" s="119" t="s">
        <v>79</v>
      </c>
      <c r="B32" s="278">
        <v>2530</v>
      </c>
    </row>
    <row r="33" s="144" customFormat="1" ht="30" customHeight="1" spans="1:2">
      <c r="A33" s="114" t="s">
        <v>80</v>
      </c>
      <c r="B33" s="278">
        <f>B5+B27+B30+B31+B32</f>
        <v>309876</v>
      </c>
    </row>
    <row r="34" s="159" customFormat="1" spans="2:2">
      <c r="B34" s="273"/>
    </row>
    <row r="35" s="159" customFormat="1" spans="1:2">
      <c r="A35" s="159" t="s">
        <v>81</v>
      </c>
      <c r="B35" s="273"/>
    </row>
    <row r="36" s="159" customFormat="1" spans="1:2">
      <c r="A36" s="159" t="s">
        <v>82</v>
      </c>
      <c r="B36" s="273"/>
    </row>
  </sheetData>
  <mergeCells count="1">
    <mergeCell ref="A2:B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5"/>
  <sheetViews>
    <sheetView workbookViewId="0">
      <selection activeCell="L18" sqref="L18"/>
    </sheetView>
  </sheetViews>
  <sheetFormatPr defaultColWidth="9" defaultRowHeight="15.6" outlineLevelCol="6"/>
  <cols>
    <col min="1" max="1" width="13.5" style="193" customWidth="1"/>
    <col min="2" max="2" width="42.25" style="193" customWidth="1"/>
    <col min="3" max="3" width="22.375" style="193" customWidth="1"/>
    <col min="4" max="4" width="25" style="193" customWidth="1"/>
    <col min="5" max="5" width="23.7" style="259" customWidth="1"/>
    <col min="6" max="16384" width="9" style="193"/>
  </cols>
  <sheetData>
    <row r="1" s="193" customFormat="1" ht="22.5" customHeight="1" spans="1:5">
      <c r="A1" s="193" t="s">
        <v>593</v>
      </c>
      <c r="E1" s="260"/>
    </row>
    <row r="2" s="257" customFormat="1" ht="50.25" customHeight="1" spans="1:5">
      <c r="A2" s="261" t="s">
        <v>594</v>
      </c>
      <c r="B2" s="261"/>
      <c r="C2" s="261"/>
      <c r="D2" s="261"/>
      <c r="E2" s="261"/>
    </row>
    <row r="3" s="257" customFormat="1" ht="25.5" customHeight="1" spans="5:5">
      <c r="E3" s="262" t="s">
        <v>2</v>
      </c>
    </row>
    <row r="4" s="193" customFormat="1" ht="32.25" customHeight="1" spans="1:5">
      <c r="A4" s="117" t="s">
        <v>85</v>
      </c>
      <c r="B4" s="263" t="s">
        <v>86</v>
      </c>
      <c r="C4" s="264" t="s">
        <v>87</v>
      </c>
      <c r="D4" s="264" t="s">
        <v>88</v>
      </c>
      <c r="E4" s="265" t="s">
        <v>89</v>
      </c>
    </row>
    <row r="5" s="193" customFormat="1" ht="34.5" customHeight="1" spans="1:5">
      <c r="A5" s="115"/>
      <c r="B5" s="263" t="s">
        <v>90</v>
      </c>
      <c r="C5" s="193">
        <f>SUM(C6,C102,C108,C138,C166,C184,C214,C292,C341,C374,C392,C459,C480,C492,C501,C511,C523,C535,C544,C565,C568)</f>
        <v>286279</v>
      </c>
      <c r="D5" s="116">
        <f>SUM(D6,D102,D108,D138,D166,D184,D214,D292,D341,D374,D392,D459,D480,D492,D501,D511,D523,D535,D544,D565,D568)</f>
        <v>282909</v>
      </c>
      <c r="E5" s="266">
        <f t="shared" ref="E5:E8" si="0">C5/D5*100</f>
        <v>101.191195755526</v>
      </c>
    </row>
    <row r="6" s="193" customFormat="1" ht="18" customHeight="1" spans="1:5">
      <c r="A6" s="115">
        <v>201</v>
      </c>
      <c r="B6" s="117" t="s">
        <v>91</v>
      </c>
      <c r="C6" s="116">
        <f>SUM(C7+C12+C18+C24+C28+C34+C40+C43+C49+C52+C56+C59+C62+C65+C67+C71+C75+C79+C82+C86+C89+C92+C99)</f>
        <v>30560</v>
      </c>
      <c r="D6" s="116">
        <f>SUM(D7+D12+D18+D24+D28+D34+D40+D43+D49+D52+D56+D59+D62+D65+D67+D71+D75+D79+D82+D86+D89+D92+D99)</f>
        <v>30408</v>
      </c>
      <c r="E6" s="266">
        <f t="shared" si="0"/>
        <v>100.49986845567</v>
      </c>
    </row>
    <row r="7" s="193" customFormat="1" ht="18" customHeight="1" spans="1:5">
      <c r="A7" s="115">
        <v>20101</v>
      </c>
      <c r="B7" s="117" t="s">
        <v>92</v>
      </c>
      <c r="C7" s="116">
        <f>SUM(C8:C11)</f>
        <v>1329</v>
      </c>
      <c r="D7" s="116">
        <f>SUM(D8:D11)</f>
        <v>820</v>
      </c>
      <c r="E7" s="266">
        <f t="shared" si="0"/>
        <v>162.073170731707</v>
      </c>
    </row>
    <row r="8" s="193" customFormat="1" ht="18" customHeight="1" spans="1:5">
      <c r="A8" s="115">
        <v>2010101</v>
      </c>
      <c r="B8" s="115" t="s">
        <v>93</v>
      </c>
      <c r="C8" s="116">
        <v>1215</v>
      </c>
      <c r="D8" s="116">
        <v>657</v>
      </c>
      <c r="E8" s="266">
        <f t="shared" si="0"/>
        <v>184.931506849315</v>
      </c>
    </row>
    <row r="9" s="193" customFormat="1" ht="18" customHeight="1" spans="1:5">
      <c r="A9" s="115">
        <v>2010102</v>
      </c>
      <c r="B9" s="115" t="s">
        <v>94</v>
      </c>
      <c r="C9" s="116">
        <v>5</v>
      </c>
      <c r="D9" s="267">
        <v>0</v>
      </c>
      <c r="E9" s="266"/>
    </row>
    <row r="10" s="193" customFormat="1" ht="18" customHeight="1" spans="1:5">
      <c r="A10" s="115">
        <v>2010104</v>
      </c>
      <c r="B10" s="115" t="s">
        <v>95</v>
      </c>
      <c r="C10" s="116">
        <v>17</v>
      </c>
      <c r="D10" s="267">
        <v>33</v>
      </c>
      <c r="E10" s="266">
        <f t="shared" ref="E10:E40" si="1">C10/D10*100</f>
        <v>51.5151515151515</v>
      </c>
    </row>
    <row r="11" s="193" customFormat="1" ht="18" customHeight="1" spans="1:5">
      <c r="A11" s="115">
        <v>2010199</v>
      </c>
      <c r="B11" s="115" t="s">
        <v>96</v>
      </c>
      <c r="C11" s="116">
        <v>92</v>
      </c>
      <c r="D11" s="116">
        <v>130</v>
      </c>
      <c r="E11" s="266">
        <f t="shared" si="1"/>
        <v>70.7692307692308</v>
      </c>
    </row>
    <row r="12" s="193" customFormat="1" ht="18" customHeight="1" spans="1:5">
      <c r="A12" s="115">
        <v>20102</v>
      </c>
      <c r="B12" s="117" t="s">
        <v>97</v>
      </c>
      <c r="C12" s="116">
        <f>SUM(C13:C17)</f>
        <v>329</v>
      </c>
      <c r="D12" s="116">
        <f>SUM(D13:D17)</f>
        <v>645</v>
      </c>
      <c r="E12" s="266">
        <f t="shared" si="1"/>
        <v>51.0077519379845</v>
      </c>
    </row>
    <row r="13" s="193" customFormat="1" ht="18" customHeight="1" spans="1:5">
      <c r="A13" s="115">
        <v>2010201</v>
      </c>
      <c r="B13" s="115" t="s">
        <v>93</v>
      </c>
      <c r="C13" s="116">
        <v>253</v>
      </c>
      <c r="D13" s="116">
        <v>560</v>
      </c>
      <c r="E13" s="266">
        <f t="shared" si="1"/>
        <v>45.1785714285714</v>
      </c>
    </row>
    <row r="14" s="193" customFormat="1" ht="18" customHeight="1" spans="1:5">
      <c r="A14" s="115">
        <v>2010204</v>
      </c>
      <c r="B14" s="115" t="s">
        <v>98</v>
      </c>
      <c r="C14" s="116">
        <v>25</v>
      </c>
      <c r="D14" s="116">
        <v>5</v>
      </c>
      <c r="E14" s="266">
        <f t="shared" si="1"/>
        <v>500</v>
      </c>
    </row>
    <row r="15" s="193" customFormat="1" ht="18" customHeight="1" spans="1:5">
      <c r="A15" s="115">
        <v>2010205</v>
      </c>
      <c r="B15" s="115" t="s">
        <v>99</v>
      </c>
      <c r="C15" s="116">
        <v>4</v>
      </c>
      <c r="D15" s="116">
        <v>2</v>
      </c>
      <c r="E15" s="266">
        <f t="shared" si="1"/>
        <v>200</v>
      </c>
    </row>
    <row r="16" s="193" customFormat="1" ht="18" customHeight="1" spans="1:5">
      <c r="A16" s="115">
        <v>2010250</v>
      </c>
      <c r="B16" s="115" t="s">
        <v>100</v>
      </c>
      <c r="C16" s="116">
        <v>0</v>
      </c>
      <c r="D16" s="116">
        <v>13</v>
      </c>
      <c r="E16" s="266">
        <f t="shared" si="1"/>
        <v>0</v>
      </c>
    </row>
    <row r="17" s="193" customFormat="1" ht="18" customHeight="1" spans="1:5">
      <c r="A17" s="115">
        <v>2010299</v>
      </c>
      <c r="B17" s="115" t="s">
        <v>101</v>
      </c>
      <c r="C17" s="116">
        <v>47</v>
      </c>
      <c r="D17" s="116">
        <v>65</v>
      </c>
      <c r="E17" s="266">
        <f t="shared" si="1"/>
        <v>72.3076923076923</v>
      </c>
    </row>
    <row r="18" s="193" customFormat="1" ht="18" customHeight="1" spans="1:5">
      <c r="A18" s="115">
        <v>20103</v>
      </c>
      <c r="B18" s="117" t="s">
        <v>102</v>
      </c>
      <c r="C18" s="116">
        <f>SUM(C19:C23)</f>
        <v>11711</v>
      </c>
      <c r="D18" s="116">
        <f>SUM(D19:D23)</f>
        <v>14181</v>
      </c>
      <c r="E18" s="266">
        <f t="shared" si="1"/>
        <v>82.582328467668</v>
      </c>
    </row>
    <row r="19" s="193" customFormat="1" ht="18" customHeight="1" spans="1:5">
      <c r="A19" s="115">
        <v>2010301</v>
      </c>
      <c r="B19" s="115" t="s">
        <v>93</v>
      </c>
      <c r="C19" s="116">
        <v>6728</v>
      </c>
      <c r="D19" s="116">
        <v>6539</v>
      </c>
      <c r="E19" s="266">
        <f t="shared" si="1"/>
        <v>102.890350206454</v>
      </c>
    </row>
    <row r="20" s="193" customFormat="1" ht="18" customHeight="1" spans="1:5">
      <c r="A20" s="115">
        <v>2010302</v>
      </c>
      <c r="B20" s="115" t="s">
        <v>94</v>
      </c>
      <c r="C20" s="116">
        <v>16</v>
      </c>
      <c r="D20" s="116">
        <v>42</v>
      </c>
      <c r="E20" s="266">
        <f t="shared" si="1"/>
        <v>38.0952380952381</v>
      </c>
    </row>
    <row r="21" s="193" customFormat="1" ht="18" customHeight="1" spans="1:5">
      <c r="A21" s="115">
        <v>2010308</v>
      </c>
      <c r="B21" s="115" t="s">
        <v>103</v>
      </c>
      <c r="C21" s="116">
        <v>279</v>
      </c>
      <c r="D21" s="116">
        <v>273</v>
      </c>
      <c r="E21" s="266">
        <f t="shared" si="1"/>
        <v>102.197802197802</v>
      </c>
    </row>
    <row r="22" s="193" customFormat="1" ht="18" customHeight="1" spans="1:5">
      <c r="A22" s="115">
        <v>2010350</v>
      </c>
      <c r="B22" s="115" t="s">
        <v>100</v>
      </c>
      <c r="C22" s="116">
        <v>162</v>
      </c>
      <c r="D22" s="116">
        <v>246</v>
      </c>
      <c r="E22" s="266">
        <f t="shared" si="1"/>
        <v>65.8536585365854</v>
      </c>
    </row>
    <row r="23" s="193" customFormat="1" ht="18" customHeight="1" spans="1:5">
      <c r="A23" s="115">
        <v>2010399</v>
      </c>
      <c r="B23" s="115" t="s">
        <v>104</v>
      </c>
      <c r="C23" s="116">
        <v>4526</v>
      </c>
      <c r="D23" s="116">
        <v>7081</v>
      </c>
      <c r="E23" s="266">
        <f t="shared" si="1"/>
        <v>63.9175257731959</v>
      </c>
    </row>
    <row r="24" s="193" customFormat="1" ht="18" customHeight="1" spans="1:5">
      <c r="A24" s="115">
        <v>20104</v>
      </c>
      <c r="B24" s="117" t="s">
        <v>105</v>
      </c>
      <c r="C24" s="116">
        <f>SUM(C25:C27)</f>
        <v>1170</v>
      </c>
      <c r="D24" s="116">
        <f>SUM(D25:D27)</f>
        <v>1200</v>
      </c>
      <c r="E24" s="266">
        <f t="shared" si="1"/>
        <v>97.5</v>
      </c>
    </row>
    <row r="25" s="193" customFormat="1" ht="18" customHeight="1" spans="1:5">
      <c r="A25" s="115">
        <v>2010401</v>
      </c>
      <c r="B25" s="115" t="s">
        <v>93</v>
      </c>
      <c r="C25" s="116">
        <v>744</v>
      </c>
      <c r="D25" s="116">
        <v>852</v>
      </c>
      <c r="E25" s="266">
        <f t="shared" si="1"/>
        <v>87.3239436619718</v>
      </c>
    </row>
    <row r="26" s="193" customFormat="1" ht="18" customHeight="1" spans="1:5">
      <c r="A26" s="115">
        <v>2010404</v>
      </c>
      <c r="B26" s="115" t="s">
        <v>106</v>
      </c>
      <c r="C26" s="116">
        <v>17</v>
      </c>
      <c r="D26" s="116">
        <v>14</v>
      </c>
      <c r="E26" s="266">
        <f t="shared" si="1"/>
        <v>121.428571428571</v>
      </c>
    </row>
    <row r="27" s="193" customFormat="1" ht="18" customHeight="1" spans="1:5">
      <c r="A27" s="115">
        <v>2010499</v>
      </c>
      <c r="B27" s="115" t="s">
        <v>107</v>
      </c>
      <c r="C27" s="116">
        <v>409</v>
      </c>
      <c r="D27" s="116">
        <v>334</v>
      </c>
      <c r="E27" s="266">
        <f t="shared" si="1"/>
        <v>122.455089820359</v>
      </c>
    </row>
    <row r="28" s="193" customFormat="1" ht="18" customHeight="1" spans="1:5">
      <c r="A28" s="115">
        <v>20105</v>
      </c>
      <c r="B28" s="117" t="s">
        <v>108</v>
      </c>
      <c r="C28" s="116">
        <f>SUM(C29:C33)</f>
        <v>378</v>
      </c>
      <c r="D28" s="116">
        <f>SUM(D29:D33)</f>
        <v>508</v>
      </c>
      <c r="E28" s="266">
        <f t="shared" si="1"/>
        <v>74.4094488188976</v>
      </c>
    </row>
    <row r="29" s="193" customFormat="1" ht="18" customHeight="1" spans="1:5">
      <c r="A29" s="115">
        <v>2010501</v>
      </c>
      <c r="B29" s="115" t="s">
        <v>93</v>
      </c>
      <c r="C29" s="116">
        <v>265</v>
      </c>
      <c r="D29" s="116">
        <v>274</v>
      </c>
      <c r="E29" s="266">
        <f t="shared" si="1"/>
        <v>96.7153284671533</v>
      </c>
    </row>
    <row r="30" s="193" customFormat="1" ht="18" customHeight="1" spans="1:5">
      <c r="A30" s="115">
        <v>2010502</v>
      </c>
      <c r="B30" s="115" t="s">
        <v>94</v>
      </c>
      <c r="C30" s="116">
        <v>6</v>
      </c>
      <c r="D30" s="116">
        <v>8</v>
      </c>
      <c r="E30" s="266">
        <f t="shared" si="1"/>
        <v>75</v>
      </c>
    </row>
    <row r="31" s="193" customFormat="1" ht="18" customHeight="1" spans="1:5">
      <c r="A31" s="115">
        <v>2010507</v>
      </c>
      <c r="B31" s="115" t="s">
        <v>109</v>
      </c>
      <c r="C31" s="116">
        <v>4</v>
      </c>
      <c r="D31" s="116">
        <v>170</v>
      </c>
      <c r="E31" s="266">
        <f t="shared" si="1"/>
        <v>2.35294117647059</v>
      </c>
    </row>
    <row r="32" s="193" customFormat="1" ht="18" customHeight="1" spans="1:5">
      <c r="A32" s="115">
        <v>2010508</v>
      </c>
      <c r="B32" s="115" t="s">
        <v>110</v>
      </c>
      <c r="C32" s="116">
        <v>10</v>
      </c>
      <c r="D32" s="116">
        <v>3</v>
      </c>
      <c r="E32" s="266">
        <f t="shared" si="1"/>
        <v>333.333333333333</v>
      </c>
    </row>
    <row r="33" s="193" customFormat="1" ht="18" customHeight="1" spans="1:5">
      <c r="A33" s="115">
        <v>2010599</v>
      </c>
      <c r="B33" s="115" t="s">
        <v>111</v>
      </c>
      <c r="C33" s="116">
        <v>93</v>
      </c>
      <c r="D33" s="116">
        <v>53</v>
      </c>
      <c r="E33" s="266">
        <f t="shared" si="1"/>
        <v>175.471698113208</v>
      </c>
    </row>
    <row r="34" s="193" customFormat="1" ht="18" customHeight="1" spans="1:5">
      <c r="A34" s="115">
        <v>20106</v>
      </c>
      <c r="B34" s="117" t="s">
        <v>112</v>
      </c>
      <c r="C34" s="116">
        <f>SUM(C35:C39)</f>
        <v>2614</v>
      </c>
      <c r="D34" s="116">
        <f>SUM(D35:D39)</f>
        <v>2585</v>
      </c>
      <c r="E34" s="266">
        <f t="shared" si="1"/>
        <v>101.121856866538</v>
      </c>
    </row>
    <row r="35" s="193" customFormat="1" ht="18" customHeight="1" spans="1:5">
      <c r="A35" s="115">
        <v>2010601</v>
      </c>
      <c r="B35" s="115" t="s">
        <v>93</v>
      </c>
      <c r="C35" s="116">
        <v>968</v>
      </c>
      <c r="D35" s="116">
        <v>1138</v>
      </c>
      <c r="E35" s="266">
        <f t="shared" si="1"/>
        <v>85.0615114235501</v>
      </c>
    </row>
    <row r="36" s="193" customFormat="1" ht="18" customHeight="1" spans="1:5">
      <c r="A36" s="115">
        <v>2010602</v>
      </c>
      <c r="B36" s="115" t="s">
        <v>94</v>
      </c>
      <c r="C36" s="116">
        <v>120</v>
      </c>
      <c r="D36" s="116">
        <v>68</v>
      </c>
      <c r="E36" s="266">
        <f t="shared" si="1"/>
        <v>176.470588235294</v>
      </c>
    </row>
    <row r="37" s="193" customFormat="1" ht="18" customHeight="1" spans="1:5">
      <c r="A37" s="115">
        <v>2010605</v>
      </c>
      <c r="B37" s="115" t="s">
        <v>113</v>
      </c>
      <c r="C37" s="116">
        <v>0</v>
      </c>
      <c r="D37" s="116">
        <v>5</v>
      </c>
      <c r="E37" s="266">
        <f t="shared" si="1"/>
        <v>0</v>
      </c>
    </row>
    <row r="38" s="193" customFormat="1" ht="18" customHeight="1" spans="1:5">
      <c r="A38" s="115">
        <v>2010607</v>
      </c>
      <c r="B38" s="115" t="s">
        <v>114</v>
      </c>
      <c r="C38" s="116">
        <v>0</v>
      </c>
      <c r="D38" s="116">
        <v>443</v>
      </c>
      <c r="E38" s="266">
        <f t="shared" si="1"/>
        <v>0</v>
      </c>
    </row>
    <row r="39" s="193" customFormat="1" ht="18" customHeight="1" spans="1:5">
      <c r="A39" s="115">
        <v>2010699</v>
      </c>
      <c r="B39" s="115" t="s">
        <v>115</v>
      </c>
      <c r="C39" s="116">
        <v>1526</v>
      </c>
      <c r="D39" s="116">
        <v>931</v>
      </c>
      <c r="E39" s="266">
        <f t="shared" si="1"/>
        <v>163.90977443609</v>
      </c>
    </row>
    <row r="40" s="193" customFormat="1" ht="18" customHeight="1" spans="1:5">
      <c r="A40" s="115">
        <v>20107</v>
      </c>
      <c r="B40" s="117" t="s">
        <v>116</v>
      </c>
      <c r="C40" s="116">
        <f>SUM(C41:C42)</f>
        <v>859</v>
      </c>
      <c r="D40" s="116">
        <f>SUM(D42:D42)</f>
        <v>847</v>
      </c>
      <c r="E40" s="266">
        <f t="shared" si="1"/>
        <v>101.416765053129</v>
      </c>
    </row>
    <row r="41" s="193" customFormat="1" ht="18" customHeight="1" spans="1:5">
      <c r="A41" s="115">
        <v>2010701</v>
      </c>
      <c r="B41" s="115" t="s">
        <v>93</v>
      </c>
      <c r="C41" s="116">
        <v>699</v>
      </c>
      <c r="D41" s="116">
        <v>0</v>
      </c>
      <c r="E41" s="266"/>
    </row>
    <row r="42" s="193" customFormat="1" ht="18" customHeight="1" spans="1:5">
      <c r="A42" s="115">
        <v>2010799</v>
      </c>
      <c r="B42" s="115" t="s">
        <v>117</v>
      </c>
      <c r="C42" s="116">
        <v>160</v>
      </c>
      <c r="D42" s="116">
        <v>847</v>
      </c>
      <c r="E42" s="266">
        <f t="shared" ref="E42:E44" si="2">C42/D42*100</f>
        <v>18.8902007083825</v>
      </c>
    </row>
    <row r="43" s="193" customFormat="1" ht="18" customHeight="1" spans="1:5">
      <c r="A43" s="115">
        <v>20108</v>
      </c>
      <c r="B43" s="117" t="s">
        <v>118</v>
      </c>
      <c r="C43" s="116">
        <f>SUM(C44:C48)</f>
        <v>316</v>
      </c>
      <c r="D43" s="116">
        <f>SUM(D44:D48)</f>
        <v>513</v>
      </c>
      <c r="E43" s="266">
        <f t="shared" si="2"/>
        <v>61.598440545809</v>
      </c>
    </row>
    <row r="44" s="193" customFormat="1" ht="18" customHeight="1" spans="1:5">
      <c r="A44" s="115">
        <v>2010801</v>
      </c>
      <c r="B44" s="115" t="s">
        <v>93</v>
      </c>
      <c r="C44" s="116">
        <v>248</v>
      </c>
      <c r="D44" s="116">
        <v>181</v>
      </c>
      <c r="E44" s="266">
        <f t="shared" si="2"/>
        <v>137.016574585635</v>
      </c>
    </row>
    <row r="45" s="193" customFormat="1" ht="18" customHeight="1" spans="1:5">
      <c r="A45" s="115">
        <v>2010802</v>
      </c>
      <c r="B45" s="115" t="s">
        <v>94</v>
      </c>
      <c r="C45" s="116">
        <v>4</v>
      </c>
      <c r="D45" s="116">
        <v>0</v>
      </c>
      <c r="E45" s="266"/>
    </row>
    <row r="46" s="193" customFormat="1" ht="18" customHeight="1" spans="1:5">
      <c r="A46" s="115">
        <v>2010804</v>
      </c>
      <c r="B46" s="115" t="s">
        <v>119</v>
      </c>
      <c r="C46" s="116">
        <v>8</v>
      </c>
      <c r="D46" s="116">
        <v>96</v>
      </c>
      <c r="E46" s="266">
        <f t="shared" ref="E46:E54" si="3">C46/D46*100</f>
        <v>8.33333333333333</v>
      </c>
    </row>
    <row r="47" s="193" customFormat="1" ht="18" customHeight="1" spans="1:5">
      <c r="A47" s="115">
        <v>2010850</v>
      </c>
      <c r="B47" s="115" t="s">
        <v>100</v>
      </c>
      <c r="C47" s="116">
        <v>0</v>
      </c>
      <c r="D47" s="116">
        <v>34</v>
      </c>
      <c r="E47" s="266">
        <f t="shared" si="3"/>
        <v>0</v>
      </c>
    </row>
    <row r="48" s="193" customFormat="1" ht="18" customHeight="1" spans="1:5">
      <c r="A48" s="115">
        <v>2010899</v>
      </c>
      <c r="B48" s="115" t="s">
        <v>120</v>
      </c>
      <c r="C48" s="116">
        <v>56</v>
      </c>
      <c r="D48" s="116">
        <v>202</v>
      </c>
      <c r="E48" s="266">
        <f t="shared" si="3"/>
        <v>27.7227722772277</v>
      </c>
    </row>
    <row r="49" s="193" customFormat="1" ht="18" customHeight="1" spans="1:5">
      <c r="A49" s="115">
        <v>20111</v>
      </c>
      <c r="B49" s="117" t="s">
        <v>121</v>
      </c>
      <c r="C49" s="116">
        <f>SUM(C50:C51)</f>
        <v>1908</v>
      </c>
      <c r="D49" s="116">
        <f>SUM(D50:D51)</f>
        <v>1707</v>
      </c>
      <c r="E49" s="266">
        <f t="shared" si="3"/>
        <v>111.775043936731</v>
      </c>
    </row>
    <row r="50" s="193" customFormat="1" ht="18" customHeight="1" spans="1:5">
      <c r="A50" s="115">
        <v>2011101</v>
      </c>
      <c r="B50" s="115" t="s">
        <v>93</v>
      </c>
      <c r="C50" s="116">
        <v>1729</v>
      </c>
      <c r="D50" s="116">
        <v>1649</v>
      </c>
      <c r="E50" s="266">
        <f t="shared" si="3"/>
        <v>104.851425106125</v>
      </c>
    </row>
    <row r="51" s="193" customFormat="1" ht="18" customHeight="1" spans="1:5">
      <c r="A51" s="115">
        <v>2011199</v>
      </c>
      <c r="B51" s="115" t="s">
        <v>122</v>
      </c>
      <c r="C51" s="116">
        <v>179</v>
      </c>
      <c r="D51" s="116">
        <v>58</v>
      </c>
      <c r="E51" s="266">
        <f t="shared" si="3"/>
        <v>308.620689655172</v>
      </c>
    </row>
    <row r="52" s="193" customFormat="1" ht="18" customHeight="1" spans="1:5">
      <c r="A52" s="115">
        <v>20113</v>
      </c>
      <c r="B52" s="117" t="s">
        <v>123</v>
      </c>
      <c r="C52" s="116">
        <f>SUM(C53:C55)</f>
        <v>366</v>
      </c>
      <c r="D52" s="116">
        <f>SUM(D53:D55)</f>
        <v>63</v>
      </c>
      <c r="E52" s="266">
        <f t="shared" si="3"/>
        <v>580.952380952381</v>
      </c>
    </row>
    <row r="53" s="193" customFormat="1" ht="18" customHeight="1" spans="1:5">
      <c r="A53" s="115">
        <v>2011301</v>
      </c>
      <c r="B53" s="115" t="s">
        <v>93</v>
      </c>
      <c r="C53" s="116">
        <v>268</v>
      </c>
      <c r="D53" s="116">
        <v>58</v>
      </c>
      <c r="E53" s="266">
        <f t="shared" si="3"/>
        <v>462.068965517241</v>
      </c>
    </row>
    <row r="54" s="193" customFormat="1" ht="18" customHeight="1" spans="1:5">
      <c r="A54" s="115">
        <v>2011308</v>
      </c>
      <c r="B54" s="115" t="s">
        <v>124</v>
      </c>
      <c r="C54" s="116">
        <v>68</v>
      </c>
      <c r="D54" s="116">
        <v>5</v>
      </c>
      <c r="E54" s="266">
        <f t="shared" si="3"/>
        <v>1360</v>
      </c>
    </row>
    <row r="55" s="193" customFormat="1" ht="18" customHeight="1" spans="1:5">
      <c r="A55" s="115">
        <v>2011399</v>
      </c>
      <c r="B55" s="115" t="s">
        <v>125</v>
      </c>
      <c r="C55" s="116">
        <v>30</v>
      </c>
      <c r="D55" s="116">
        <v>0</v>
      </c>
      <c r="E55" s="266"/>
    </row>
    <row r="56" s="193" customFormat="1" ht="18" customHeight="1" spans="1:5">
      <c r="A56" s="115">
        <v>20114</v>
      </c>
      <c r="B56" s="117" t="s">
        <v>126</v>
      </c>
      <c r="C56" s="116">
        <f>SUM(C57:C58)</f>
        <v>1</v>
      </c>
      <c r="D56" s="116">
        <f>SUM(D57:D57)</f>
        <v>30</v>
      </c>
      <c r="E56" s="266">
        <f t="shared" ref="E56:E68" si="4">C56/D56*100</f>
        <v>3.33333333333333</v>
      </c>
    </row>
    <row r="57" s="193" customFormat="1" ht="18" customHeight="1" spans="1:5">
      <c r="A57" s="115">
        <v>2011404</v>
      </c>
      <c r="B57" s="115" t="s">
        <v>127</v>
      </c>
      <c r="C57" s="116">
        <v>0</v>
      </c>
      <c r="D57" s="116">
        <v>30</v>
      </c>
      <c r="E57" s="266">
        <f t="shared" si="4"/>
        <v>0</v>
      </c>
    </row>
    <row r="58" s="193" customFormat="1" ht="18" customHeight="1" spans="1:5">
      <c r="A58" s="115">
        <v>2011409</v>
      </c>
      <c r="B58" s="115" t="s">
        <v>128</v>
      </c>
      <c r="C58" s="116">
        <v>1</v>
      </c>
      <c r="D58" s="116">
        <v>0</v>
      </c>
      <c r="E58" s="266"/>
    </row>
    <row r="59" s="193" customFormat="1" ht="18" customHeight="1" spans="1:5">
      <c r="A59" s="115">
        <v>20123</v>
      </c>
      <c r="B59" s="117" t="s">
        <v>129</v>
      </c>
      <c r="C59" s="116">
        <f>SUM(C60:C61)</f>
        <v>65</v>
      </c>
      <c r="D59" s="116">
        <f>SUM(D60:D61)</f>
        <v>381</v>
      </c>
      <c r="E59" s="266">
        <f t="shared" si="4"/>
        <v>17.0603674540682</v>
      </c>
    </row>
    <row r="60" s="193" customFormat="1" ht="18" customHeight="1" spans="1:5">
      <c r="A60" s="115">
        <v>2012304</v>
      </c>
      <c r="B60" s="115" t="s">
        <v>130</v>
      </c>
      <c r="C60" s="116">
        <v>34</v>
      </c>
      <c r="D60" s="116">
        <v>257</v>
      </c>
      <c r="E60" s="266">
        <f t="shared" si="4"/>
        <v>13.2295719844358</v>
      </c>
    </row>
    <row r="61" s="193" customFormat="1" ht="18" customHeight="1" spans="1:5">
      <c r="A61" s="115">
        <v>2012399</v>
      </c>
      <c r="B61" s="115" t="s">
        <v>131</v>
      </c>
      <c r="C61" s="116">
        <v>31</v>
      </c>
      <c r="D61" s="116">
        <v>124</v>
      </c>
      <c r="E61" s="266">
        <f t="shared" si="4"/>
        <v>25</v>
      </c>
    </row>
    <row r="62" s="193" customFormat="1" ht="18" customHeight="1" spans="1:5">
      <c r="A62" s="115">
        <v>20126</v>
      </c>
      <c r="B62" s="117" t="s">
        <v>132</v>
      </c>
      <c r="C62" s="116">
        <f>SUM(C63:C64)</f>
        <v>82</v>
      </c>
      <c r="D62" s="116">
        <f>SUM(D63:D64)</f>
        <v>160</v>
      </c>
      <c r="E62" s="266">
        <f t="shared" si="4"/>
        <v>51.25</v>
      </c>
    </row>
    <row r="63" s="193" customFormat="1" ht="18" customHeight="1" spans="1:5">
      <c r="A63" s="115">
        <v>2012601</v>
      </c>
      <c r="B63" s="115" t="s">
        <v>93</v>
      </c>
      <c r="C63" s="116">
        <v>79</v>
      </c>
      <c r="D63" s="116">
        <v>98</v>
      </c>
      <c r="E63" s="266">
        <f t="shared" si="4"/>
        <v>80.6122448979592</v>
      </c>
    </row>
    <row r="64" s="193" customFormat="1" ht="16" customHeight="1" spans="1:5">
      <c r="A64" s="115">
        <v>2012699</v>
      </c>
      <c r="B64" s="115" t="s">
        <v>133</v>
      </c>
      <c r="C64" s="116">
        <v>3</v>
      </c>
      <c r="D64" s="116">
        <v>62</v>
      </c>
      <c r="E64" s="266">
        <f t="shared" si="4"/>
        <v>4.83870967741935</v>
      </c>
    </row>
    <row r="65" s="193" customFormat="1" ht="18" customHeight="1" spans="1:5">
      <c r="A65" s="115">
        <v>20128</v>
      </c>
      <c r="B65" s="117" t="s">
        <v>134</v>
      </c>
      <c r="C65" s="116">
        <f>SUM(C66:C66)</f>
        <v>0</v>
      </c>
      <c r="D65" s="116">
        <f>SUM(D66:D66)</f>
        <v>8</v>
      </c>
      <c r="E65" s="266">
        <f t="shared" si="4"/>
        <v>0</v>
      </c>
    </row>
    <row r="66" s="193" customFormat="1" ht="18" customHeight="1" spans="1:5">
      <c r="A66" s="115">
        <v>2012899</v>
      </c>
      <c r="B66" s="115" t="s">
        <v>135</v>
      </c>
      <c r="C66" s="116">
        <v>0</v>
      </c>
      <c r="D66" s="116">
        <v>8</v>
      </c>
      <c r="E66" s="266">
        <f t="shared" si="4"/>
        <v>0</v>
      </c>
    </row>
    <row r="67" s="193" customFormat="1" ht="18" customHeight="1" spans="1:5">
      <c r="A67" s="115">
        <v>20129</v>
      </c>
      <c r="B67" s="117" t="s">
        <v>136</v>
      </c>
      <c r="C67" s="116">
        <f>SUM(C68:C70)</f>
        <v>227</v>
      </c>
      <c r="D67" s="116">
        <f>SUM(D68:D70)</f>
        <v>205</v>
      </c>
      <c r="E67" s="266">
        <f t="shared" si="4"/>
        <v>110.731707317073</v>
      </c>
    </row>
    <row r="68" s="193" customFormat="1" ht="18" customHeight="1" spans="1:5">
      <c r="A68" s="115">
        <v>2012901</v>
      </c>
      <c r="B68" s="115" t="s">
        <v>93</v>
      </c>
      <c r="C68" s="116">
        <v>126</v>
      </c>
      <c r="D68" s="116">
        <v>99</v>
      </c>
      <c r="E68" s="266">
        <f t="shared" si="4"/>
        <v>127.272727272727</v>
      </c>
    </row>
    <row r="69" s="193" customFormat="1" ht="18" customHeight="1" spans="1:5">
      <c r="A69" s="115">
        <v>2012902</v>
      </c>
      <c r="B69" s="115" t="s">
        <v>94</v>
      </c>
      <c r="C69" s="116">
        <v>3</v>
      </c>
      <c r="D69" s="116">
        <v>0</v>
      </c>
      <c r="E69" s="266"/>
    </row>
    <row r="70" s="193" customFormat="1" ht="18" customHeight="1" spans="1:5">
      <c r="A70" s="115">
        <v>2012999</v>
      </c>
      <c r="B70" s="115" t="s">
        <v>137</v>
      </c>
      <c r="C70" s="116">
        <v>98</v>
      </c>
      <c r="D70" s="116">
        <v>106</v>
      </c>
      <c r="E70" s="266">
        <f t="shared" ref="E70:E93" si="5">C70/D70*100</f>
        <v>92.4528301886792</v>
      </c>
    </row>
    <row r="71" s="193" customFormat="1" ht="18" customHeight="1" spans="1:5">
      <c r="A71" s="115">
        <v>20131</v>
      </c>
      <c r="B71" s="117" t="s">
        <v>138</v>
      </c>
      <c r="C71" s="116">
        <f>SUM(C72:C74)</f>
        <v>1944</v>
      </c>
      <c r="D71" s="116">
        <f>SUM(D72:D74)</f>
        <v>2324</v>
      </c>
      <c r="E71" s="266">
        <f t="shared" si="5"/>
        <v>83.6488812392427</v>
      </c>
    </row>
    <row r="72" s="193" customFormat="1" ht="18" customHeight="1" spans="1:5">
      <c r="A72" s="115">
        <v>2013101</v>
      </c>
      <c r="B72" s="115" t="s">
        <v>93</v>
      </c>
      <c r="C72" s="116">
        <v>1852</v>
      </c>
      <c r="D72" s="116">
        <v>2057</v>
      </c>
      <c r="E72" s="266">
        <f t="shared" si="5"/>
        <v>90.034030140982</v>
      </c>
    </row>
    <row r="73" s="193" customFormat="1" ht="18" customHeight="1" spans="1:5">
      <c r="A73" s="115">
        <v>2013102</v>
      </c>
      <c r="B73" s="115" t="s">
        <v>94</v>
      </c>
      <c r="C73" s="116">
        <v>3</v>
      </c>
      <c r="D73" s="116">
        <v>1</v>
      </c>
      <c r="E73" s="266">
        <f t="shared" si="5"/>
        <v>300</v>
      </c>
    </row>
    <row r="74" s="193" customFormat="1" ht="18" customHeight="1" spans="1:5">
      <c r="A74" s="115">
        <v>2013199</v>
      </c>
      <c r="B74" s="115" t="s">
        <v>139</v>
      </c>
      <c r="C74" s="116">
        <v>89</v>
      </c>
      <c r="D74" s="116">
        <v>266</v>
      </c>
      <c r="E74" s="266">
        <f t="shared" si="5"/>
        <v>33.4586466165414</v>
      </c>
    </row>
    <row r="75" s="193" customFormat="1" ht="18" customHeight="1" spans="1:5">
      <c r="A75" s="115">
        <v>20132</v>
      </c>
      <c r="B75" s="117" t="s">
        <v>140</v>
      </c>
      <c r="C75" s="116">
        <f>SUM(C76:C78)</f>
        <v>637</v>
      </c>
      <c r="D75" s="116">
        <f>SUM(D76:D78)</f>
        <v>784</v>
      </c>
      <c r="E75" s="266">
        <f t="shared" si="5"/>
        <v>81.25</v>
      </c>
    </row>
    <row r="76" s="193" customFormat="1" ht="18" customHeight="1" spans="1:5">
      <c r="A76" s="115">
        <v>2013201</v>
      </c>
      <c r="B76" s="115" t="s">
        <v>93</v>
      </c>
      <c r="C76" s="116">
        <v>601</v>
      </c>
      <c r="D76" s="116">
        <v>612</v>
      </c>
      <c r="E76" s="266">
        <f t="shared" si="5"/>
        <v>98.202614379085</v>
      </c>
    </row>
    <row r="77" s="193" customFormat="1" ht="18" customHeight="1" spans="1:5">
      <c r="A77" s="115">
        <v>2013202</v>
      </c>
      <c r="B77" s="115" t="s">
        <v>94</v>
      </c>
      <c r="C77" s="116">
        <v>0</v>
      </c>
      <c r="D77" s="116">
        <v>21</v>
      </c>
      <c r="E77" s="266">
        <f t="shared" si="5"/>
        <v>0</v>
      </c>
    </row>
    <row r="78" s="193" customFormat="1" ht="18" customHeight="1" spans="1:5">
      <c r="A78" s="115">
        <v>2013299</v>
      </c>
      <c r="B78" s="115" t="s">
        <v>141</v>
      </c>
      <c r="C78" s="116">
        <v>36</v>
      </c>
      <c r="D78" s="116">
        <v>151</v>
      </c>
      <c r="E78" s="266">
        <f t="shared" si="5"/>
        <v>23.841059602649</v>
      </c>
    </row>
    <row r="79" s="193" customFormat="1" ht="18" customHeight="1" spans="1:5">
      <c r="A79" s="115">
        <v>20133</v>
      </c>
      <c r="B79" s="117" t="s">
        <v>142</v>
      </c>
      <c r="C79" s="116">
        <f>SUM(C80:C81)</f>
        <v>391</v>
      </c>
      <c r="D79" s="116">
        <f>SUM(D80:D81)</f>
        <v>503</v>
      </c>
      <c r="E79" s="266">
        <f t="shared" si="5"/>
        <v>77.7335984095428</v>
      </c>
    </row>
    <row r="80" s="193" customFormat="1" ht="18" customHeight="1" spans="1:5">
      <c r="A80" s="115">
        <v>2013301</v>
      </c>
      <c r="B80" s="115" t="s">
        <v>93</v>
      </c>
      <c r="C80" s="116">
        <v>257</v>
      </c>
      <c r="D80" s="116">
        <v>175</v>
      </c>
      <c r="E80" s="266">
        <f t="shared" si="5"/>
        <v>146.857142857143</v>
      </c>
    </row>
    <row r="81" s="193" customFormat="1" ht="18" customHeight="1" spans="1:5">
      <c r="A81" s="115">
        <v>2013399</v>
      </c>
      <c r="B81" s="115" t="s">
        <v>143</v>
      </c>
      <c r="C81" s="116">
        <v>134</v>
      </c>
      <c r="D81" s="116">
        <v>328</v>
      </c>
      <c r="E81" s="266">
        <f t="shared" si="5"/>
        <v>40.8536585365854</v>
      </c>
    </row>
    <row r="82" s="193" customFormat="1" ht="18" customHeight="1" spans="1:5">
      <c r="A82" s="115">
        <v>20134</v>
      </c>
      <c r="B82" s="117" t="s">
        <v>144</v>
      </c>
      <c r="C82" s="116">
        <f>SUM(C83:C85)</f>
        <v>408</v>
      </c>
      <c r="D82" s="116">
        <f>SUM(D83:D85)</f>
        <v>289</v>
      </c>
      <c r="E82" s="266">
        <f t="shared" si="5"/>
        <v>141.176470588235</v>
      </c>
    </row>
    <row r="83" s="193" customFormat="1" ht="18" customHeight="1" spans="1:5">
      <c r="A83" s="115">
        <v>2013401</v>
      </c>
      <c r="B83" s="115" t="s">
        <v>93</v>
      </c>
      <c r="C83" s="116">
        <v>306</v>
      </c>
      <c r="D83" s="116">
        <v>245</v>
      </c>
      <c r="E83" s="266">
        <f t="shared" si="5"/>
        <v>124.897959183673</v>
      </c>
    </row>
    <row r="84" s="193" customFormat="1" ht="18" customHeight="1" spans="1:5">
      <c r="A84" s="115">
        <v>2013404</v>
      </c>
      <c r="B84" s="115" t="s">
        <v>145</v>
      </c>
      <c r="C84" s="116">
        <v>4</v>
      </c>
      <c r="D84" s="116">
        <v>7</v>
      </c>
      <c r="E84" s="266">
        <f t="shared" si="5"/>
        <v>57.1428571428571</v>
      </c>
    </row>
    <row r="85" s="193" customFormat="1" ht="18" customHeight="1" spans="1:5">
      <c r="A85" s="115">
        <v>2013499</v>
      </c>
      <c r="B85" s="115" t="s">
        <v>146</v>
      </c>
      <c r="C85" s="116">
        <v>98</v>
      </c>
      <c r="D85" s="116">
        <v>37</v>
      </c>
      <c r="E85" s="266">
        <f t="shared" si="5"/>
        <v>264.864864864865</v>
      </c>
    </row>
    <row r="86" s="193" customFormat="1" ht="18" customHeight="1" spans="1:5">
      <c r="A86" s="115">
        <v>20136</v>
      </c>
      <c r="B86" s="117" t="s">
        <v>147</v>
      </c>
      <c r="C86" s="116">
        <f>SUM(C87:C88)</f>
        <v>12</v>
      </c>
      <c r="D86" s="116">
        <f>SUM(D87:D88)</f>
        <v>13</v>
      </c>
      <c r="E86" s="266">
        <f t="shared" si="5"/>
        <v>92.3076923076923</v>
      </c>
    </row>
    <row r="87" s="193" customFormat="1" ht="18" customHeight="1" spans="1:5">
      <c r="A87" s="115">
        <v>2013602</v>
      </c>
      <c r="B87" s="115" t="s">
        <v>94</v>
      </c>
      <c r="C87" s="116">
        <v>12</v>
      </c>
      <c r="D87" s="116">
        <v>12</v>
      </c>
      <c r="E87" s="266">
        <f t="shared" si="5"/>
        <v>100</v>
      </c>
    </row>
    <row r="88" s="193" customFormat="1" ht="18" customHeight="1" spans="1:5">
      <c r="A88" s="115">
        <v>2013699</v>
      </c>
      <c r="B88" s="115" t="s">
        <v>148</v>
      </c>
      <c r="C88" s="116">
        <v>0</v>
      </c>
      <c r="D88" s="116">
        <v>1</v>
      </c>
      <c r="E88" s="266">
        <f t="shared" si="5"/>
        <v>0</v>
      </c>
    </row>
    <row r="89" s="193" customFormat="1" ht="18" customHeight="1" spans="1:5">
      <c r="A89" s="115">
        <v>20137</v>
      </c>
      <c r="B89" s="117" t="s">
        <v>149</v>
      </c>
      <c r="C89" s="116">
        <f>SUM(C90:C91)</f>
        <v>876</v>
      </c>
      <c r="D89" s="116">
        <f>SUM(D90:D91)</f>
        <v>379</v>
      </c>
      <c r="E89" s="266">
        <f t="shared" si="5"/>
        <v>231.134564643799</v>
      </c>
    </row>
    <row r="90" s="193" customFormat="1" ht="18" customHeight="1" spans="1:5">
      <c r="A90" s="115">
        <v>2013701</v>
      </c>
      <c r="B90" s="115" t="s">
        <v>93</v>
      </c>
      <c r="C90" s="116">
        <v>129</v>
      </c>
      <c r="D90" s="116">
        <v>101</v>
      </c>
      <c r="E90" s="266">
        <f t="shared" si="5"/>
        <v>127.722772277228</v>
      </c>
    </row>
    <row r="91" s="193" customFormat="1" ht="18" customHeight="1" spans="1:5">
      <c r="A91" s="115">
        <v>2013799</v>
      </c>
      <c r="B91" s="115" t="s">
        <v>150</v>
      </c>
      <c r="C91" s="116">
        <v>747</v>
      </c>
      <c r="D91" s="116">
        <v>278</v>
      </c>
      <c r="E91" s="266">
        <f t="shared" si="5"/>
        <v>268.705035971223</v>
      </c>
    </row>
    <row r="92" s="193" customFormat="1" ht="18" customHeight="1" spans="1:5">
      <c r="A92" s="115">
        <v>20138</v>
      </c>
      <c r="B92" s="117" t="s">
        <v>151</v>
      </c>
      <c r="C92" s="116">
        <f>SUM(C93:C98)</f>
        <v>1274</v>
      </c>
      <c r="D92" s="116">
        <f>SUM(D93:D98)</f>
        <v>1355</v>
      </c>
      <c r="E92" s="266">
        <f t="shared" si="5"/>
        <v>94.0221402214022</v>
      </c>
    </row>
    <row r="93" s="193" customFormat="1" ht="18" customHeight="1" spans="1:5">
      <c r="A93" s="115">
        <v>2013801</v>
      </c>
      <c r="B93" s="115" t="s">
        <v>93</v>
      </c>
      <c r="C93" s="116">
        <v>1024</v>
      </c>
      <c r="D93" s="116">
        <v>1023</v>
      </c>
      <c r="E93" s="266">
        <f t="shared" si="5"/>
        <v>100.097751710655</v>
      </c>
    </row>
    <row r="94" s="193" customFormat="1" ht="18" customHeight="1" spans="1:5">
      <c r="A94" s="115">
        <v>2013805</v>
      </c>
      <c r="B94" s="115" t="s">
        <v>152</v>
      </c>
      <c r="C94" s="116">
        <v>164</v>
      </c>
      <c r="D94" s="116">
        <v>0</v>
      </c>
      <c r="E94" s="266"/>
    </row>
    <row r="95" s="193" customFormat="1" ht="18" customHeight="1" spans="1:5">
      <c r="A95" s="115">
        <v>2013810</v>
      </c>
      <c r="B95" s="115" t="s">
        <v>153</v>
      </c>
      <c r="C95" s="116">
        <v>4</v>
      </c>
      <c r="D95" s="116">
        <v>0</v>
      </c>
      <c r="E95" s="266"/>
    </row>
    <row r="96" s="193" customFormat="1" ht="18" customHeight="1" spans="1:5">
      <c r="A96" s="115">
        <v>2013812</v>
      </c>
      <c r="B96" s="115" t="s">
        <v>154</v>
      </c>
      <c r="C96" s="116">
        <v>1</v>
      </c>
      <c r="D96" s="116">
        <v>1</v>
      </c>
      <c r="E96" s="266">
        <f t="shared" ref="E96:E102" si="6">C96/D96*100</f>
        <v>100</v>
      </c>
    </row>
    <row r="97" s="193" customFormat="1" ht="18" customHeight="1" spans="1:5">
      <c r="A97" s="115">
        <v>2013816</v>
      </c>
      <c r="B97" s="115" t="s">
        <v>155</v>
      </c>
      <c r="C97" s="116">
        <v>0</v>
      </c>
      <c r="D97" s="116">
        <v>50</v>
      </c>
      <c r="E97" s="266">
        <f t="shared" si="6"/>
        <v>0</v>
      </c>
    </row>
    <row r="98" s="193" customFormat="1" ht="18" customHeight="1" spans="1:5">
      <c r="A98" s="115">
        <v>2013899</v>
      </c>
      <c r="B98" s="115" t="s">
        <v>156</v>
      </c>
      <c r="C98" s="116">
        <v>81</v>
      </c>
      <c r="D98" s="116">
        <v>281</v>
      </c>
      <c r="E98" s="266">
        <f t="shared" si="6"/>
        <v>28.8256227758007</v>
      </c>
    </row>
    <row r="99" s="193" customFormat="1" ht="18" customHeight="1" spans="1:5">
      <c r="A99" s="115">
        <v>20199</v>
      </c>
      <c r="B99" s="117" t="s">
        <v>157</v>
      </c>
      <c r="C99" s="116">
        <f>SUM(C100:C101)</f>
        <v>3663</v>
      </c>
      <c r="D99" s="116">
        <f>SUM(D100:D101)</f>
        <v>908</v>
      </c>
      <c r="E99" s="266">
        <f t="shared" si="6"/>
        <v>403.4140969163</v>
      </c>
    </row>
    <row r="100" s="193" customFormat="1" ht="18" customHeight="1" spans="1:5">
      <c r="A100" s="115">
        <v>2019901</v>
      </c>
      <c r="B100" s="115" t="s">
        <v>158</v>
      </c>
      <c r="C100" s="116">
        <v>0</v>
      </c>
      <c r="D100" s="116">
        <v>25</v>
      </c>
      <c r="E100" s="266">
        <f t="shared" si="6"/>
        <v>0</v>
      </c>
    </row>
    <row r="101" s="193" customFormat="1" ht="18" customHeight="1" spans="1:5">
      <c r="A101" s="115">
        <v>2019999</v>
      </c>
      <c r="B101" s="115" t="s">
        <v>159</v>
      </c>
      <c r="C101" s="116">
        <v>3663</v>
      </c>
      <c r="D101" s="116">
        <v>883</v>
      </c>
      <c r="E101" s="266">
        <f t="shared" si="6"/>
        <v>414.835787089468</v>
      </c>
    </row>
    <row r="102" s="193" customFormat="1" ht="18" customHeight="1" spans="1:5">
      <c r="A102" s="115">
        <v>203</v>
      </c>
      <c r="B102" s="117" t="s">
        <v>160</v>
      </c>
      <c r="C102" s="116">
        <f>SUM(C103,C106)</f>
        <v>8</v>
      </c>
      <c r="D102" s="116">
        <f>SUM(D103,D106)</f>
        <v>270</v>
      </c>
      <c r="E102" s="266">
        <f t="shared" si="6"/>
        <v>2.96296296296296</v>
      </c>
    </row>
    <row r="103" s="193" customFormat="1" ht="18" customHeight="1" spans="1:5">
      <c r="A103" s="115">
        <v>20306</v>
      </c>
      <c r="B103" s="117" t="s">
        <v>161</v>
      </c>
      <c r="C103" s="116">
        <f>SUM(C104:C105)</f>
        <v>8</v>
      </c>
      <c r="D103" s="116">
        <f>SUM(D105:D105)</f>
        <v>0</v>
      </c>
      <c r="E103" s="266"/>
    </row>
    <row r="104" s="193" customFormat="1" ht="18" customHeight="1" spans="1:5">
      <c r="A104" s="115">
        <v>2030601</v>
      </c>
      <c r="B104" s="115" t="s">
        <v>162</v>
      </c>
      <c r="C104" s="116">
        <v>2</v>
      </c>
      <c r="D104" s="116">
        <v>0</v>
      </c>
      <c r="E104" s="266"/>
    </row>
    <row r="105" s="193" customFormat="1" ht="18" customHeight="1" spans="1:5">
      <c r="A105" s="115">
        <v>2030603</v>
      </c>
      <c r="B105" s="115" t="s">
        <v>163</v>
      </c>
      <c r="C105" s="116">
        <v>6</v>
      </c>
      <c r="D105" s="116">
        <v>0</v>
      </c>
      <c r="E105" s="266"/>
    </row>
    <row r="106" s="193" customFormat="1" ht="18" customHeight="1" spans="1:5">
      <c r="A106" s="115">
        <v>20399</v>
      </c>
      <c r="B106" s="117" t="s">
        <v>164</v>
      </c>
      <c r="C106" s="116">
        <f>C107</f>
        <v>0</v>
      </c>
      <c r="D106" s="116">
        <f>D107</f>
        <v>270</v>
      </c>
      <c r="E106" s="266">
        <f t="shared" ref="E106:E119" si="7">C106/D106*100</f>
        <v>0</v>
      </c>
    </row>
    <row r="107" s="193" customFormat="1" ht="18" customHeight="1" spans="1:5">
      <c r="A107" s="115">
        <v>2039999</v>
      </c>
      <c r="B107" s="115" t="s">
        <v>165</v>
      </c>
      <c r="C107" s="116">
        <v>0</v>
      </c>
      <c r="D107" s="116">
        <v>270</v>
      </c>
      <c r="E107" s="266">
        <f t="shared" si="7"/>
        <v>0</v>
      </c>
    </row>
    <row r="108" s="193" customFormat="1" ht="18" customHeight="1" spans="1:5">
      <c r="A108" s="115">
        <v>204</v>
      </c>
      <c r="B108" s="117" t="s">
        <v>166</v>
      </c>
      <c r="C108" s="116">
        <f>SUM(C109,C112,C118,C121,C124,C129,C131,C135)</f>
        <v>7942</v>
      </c>
      <c r="D108" s="116">
        <f>SUM(D109,D112,D118,D121,D124,D129,D131,D135)</f>
        <v>10200</v>
      </c>
      <c r="E108" s="266">
        <f t="shared" si="7"/>
        <v>77.8627450980392</v>
      </c>
    </row>
    <row r="109" s="193" customFormat="1" ht="18" customHeight="1" spans="1:5">
      <c r="A109" s="115">
        <v>20401</v>
      </c>
      <c r="B109" s="117" t="s">
        <v>167</v>
      </c>
      <c r="C109" s="116">
        <f>SUM(C110:C111)</f>
        <v>355</v>
      </c>
      <c r="D109" s="116">
        <f>SUM(D110:D111)</f>
        <v>125</v>
      </c>
      <c r="E109" s="266">
        <f t="shared" si="7"/>
        <v>284</v>
      </c>
    </row>
    <row r="110" s="193" customFormat="1" ht="18" customHeight="1" spans="1:5">
      <c r="A110" s="115">
        <v>2040101</v>
      </c>
      <c r="B110" s="115" t="s">
        <v>168</v>
      </c>
      <c r="C110" s="116">
        <v>40</v>
      </c>
      <c r="D110" s="116">
        <v>40</v>
      </c>
      <c r="E110" s="266">
        <f t="shared" si="7"/>
        <v>100</v>
      </c>
    </row>
    <row r="111" s="193" customFormat="1" ht="18" customHeight="1" spans="1:5">
      <c r="A111" s="115">
        <v>2040199</v>
      </c>
      <c r="B111" s="115" t="s">
        <v>169</v>
      </c>
      <c r="C111" s="116">
        <v>315</v>
      </c>
      <c r="D111" s="116">
        <v>85</v>
      </c>
      <c r="E111" s="266">
        <f t="shared" si="7"/>
        <v>370.588235294118</v>
      </c>
    </row>
    <row r="112" s="193" customFormat="1" ht="18" customHeight="1" spans="1:5">
      <c r="A112" s="115">
        <v>20402</v>
      </c>
      <c r="B112" s="117" t="s">
        <v>170</v>
      </c>
      <c r="C112" s="116">
        <f>SUM(C113:C117)</f>
        <v>6379</v>
      </c>
      <c r="D112" s="116">
        <f>SUM(D113:D117)</f>
        <v>9145</v>
      </c>
      <c r="E112" s="266">
        <f t="shared" si="7"/>
        <v>69.7539639147075</v>
      </c>
    </row>
    <row r="113" s="193" customFormat="1" ht="18" customHeight="1" spans="1:5">
      <c r="A113" s="115">
        <v>2040201</v>
      </c>
      <c r="B113" s="115" t="s">
        <v>93</v>
      </c>
      <c r="C113" s="116">
        <v>3376</v>
      </c>
      <c r="D113" s="116">
        <v>4051</v>
      </c>
      <c r="E113" s="266">
        <f t="shared" si="7"/>
        <v>83.3374475438163</v>
      </c>
    </row>
    <row r="114" s="193" customFormat="1" ht="18" customHeight="1" spans="1:5">
      <c r="A114" s="115">
        <v>2040202</v>
      </c>
      <c r="B114" s="115" t="s">
        <v>94</v>
      </c>
      <c r="C114" s="116">
        <v>90</v>
      </c>
      <c r="D114" s="116">
        <v>240</v>
      </c>
      <c r="E114" s="266">
        <f t="shared" si="7"/>
        <v>37.5</v>
      </c>
    </row>
    <row r="115" s="193" customFormat="1" ht="18" customHeight="1" spans="1:5">
      <c r="A115" s="115">
        <v>2040219</v>
      </c>
      <c r="B115" s="115" t="s">
        <v>114</v>
      </c>
      <c r="C115" s="116">
        <v>28</v>
      </c>
      <c r="D115" s="116">
        <v>134</v>
      </c>
      <c r="E115" s="266">
        <f t="shared" si="7"/>
        <v>20.8955223880597</v>
      </c>
    </row>
    <row r="116" s="193" customFormat="1" ht="18" customHeight="1" spans="1:5">
      <c r="A116" s="115">
        <v>2040220</v>
      </c>
      <c r="B116" s="115" t="s">
        <v>171</v>
      </c>
      <c r="C116" s="116">
        <v>42</v>
      </c>
      <c r="D116" s="116">
        <v>23</v>
      </c>
      <c r="E116" s="266">
        <f t="shared" si="7"/>
        <v>182.608695652174</v>
      </c>
    </row>
    <row r="117" s="193" customFormat="1" ht="18" customHeight="1" spans="1:5">
      <c r="A117" s="115">
        <v>2040299</v>
      </c>
      <c r="B117" s="115" t="s">
        <v>172</v>
      </c>
      <c r="C117" s="116">
        <v>2843</v>
      </c>
      <c r="D117" s="116">
        <v>4697</v>
      </c>
      <c r="E117" s="266">
        <f t="shared" si="7"/>
        <v>60.5279965935704</v>
      </c>
    </row>
    <row r="118" s="193" customFormat="1" ht="18" customHeight="1" spans="1:5">
      <c r="A118" s="115">
        <v>20404</v>
      </c>
      <c r="B118" s="117" t="s">
        <v>173</v>
      </c>
      <c r="C118" s="116">
        <f>SUM(C119:C120)</f>
        <v>45</v>
      </c>
      <c r="D118" s="116">
        <f>SUM(D119:D120)</f>
        <v>21</v>
      </c>
      <c r="E118" s="266">
        <f t="shared" si="7"/>
        <v>214.285714285714</v>
      </c>
    </row>
    <row r="119" s="193" customFormat="1" ht="18" customHeight="1" spans="1:5">
      <c r="A119" s="115">
        <v>2040401</v>
      </c>
      <c r="B119" s="115" t="s">
        <v>93</v>
      </c>
      <c r="C119" s="116">
        <v>0</v>
      </c>
      <c r="D119" s="116">
        <v>21</v>
      </c>
      <c r="E119" s="266">
        <f t="shared" si="7"/>
        <v>0</v>
      </c>
    </row>
    <row r="120" s="193" customFormat="1" ht="18" customHeight="1" spans="1:5">
      <c r="A120" s="115">
        <v>2040499</v>
      </c>
      <c r="B120" s="115" t="s">
        <v>174</v>
      </c>
      <c r="C120" s="116">
        <v>45</v>
      </c>
      <c r="D120" s="116">
        <v>0</v>
      </c>
      <c r="E120" s="266"/>
    </row>
    <row r="121" s="193" customFormat="1" ht="18" customHeight="1" spans="1:5">
      <c r="A121" s="115">
        <v>20405</v>
      </c>
      <c r="B121" s="117" t="s">
        <v>175</v>
      </c>
      <c r="C121" s="116">
        <f>SUM(C122:C123)</f>
        <v>82</v>
      </c>
      <c r="D121" s="116">
        <f>SUM(D122:D123)</f>
        <v>105</v>
      </c>
      <c r="E121" s="266">
        <f t="shared" ref="E121:E125" si="8">C121/D121*100</f>
        <v>78.0952380952381</v>
      </c>
    </row>
    <row r="122" s="193" customFormat="1" ht="18" customHeight="1" spans="1:5">
      <c r="A122" s="115">
        <v>2040501</v>
      </c>
      <c r="B122" s="115" t="s">
        <v>93</v>
      </c>
      <c r="C122" s="116">
        <v>0</v>
      </c>
      <c r="D122" s="116">
        <v>57</v>
      </c>
      <c r="E122" s="266">
        <f t="shared" si="8"/>
        <v>0</v>
      </c>
    </row>
    <row r="123" s="193" customFormat="1" ht="18" customHeight="1" spans="1:5">
      <c r="A123" s="115">
        <v>2040599</v>
      </c>
      <c r="B123" s="115" t="s">
        <v>176</v>
      </c>
      <c r="C123" s="116">
        <v>82</v>
      </c>
      <c r="D123" s="116">
        <v>48</v>
      </c>
      <c r="E123" s="266">
        <f t="shared" si="8"/>
        <v>170.833333333333</v>
      </c>
    </row>
    <row r="124" s="193" customFormat="1" ht="18" customHeight="1" spans="1:5">
      <c r="A124" s="115">
        <v>20406</v>
      </c>
      <c r="B124" s="117" t="s">
        <v>177</v>
      </c>
      <c r="C124" s="116">
        <f>SUM(C125:C128)</f>
        <v>815</v>
      </c>
      <c r="D124" s="116">
        <f>SUM(D125:D128)</f>
        <v>720</v>
      </c>
      <c r="E124" s="266">
        <f t="shared" si="8"/>
        <v>113.194444444444</v>
      </c>
    </row>
    <row r="125" s="193" customFormat="1" ht="18" customHeight="1" spans="1:5">
      <c r="A125" s="115">
        <v>2040601</v>
      </c>
      <c r="B125" s="115" t="s">
        <v>93</v>
      </c>
      <c r="C125" s="116">
        <v>564</v>
      </c>
      <c r="D125" s="116">
        <v>576</v>
      </c>
      <c r="E125" s="266">
        <f t="shared" si="8"/>
        <v>97.9166666666667</v>
      </c>
    </row>
    <row r="126" s="193" customFormat="1" ht="18" customHeight="1" spans="1:5">
      <c r="A126" s="115">
        <v>2040602</v>
      </c>
      <c r="B126" s="115" t="s">
        <v>94</v>
      </c>
      <c r="C126" s="116">
        <v>55</v>
      </c>
      <c r="D126" s="116"/>
      <c r="E126" s="266"/>
    </row>
    <row r="127" s="193" customFormat="1" ht="18" customHeight="1" spans="1:5">
      <c r="A127" s="115">
        <v>2040607</v>
      </c>
      <c r="B127" s="115" t="s">
        <v>178</v>
      </c>
      <c r="C127" s="116">
        <v>54</v>
      </c>
      <c r="D127" s="116">
        <v>4</v>
      </c>
      <c r="E127" s="266">
        <f t="shared" ref="E127:E131" si="9">C127/D127*100</f>
        <v>1350</v>
      </c>
    </row>
    <row r="128" s="193" customFormat="1" ht="18" customHeight="1" spans="1:5">
      <c r="A128" s="115">
        <v>2040699</v>
      </c>
      <c r="B128" s="115" t="s">
        <v>179</v>
      </c>
      <c r="C128" s="116">
        <v>142</v>
      </c>
      <c r="D128" s="116">
        <v>140</v>
      </c>
      <c r="E128" s="266">
        <f t="shared" si="9"/>
        <v>101.428571428571</v>
      </c>
    </row>
    <row r="129" s="193" customFormat="1" ht="18" customHeight="1" spans="1:5">
      <c r="A129" s="115">
        <v>20407</v>
      </c>
      <c r="B129" s="117" t="s">
        <v>180</v>
      </c>
      <c r="C129" s="116">
        <f>SUM(C130:C130)</f>
        <v>121</v>
      </c>
      <c r="D129" s="116">
        <f>SUM(D130:D130)</f>
        <v>39</v>
      </c>
      <c r="E129" s="266">
        <f t="shared" si="9"/>
        <v>310.25641025641</v>
      </c>
    </row>
    <row r="130" s="193" customFormat="1" ht="18" customHeight="1" spans="1:5">
      <c r="A130" s="115">
        <v>2040704</v>
      </c>
      <c r="B130" s="115" t="s">
        <v>181</v>
      </c>
      <c r="C130" s="116">
        <v>121</v>
      </c>
      <c r="D130" s="116">
        <v>39</v>
      </c>
      <c r="E130" s="266">
        <f t="shared" si="9"/>
        <v>310.25641025641</v>
      </c>
    </row>
    <row r="131" s="193" customFormat="1" ht="18" customHeight="1" spans="1:5">
      <c r="A131" s="115">
        <v>20408</v>
      </c>
      <c r="B131" s="117" t="s">
        <v>182</v>
      </c>
      <c r="C131" s="116">
        <f>SUM(C132:C134)</f>
        <v>81</v>
      </c>
      <c r="D131" s="116">
        <f>SUM(D133:D134)</f>
        <v>3</v>
      </c>
      <c r="E131" s="266">
        <f t="shared" si="9"/>
        <v>2700</v>
      </c>
    </row>
    <row r="132" s="193" customFormat="1" ht="18" customHeight="1" spans="1:5">
      <c r="A132" s="115">
        <v>2040801</v>
      </c>
      <c r="B132" s="115" t="s">
        <v>93</v>
      </c>
      <c r="C132" s="116">
        <v>17</v>
      </c>
      <c r="D132" s="116"/>
      <c r="E132" s="266"/>
    </row>
    <row r="133" s="193" customFormat="1" ht="18" customHeight="1" spans="1:5">
      <c r="A133" s="115">
        <v>2040805</v>
      </c>
      <c r="B133" s="115" t="s">
        <v>183</v>
      </c>
      <c r="C133" s="116">
        <v>27</v>
      </c>
      <c r="D133" s="116">
        <v>3</v>
      </c>
      <c r="E133" s="266">
        <f t="shared" ref="E133:E151" si="10">C133/D133*100</f>
        <v>900</v>
      </c>
    </row>
    <row r="134" s="193" customFormat="1" ht="18" customHeight="1" spans="1:5">
      <c r="A134" s="115">
        <v>2040899</v>
      </c>
      <c r="B134" s="115" t="s">
        <v>184</v>
      </c>
      <c r="C134" s="116">
        <v>37</v>
      </c>
      <c r="D134" s="116">
        <v>0</v>
      </c>
      <c r="E134" s="266"/>
    </row>
    <row r="135" s="193" customFormat="1" ht="18" customHeight="1" spans="1:5">
      <c r="A135" s="115">
        <v>20499</v>
      </c>
      <c r="B135" s="117" t="s">
        <v>185</v>
      </c>
      <c r="C135" s="116">
        <f>SUM(C136:C137)</f>
        <v>64</v>
      </c>
      <c r="D135" s="116">
        <f>SUM(D136:D137)</f>
        <v>42</v>
      </c>
      <c r="E135" s="266">
        <f t="shared" si="10"/>
        <v>152.380952380952</v>
      </c>
    </row>
    <row r="136" s="193" customFormat="1" ht="18" customHeight="1" spans="1:5">
      <c r="A136" s="115">
        <v>2049902</v>
      </c>
      <c r="B136" s="115" t="s">
        <v>186</v>
      </c>
      <c r="C136" s="116">
        <v>0</v>
      </c>
      <c r="D136" s="116">
        <v>28</v>
      </c>
      <c r="E136" s="266">
        <f t="shared" si="10"/>
        <v>0</v>
      </c>
    </row>
    <row r="137" s="193" customFormat="1" ht="18" customHeight="1" spans="1:5">
      <c r="A137" s="115">
        <v>2049999</v>
      </c>
      <c r="B137" s="115" t="s">
        <v>187</v>
      </c>
      <c r="C137" s="116">
        <v>64</v>
      </c>
      <c r="D137" s="116">
        <v>14</v>
      </c>
      <c r="E137" s="266">
        <f t="shared" si="10"/>
        <v>457.142857142857</v>
      </c>
    </row>
    <row r="138" s="193" customFormat="1" ht="18" customHeight="1" spans="1:5">
      <c r="A138" s="115">
        <v>205</v>
      </c>
      <c r="B138" s="117" t="s">
        <v>188</v>
      </c>
      <c r="C138" s="116">
        <f>SUM(C139,C142,C149,C152,C154,C156,C158,C162,C164)</f>
        <v>57437</v>
      </c>
      <c r="D138" s="116">
        <f>SUM(D139,D142,D149,D152,D154,D156,D158,D162,D164)</f>
        <v>56466</v>
      </c>
      <c r="E138" s="266">
        <f t="shared" si="10"/>
        <v>101.719618885701</v>
      </c>
    </row>
    <row r="139" s="193" customFormat="1" ht="18" customHeight="1" spans="1:5">
      <c r="A139" s="115">
        <v>20501</v>
      </c>
      <c r="B139" s="117" t="s">
        <v>189</v>
      </c>
      <c r="C139" s="116">
        <f>SUM(C140:C141)</f>
        <v>1141</v>
      </c>
      <c r="D139" s="116">
        <f>SUM(D140:D141)</f>
        <v>249</v>
      </c>
      <c r="E139" s="266">
        <f t="shared" si="10"/>
        <v>458.232931726908</v>
      </c>
    </row>
    <row r="140" s="193" customFormat="1" ht="18" customHeight="1" spans="1:5">
      <c r="A140" s="115">
        <v>2050101</v>
      </c>
      <c r="B140" s="115" t="s">
        <v>93</v>
      </c>
      <c r="C140" s="116">
        <v>1105</v>
      </c>
      <c r="D140" s="116">
        <v>178</v>
      </c>
      <c r="E140" s="266">
        <f t="shared" si="10"/>
        <v>620.786516853933</v>
      </c>
    </row>
    <row r="141" s="193" customFormat="1" ht="18" customHeight="1" spans="1:5">
      <c r="A141" s="115">
        <v>2050199</v>
      </c>
      <c r="B141" s="115" t="s">
        <v>190</v>
      </c>
      <c r="C141" s="116">
        <v>36</v>
      </c>
      <c r="D141" s="116">
        <v>71</v>
      </c>
      <c r="E141" s="266">
        <f t="shared" si="10"/>
        <v>50.7042253521127</v>
      </c>
    </row>
    <row r="142" s="193" customFormat="1" ht="18" customHeight="1" spans="1:5">
      <c r="A142" s="115">
        <v>20502</v>
      </c>
      <c r="B142" s="117" t="s">
        <v>191</v>
      </c>
      <c r="C142" s="116">
        <f>SUM(C143:C148)</f>
        <v>53106</v>
      </c>
      <c r="D142" s="116">
        <f>SUM(D143:D148)</f>
        <v>53922</v>
      </c>
      <c r="E142" s="266">
        <f t="shared" si="10"/>
        <v>98.4867030154668</v>
      </c>
    </row>
    <row r="143" s="193" customFormat="1" ht="18" customHeight="1" spans="1:5">
      <c r="A143" s="115">
        <v>2050201</v>
      </c>
      <c r="B143" s="115" t="s">
        <v>192</v>
      </c>
      <c r="C143" s="116">
        <v>1186</v>
      </c>
      <c r="D143" s="116">
        <v>1178</v>
      </c>
      <c r="E143" s="266">
        <f t="shared" si="10"/>
        <v>100.679117147708</v>
      </c>
    </row>
    <row r="144" s="193" customFormat="1" ht="18" customHeight="1" spans="1:5">
      <c r="A144" s="115">
        <v>2050202</v>
      </c>
      <c r="B144" s="115" t="s">
        <v>193</v>
      </c>
      <c r="C144" s="116">
        <v>9447</v>
      </c>
      <c r="D144" s="116">
        <v>13481</v>
      </c>
      <c r="E144" s="266">
        <f t="shared" si="10"/>
        <v>70.0764038276092</v>
      </c>
    </row>
    <row r="145" s="193" customFormat="1" ht="18" customHeight="1" spans="1:5">
      <c r="A145" s="115">
        <v>2050203</v>
      </c>
      <c r="B145" s="115" t="s">
        <v>194</v>
      </c>
      <c r="C145" s="116">
        <v>7024</v>
      </c>
      <c r="D145" s="116">
        <v>5680</v>
      </c>
      <c r="E145" s="266">
        <f t="shared" si="10"/>
        <v>123.661971830986</v>
      </c>
    </row>
    <row r="146" s="193" customFormat="1" ht="18" customHeight="1" spans="1:5">
      <c r="A146" s="115">
        <v>2050204</v>
      </c>
      <c r="B146" s="115" t="s">
        <v>195</v>
      </c>
      <c r="C146" s="116">
        <v>3021</v>
      </c>
      <c r="D146" s="116">
        <v>3930</v>
      </c>
      <c r="E146" s="266">
        <f t="shared" si="10"/>
        <v>76.8702290076336</v>
      </c>
    </row>
    <row r="147" s="193" customFormat="1" ht="18" customHeight="1" spans="1:5">
      <c r="A147" s="115">
        <v>2050205</v>
      </c>
      <c r="B147" s="115" t="s">
        <v>196</v>
      </c>
      <c r="C147" s="116">
        <v>0</v>
      </c>
      <c r="D147" s="116">
        <v>47</v>
      </c>
      <c r="E147" s="266">
        <f t="shared" si="10"/>
        <v>0</v>
      </c>
    </row>
    <row r="148" s="193" customFormat="1" ht="18" customHeight="1" spans="1:5">
      <c r="A148" s="115">
        <v>2050299</v>
      </c>
      <c r="B148" s="115" t="s">
        <v>197</v>
      </c>
      <c r="C148" s="116">
        <v>32428</v>
      </c>
      <c r="D148" s="116">
        <v>29606</v>
      </c>
      <c r="E148" s="266">
        <f t="shared" si="10"/>
        <v>109.531851651692</v>
      </c>
    </row>
    <row r="149" s="193" customFormat="1" ht="18" customHeight="1" spans="1:5">
      <c r="A149" s="115">
        <v>20503</v>
      </c>
      <c r="B149" s="117" t="s">
        <v>198</v>
      </c>
      <c r="C149" s="116">
        <f>SUM(C150:C151)</f>
        <v>806</v>
      </c>
      <c r="D149" s="116">
        <f>SUM(D150:D151)</f>
        <v>1070</v>
      </c>
      <c r="E149" s="266">
        <f t="shared" si="10"/>
        <v>75.3271028037383</v>
      </c>
    </row>
    <row r="150" s="193" customFormat="1" ht="18" customHeight="1" spans="1:5">
      <c r="A150" s="115">
        <v>2050302</v>
      </c>
      <c r="B150" s="115" t="s">
        <v>199</v>
      </c>
      <c r="C150" s="116">
        <v>794</v>
      </c>
      <c r="D150" s="116">
        <v>1063</v>
      </c>
      <c r="E150" s="266">
        <f t="shared" si="10"/>
        <v>74.6942615239887</v>
      </c>
    </row>
    <row r="151" s="193" customFormat="1" ht="18" customHeight="1" spans="1:5">
      <c r="A151" s="115">
        <v>2050399</v>
      </c>
      <c r="B151" s="115" t="s">
        <v>200</v>
      </c>
      <c r="C151" s="116">
        <v>12</v>
      </c>
      <c r="D151" s="116">
        <v>7</v>
      </c>
      <c r="E151" s="266">
        <f t="shared" si="10"/>
        <v>171.428571428571</v>
      </c>
    </row>
    <row r="152" s="193" customFormat="1" ht="18" customHeight="1" spans="1:5">
      <c r="A152" s="115">
        <v>20504</v>
      </c>
      <c r="B152" s="117" t="s">
        <v>201</v>
      </c>
      <c r="C152" s="116">
        <f t="shared" ref="C152:C156" si="11">SUM(C153:C153)</f>
        <v>12</v>
      </c>
      <c r="D152" s="268">
        <v>0</v>
      </c>
      <c r="E152" s="266"/>
    </row>
    <row r="153" s="193" customFormat="1" ht="18" customHeight="1" spans="1:5">
      <c r="A153" s="115">
        <v>2050403</v>
      </c>
      <c r="B153" s="115" t="s">
        <v>202</v>
      </c>
      <c r="C153" s="116">
        <v>12</v>
      </c>
      <c r="D153" s="116">
        <v>0</v>
      </c>
      <c r="E153" s="266"/>
    </row>
    <row r="154" s="258" customFormat="1" ht="17.1" customHeight="1" spans="1:7">
      <c r="A154" s="115">
        <v>20505</v>
      </c>
      <c r="B154" s="117" t="s">
        <v>203</v>
      </c>
      <c r="C154" s="116">
        <f t="shared" si="11"/>
        <v>0</v>
      </c>
      <c r="D154" s="116">
        <f>SUM(D155:D155)</f>
        <v>90</v>
      </c>
      <c r="E154" s="266">
        <f t="shared" ref="E154:E170" si="12">C154/D154*100</f>
        <v>0</v>
      </c>
      <c r="F154" s="269"/>
      <c r="G154" s="270"/>
    </row>
    <row r="155" s="193" customFormat="1" ht="18" customHeight="1" spans="1:5">
      <c r="A155" s="115">
        <v>2050599</v>
      </c>
      <c r="B155" s="115" t="s">
        <v>204</v>
      </c>
      <c r="C155" s="116">
        <v>0</v>
      </c>
      <c r="D155" s="116">
        <v>90</v>
      </c>
      <c r="E155" s="266">
        <f t="shared" si="12"/>
        <v>0</v>
      </c>
    </row>
    <row r="156" s="193" customFormat="1" ht="18" customHeight="1" spans="1:5">
      <c r="A156" s="115">
        <v>20507</v>
      </c>
      <c r="B156" s="117" t="s">
        <v>205</v>
      </c>
      <c r="C156" s="116">
        <f t="shared" si="11"/>
        <v>54</v>
      </c>
      <c r="D156" s="116">
        <f>SUM(D157:D157)</f>
        <v>37</v>
      </c>
      <c r="E156" s="266">
        <f t="shared" si="12"/>
        <v>145.945945945946</v>
      </c>
    </row>
    <row r="157" s="193" customFormat="1" ht="18" customHeight="1" spans="1:5">
      <c r="A157" s="115">
        <v>2050701</v>
      </c>
      <c r="B157" s="115" t="s">
        <v>206</v>
      </c>
      <c r="C157" s="116">
        <v>54</v>
      </c>
      <c r="D157" s="116">
        <v>37</v>
      </c>
      <c r="E157" s="266">
        <f t="shared" si="12"/>
        <v>145.945945945946</v>
      </c>
    </row>
    <row r="158" s="193" customFormat="1" ht="18" customHeight="1" spans="1:5">
      <c r="A158" s="115">
        <v>20508</v>
      </c>
      <c r="B158" s="117" t="s">
        <v>207</v>
      </c>
      <c r="C158" s="116">
        <f>SUM(C159:C161)</f>
        <v>1301</v>
      </c>
      <c r="D158" s="116">
        <f>SUM(D159:D161)</f>
        <v>256</v>
      </c>
      <c r="E158" s="266">
        <f t="shared" si="12"/>
        <v>508.203125</v>
      </c>
    </row>
    <row r="159" s="193" customFormat="1" ht="18" customHeight="1" spans="1:5">
      <c r="A159" s="115">
        <v>2050801</v>
      </c>
      <c r="B159" s="115" t="s">
        <v>208</v>
      </c>
      <c r="C159" s="116">
        <v>275</v>
      </c>
      <c r="D159" s="116">
        <v>4</v>
      </c>
      <c r="E159" s="266">
        <f t="shared" si="12"/>
        <v>6875</v>
      </c>
    </row>
    <row r="160" s="193" customFormat="1" ht="18" customHeight="1" spans="1:5">
      <c r="A160" s="115">
        <v>2050802</v>
      </c>
      <c r="B160" s="115" t="s">
        <v>209</v>
      </c>
      <c r="C160" s="116">
        <v>306</v>
      </c>
      <c r="D160" s="116">
        <v>250</v>
      </c>
      <c r="E160" s="266">
        <f t="shared" si="12"/>
        <v>122.4</v>
      </c>
    </row>
    <row r="161" s="193" customFormat="1" ht="18" customHeight="1" spans="1:5">
      <c r="A161" s="115">
        <v>2050899</v>
      </c>
      <c r="B161" s="115" t="s">
        <v>210</v>
      </c>
      <c r="C161" s="116">
        <v>720</v>
      </c>
      <c r="D161" s="116">
        <v>2</v>
      </c>
      <c r="E161" s="266">
        <f t="shared" si="12"/>
        <v>36000</v>
      </c>
    </row>
    <row r="162" s="193" customFormat="1" ht="18" customHeight="1" spans="1:5">
      <c r="A162" s="115">
        <v>20509</v>
      </c>
      <c r="B162" s="117" t="s">
        <v>211</v>
      </c>
      <c r="C162" s="116">
        <f>SUM(C163:C163)</f>
        <v>418</v>
      </c>
      <c r="D162" s="116">
        <f>SUM(D163:D163)</f>
        <v>224</v>
      </c>
      <c r="E162" s="266">
        <f t="shared" si="12"/>
        <v>186.607142857143</v>
      </c>
    </row>
    <row r="163" s="193" customFormat="1" ht="18" customHeight="1" spans="1:5">
      <c r="A163" s="115">
        <v>2050999</v>
      </c>
      <c r="B163" s="115" t="s">
        <v>212</v>
      </c>
      <c r="C163" s="116">
        <v>418</v>
      </c>
      <c r="D163" s="116">
        <v>224</v>
      </c>
      <c r="E163" s="266">
        <f t="shared" si="12"/>
        <v>186.607142857143</v>
      </c>
    </row>
    <row r="164" s="193" customFormat="1" ht="18" customHeight="1" spans="1:5">
      <c r="A164" s="115">
        <v>20599</v>
      </c>
      <c r="B164" s="117" t="s">
        <v>213</v>
      </c>
      <c r="C164" s="116">
        <f>C165</f>
        <v>599</v>
      </c>
      <c r="D164" s="116">
        <f>D165</f>
        <v>618</v>
      </c>
      <c r="E164" s="266">
        <f t="shared" si="12"/>
        <v>96.9255663430421</v>
      </c>
    </row>
    <row r="165" s="193" customFormat="1" ht="18" customHeight="1" spans="1:5">
      <c r="A165" s="115">
        <v>2059999</v>
      </c>
      <c r="B165" s="115" t="s">
        <v>214</v>
      </c>
      <c r="C165" s="116">
        <v>599</v>
      </c>
      <c r="D165" s="116">
        <v>618</v>
      </c>
      <c r="E165" s="266">
        <f t="shared" si="12"/>
        <v>96.9255663430421</v>
      </c>
    </row>
    <row r="166" s="193" customFormat="1" ht="18" customHeight="1" spans="1:5">
      <c r="A166" s="115">
        <v>206</v>
      </c>
      <c r="B166" s="117" t="s">
        <v>215</v>
      </c>
      <c r="C166" s="116">
        <f>SUM(C167,C170,C173,,C175,,C179,C182)</f>
        <v>5778</v>
      </c>
      <c r="D166" s="116">
        <f>SUM(D167,D170,D173,D175,D179,D182)</f>
        <v>4173</v>
      </c>
      <c r="E166" s="266">
        <f t="shared" si="12"/>
        <v>138.461538461538</v>
      </c>
    </row>
    <row r="167" s="193" customFormat="1" ht="18" customHeight="1" spans="1:5">
      <c r="A167" s="115">
        <v>20601</v>
      </c>
      <c r="B167" s="117" t="s">
        <v>216</v>
      </c>
      <c r="C167" s="116">
        <f>SUM(C168:C169)</f>
        <v>2000</v>
      </c>
      <c r="D167" s="116">
        <f>SUM(D168:D169)</f>
        <v>16</v>
      </c>
      <c r="E167" s="266">
        <f t="shared" si="12"/>
        <v>12500</v>
      </c>
    </row>
    <row r="168" s="193" customFormat="1" ht="18" customHeight="1" spans="1:5">
      <c r="A168" s="115">
        <v>2060101</v>
      </c>
      <c r="B168" s="115" t="s">
        <v>93</v>
      </c>
      <c r="C168" s="116">
        <v>0</v>
      </c>
      <c r="D168" s="116">
        <v>11</v>
      </c>
      <c r="E168" s="266">
        <f t="shared" si="12"/>
        <v>0</v>
      </c>
    </row>
    <row r="169" s="193" customFormat="1" ht="18" customHeight="1" spans="1:5">
      <c r="A169" s="115">
        <v>2060199</v>
      </c>
      <c r="B169" s="115" t="s">
        <v>217</v>
      </c>
      <c r="C169" s="116">
        <v>2000</v>
      </c>
      <c r="D169" s="116">
        <v>5</v>
      </c>
      <c r="E169" s="266">
        <f t="shared" si="12"/>
        <v>40000</v>
      </c>
    </row>
    <row r="170" s="193" customFormat="1" ht="18" customHeight="1" spans="1:5">
      <c r="A170" s="115">
        <v>20604</v>
      </c>
      <c r="B170" s="117" t="s">
        <v>218</v>
      </c>
      <c r="C170" s="116">
        <f>SUM(C171:C172)</f>
        <v>50</v>
      </c>
      <c r="D170" s="116">
        <f>SUM(D172:D172)</f>
        <v>20</v>
      </c>
      <c r="E170" s="266">
        <f t="shared" si="12"/>
        <v>250</v>
      </c>
    </row>
    <row r="171" s="193" customFormat="1" ht="18" customHeight="1" spans="1:5">
      <c r="A171" s="115">
        <v>2060404</v>
      </c>
      <c r="B171" s="115" t="s">
        <v>219</v>
      </c>
      <c r="C171" s="116">
        <v>20</v>
      </c>
      <c r="D171" s="116">
        <v>0</v>
      </c>
      <c r="E171" s="266"/>
    </row>
    <row r="172" s="193" customFormat="1" ht="18" customHeight="1" spans="1:5">
      <c r="A172" s="115">
        <v>2060499</v>
      </c>
      <c r="B172" s="115" t="s">
        <v>220</v>
      </c>
      <c r="C172" s="116">
        <v>30</v>
      </c>
      <c r="D172" s="116">
        <v>20</v>
      </c>
      <c r="E172" s="266">
        <f t="shared" ref="E172:E181" si="13">C172/D172*100</f>
        <v>150</v>
      </c>
    </row>
    <row r="173" s="193" customFormat="1" ht="18" customHeight="1" spans="1:5">
      <c r="A173" s="115">
        <v>20605</v>
      </c>
      <c r="B173" s="117" t="s">
        <v>221</v>
      </c>
      <c r="C173" s="116">
        <f>SUM(C174:C174)</f>
        <v>384</v>
      </c>
      <c r="D173" s="116">
        <f>SUM(D174:D174)</f>
        <v>20</v>
      </c>
      <c r="E173" s="266">
        <f t="shared" si="13"/>
        <v>1920</v>
      </c>
    </row>
    <row r="174" s="193" customFormat="1" ht="18" customHeight="1" spans="1:5">
      <c r="A174" s="115">
        <v>2060599</v>
      </c>
      <c r="B174" s="115" t="s">
        <v>222</v>
      </c>
      <c r="C174" s="116">
        <v>384</v>
      </c>
      <c r="D174" s="116">
        <v>20</v>
      </c>
      <c r="E174" s="266">
        <f t="shared" si="13"/>
        <v>1920</v>
      </c>
    </row>
    <row r="175" s="193" customFormat="1" ht="18" customHeight="1" spans="1:5">
      <c r="A175" s="115">
        <v>20607</v>
      </c>
      <c r="B175" s="117" t="s">
        <v>223</v>
      </c>
      <c r="C175" s="116">
        <f>SUM(C176:C178)</f>
        <v>69</v>
      </c>
      <c r="D175" s="116">
        <f>SUM(D176:D178)</f>
        <v>134</v>
      </c>
      <c r="E175" s="266">
        <f t="shared" si="13"/>
        <v>51.4925373134328</v>
      </c>
    </row>
    <row r="176" s="193" customFormat="1" ht="18" customHeight="1" spans="1:5">
      <c r="A176" s="115">
        <v>2060701</v>
      </c>
      <c r="B176" s="115" t="s">
        <v>224</v>
      </c>
      <c r="C176" s="116">
        <v>58</v>
      </c>
      <c r="D176" s="116">
        <v>82</v>
      </c>
      <c r="E176" s="266">
        <f t="shared" si="13"/>
        <v>70.7317073170732</v>
      </c>
    </row>
    <row r="177" s="193" customFormat="1" ht="18" customHeight="1" spans="1:5">
      <c r="A177" s="115">
        <v>2060702</v>
      </c>
      <c r="B177" s="115" t="s">
        <v>225</v>
      </c>
      <c r="C177" s="116">
        <v>5</v>
      </c>
      <c r="D177" s="116">
        <v>29</v>
      </c>
      <c r="E177" s="266">
        <f t="shared" si="13"/>
        <v>17.2413793103448</v>
      </c>
    </row>
    <row r="178" s="193" customFormat="1" ht="18" customHeight="1" spans="1:5">
      <c r="A178" s="115">
        <v>2060799</v>
      </c>
      <c r="B178" s="115" t="s">
        <v>226</v>
      </c>
      <c r="C178" s="116">
        <v>6</v>
      </c>
      <c r="D178" s="116">
        <v>23</v>
      </c>
      <c r="E178" s="266">
        <f t="shared" si="13"/>
        <v>26.0869565217391</v>
      </c>
    </row>
    <row r="179" s="193" customFormat="1" ht="18" customHeight="1" spans="1:5">
      <c r="A179" s="115">
        <v>20609</v>
      </c>
      <c r="B179" s="117" t="s">
        <v>227</v>
      </c>
      <c r="C179" s="116">
        <f>SUM(C180:C181)</f>
        <v>0</v>
      </c>
      <c r="D179" s="116">
        <f>SUM(D180:D181)</f>
        <v>3983</v>
      </c>
      <c r="E179" s="266">
        <f t="shared" si="13"/>
        <v>0</v>
      </c>
    </row>
    <row r="180" s="193" customFormat="1" ht="18" customHeight="1" spans="1:5">
      <c r="A180" s="115">
        <v>2060901</v>
      </c>
      <c r="B180" s="115" t="s">
        <v>228</v>
      </c>
      <c r="C180" s="116">
        <v>0</v>
      </c>
      <c r="D180" s="116">
        <v>187</v>
      </c>
      <c r="E180" s="266">
        <f t="shared" si="13"/>
        <v>0</v>
      </c>
    </row>
    <row r="181" s="193" customFormat="1" ht="18" customHeight="1" spans="1:5">
      <c r="A181" s="115">
        <v>2060999</v>
      </c>
      <c r="B181" s="115" t="s">
        <v>229</v>
      </c>
      <c r="C181" s="116">
        <v>0</v>
      </c>
      <c r="D181" s="116">
        <v>3796</v>
      </c>
      <c r="E181" s="266">
        <f t="shared" si="13"/>
        <v>0</v>
      </c>
    </row>
    <row r="182" s="193" customFormat="1" ht="18" customHeight="1" spans="1:5">
      <c r="A182" s="115">
        <v>20699</v>
      </c>
      <c r="B182" s="117" t="s">
        <v>230</v>
      </c>
      <c r="C182" s="116">
        <f>SUM(C183:C183)</f>
        <v>3275</v>
      </c>
      <c r="D182" s="116">
        <f>SUM(D183:D183)</f>
        <v>0</v>
      </c>
      <c r="E182" s="266"/>
    </row>
    <row r="183" s="193" customFormat="1" ht="18" customHeight="1" spans="1:5">
      <c r="A183" s="115">
        <v>2069999</v>
      </c>
      <c r="B183" s="115" t="s">
        <v>231</v>
      </c>
      <c r="C183" s="116">
        <v>3275</v>
      </c>
      <c r="D183" s="116">
        <v>0</v>
      </c>
      <c r="E183" s="266"/>
    </row>
    <row r="184" s="193" customFormat="1" ht="18" customHeight="1" spans="1:5">
      <c r="A184" s="115">
        <v>207</v>
      </c>
      <c r="B184" s="117" t="s">
        <v>232</v>
      </c>
      <c r="C184" s="116">
        <f>SUM(C185,C194,C197,C202,C207,C212)</f>
        <v>3610</v>
      </c>
      <c r="D184" s="116">
        <f>SUM(D185,D194,D197,D202,D207,D212)</f>
        <v>5938</v>
      </c>
      <c r="E184" s="266">
        <f t="shared" ref="E184:E204" si="14">C184/D184*100</f>
        <v>60.7948804311216</v>
      </c>
    </row>
    <row r="185" s="193" customFormat="1" ht="18" customHeight="1" spans="1:5">
      <c r="A185" s="115">
        <v>20701</v>
      </c>
      <c r="B185" s="117" t="s">
        <v>233</v>
      </c>
      <c r="C185" s="116">
        <f>SUM(C186:C193)</f>
        <v>2225</v>
      </c>
      <c r="D185" s="116">
        <f>SUM(D186:D193)</f>
        <v>1637</v>
      </c>
      <c r="E185" s="266">
        <f t="shared" si="14"/>
        <v>135.919364691509</v>
      </c>
    </row>
    <row r="186" s="193" customFormat="1" ht="18" customHeight="1" spans="1:5">
      <c r="A186" s="115">
        <v>2070101</v>
      </c>
      <c r="B186" s="115" t="s">
        <v>93</v>
      </c>
      <c r="C186" s="116">
        <v>443</v>
      </c>
      <c r="D186" s="116">
        <v>237</v>
      </c>
      <c r="E186" s="266">
        <f t="shared" si="14"/>
        <v>186.919831223629</v>
      </c>
    </row>
    <row r="187" s="193" customFormat="1" ht="18" customHeight="1" spans="1:5">
      <c r="A187" s="115">
        <v>2070104</v>
      </c>
      <c r="B187" s="115" t="s">
        <v>234</v>
      </c>
      <c r="C187" s="116">
        <v>5</v>
      </c>
      <c r="D187" s="116">
        <v>112</v>
      </c>
      <c r="E187" s="266">
        <f t="shared" si="14"/>
        <v>4.46428571428571</v>
      </c>
    </row>
    <row r="188" s="193" customFormat="1" ht="18" customHeight="1" spans="1:5">
      <c r="A188" s="115">
        <v>2070108</v>
      </c>
      <c r="B188" s="115" t="s">
        <v>235</v>
      </c>
      <c r="C188" s="116">
        <v>9</v>
      </c>
      <c r="D188" s="116">
        <v>25</v>
      </c>
      <c r="E188" s="266">
        <f t="shared" si="14"/>
        <v>36</v>
      </c>
    </row>
    <row r="189" s="193" customFormat="1" ht="18" customHeight="1" spans="1:5">
      <c r="A189" s="115">
        <v>2070109</v>
      </c>
      <c r="B189" s="115" t="s">
        <v>236</v>
      </c>
      <c r="C189" s="116">
        <v>18</v>
      </c>
      <c r="D189" s="116">
        <v>90</v>
      </c>
      <c r="E189" s="266">
        <f t="shared" si="14"/>
        <v>20</v>
      </c>
    </row>
    <row r="190" s="193" customFormat="1" ht="18" customHeight="1" spans="1:5">
      <c r="A190" s="115">
        <v>2070111</v>
      </c>
      <c r="B190" s="115" t="s">
        <v>237</v>
      </c>
      <c r="C190" s="116">
        <v>7</v>
      </c>
      <c r="D190" s="116">
        <v>28</v>
      </c>
      <c r="E190" s="266">
        <f t="shared" si="14"/>
        <v>25</v>
      </c>
    </row>
    <row r="191" s="193" customFormat="1" ht="18" customHeight="1" spans="1:5">
      <c r="A191" s="115">
        <v>2070112</v>
      </c>
      <c r="B191" s="115" t="s">
        <v>238</v>
      </c>
      <c r="C191" s="116">
        <v>101</v>
      </c>
      <c r="D191" s="116">
        <v>163</v>
      </c>
      <c r="E191" s="266">
        <f t="shared" si="14"/>
        <v>61.9631901840491</v>
      </c>
    </row>
    <row r="192" s="193" customFormat="1" ht="18" customHeight="1" spans="1:5">
      <c r="A192" s="115">
        <v>2070113</v>
      </c>
      <c r="B192" s="115" t="s">
        <v>239</v>
      </c>
      <c r="C192" s="116">
        <v>0</v>
      </c>
      <c r="D192" s="116">
        <v>73</v>
      </c>
      <c r="E192" s="266">
        <f t="shared" si="14"/>
        <v>0</v>
      </c>
    </row>
    <row r="193" s="193" customFormat="1" ht="18" customHeight="1" spans="1:5">
      <c r="A193" s="115">
        <v>2070199</v>
      </c>
      <c r="B193" s="115" t="s">
        <v>240</v>
      </c>
      <c r="C193" s="116">
        <v>1642</v>
      </c>
      <c r="D193" s="116">
        <v>909</v>
      </c>
      <c r="E193" s="266">
        <f t="shared" si="14"/>
        <v>180.638063806381</v>
      </c>
    </row>
    <row r="194" s="193" customFormat="1" ht="18" customHeight="1" spans="1:5">
      <c r="A194" s="115">
        <v>20702</v>
      </c>
      <c r="B194" s="117" t="s">
        <v>241</v>
      </c>
      <c r="C194" s="116">
        <f>SUM(C195:C196)</f>
        <v>113</v>
      </c>
      <c r="D194" s="116">
        <f>SUM(D195:D196)</f>
        <v>103</v>
      </c>
      <c r="E194" s="266">
        <f t="shared" si="14"/>
        <v>109.708737864078</v>
      </c>
    </row>
    <row r="195" s="193" customFormat="1" ht="18" customHeight="1" spans="1:5">
      <c r="A195" s="115">
        <v>2070201</v>
      </c>
      <c r="B195" s="115" t="s">
        <v>93</v>
      </c>
      <c r="C195" s="116">
        <v>0</v>
      </c>
      <c r="D195" s="116">
        <v>24</v>
      </c>
      <c r="E195" s="266">
        <f t="shared" si="14"/>
        <v>0</v>
      </c>
    </row>
    <row r="196" s="193" customFormat="1" ht="18" customHeight="1" spans="1:5">
      <c r="A196" s="115">
        <v>2070204</v>
      </c>
      <c r="B196" s="115" t="s">
        <v>242</v>
      </c>
      <c r="C196" s="116">
        <v>113</v>
      </c>
      <c r="D196" s="116">
        <v>79</v>
      </c>
      <c r="E196" s="266">
        <f t="shared" si="14"/>
        <v>143.037974683544</v>
      </c>
    </row>
    <row r="197" s="193" customFormat="1" ht="18" customHeight="1" spans="1:5">
      <c r="A197" s="115">
        <v>20703</v>
      </c>
      <c r="B197" s="117" t="s">
        <v>243</v>
      </c>
      <c r="C197" s="116">
        <f>SUM(C198:C201)</f>
        <v>401</v>
      </c>
      <c r="D197" s="116">
        <f>SUM(D198:D201)</f>
        <v>357</v>
      </c>
      <c r="E197" s="266">
        <f t="shared" si="14"/>
        <v>112.324929971989</v>
      </c>
    </row>
    <row r="198" s="193" customFormat="1" ht="18" customHeight="1" spans="1:5">
      <c r="A198" s="115">
        <v>2070301</v>
      </c>
      <c r="B198" s="115" t="s">
        <v>93</v>
      </c>
      <c r="C198" s="116">
        <v>9</v>
      </c>
      <c r="D198" s="116">
        <v>40</v>
      </c>
      <c r="E198" s="266">
        <f t="shared" si="14"/>
        <v>22.5</v>
      </c>
    </row>
    <row r="199" s="193" customFormat="1" ht="18" customHeight="1" spans="1:5">
      <c r="A199" s="115">
        <v>2070307</v>
      </c>
      <c r="B199" s="115" t="s">
        <v>244</v>
      </c>
      <c r="C199" s="116">
        <v>18</v>
      </c>
      <c r="D199" s="116">
        <v>169</v>
      </c>
      <c r="E199" s="266">
        <f t="shared" si="14"/>
        <v>10.6508875739645</v>
      </c>
    </row>
    <row r="200" s="193" customFormat="1" ht="18" customHeight="1" spans="1:5">
      <c r="A200" s="115">
        <v>2070308</v>
      </c>
      <c r="B200" s="115" t="s">
        <v>245</v>
      </c>
      <c r="C200" s="116">
        <v>4</v>
      </c>
      <c r="D200" s="116">
        <v>46</v>
      </c>
      <c r="E200" s="266">
        <f t="shared" si="14"/>
        <v>8.69565217391304</v>
      </c>
    </row>
    <row r="201" s="193" customFormat="1" ht="18" customHeight="1" spans="1:5">
      <c r="A201" s="115">
        <v>2070399</v>
      </c>
      <c r="B201" s="115" t="s">
        <v>246</v>
      </c>
      <c r="C201" s="116">
        <v>370</v>
      </c>
      <c r="D201" s="116">
        <v>102</v>
      </c>
      <c r="E201" s="266">
        <f t="shared" si="14"/>
        <v>362.745098039216</v>
      </c>
    </row>
    <row r="202" s="193" customFormat="1" ht="18" customHeight="1" spans="1:5">
      <c r="A202" s="115">
        <v>20706</v>
      </c>
      <c r="B202" s="118" t="s">
        <v>247</v>
      </c>
      <c r="C202" s="116">
        <f>SUM(C203:C206)</f>
        <v>33</v>
      </c>
      <c r="D202" s="116">
        <f>SUM(D203:D206)</f>
        <v>34</v>
      </c>
      <c r="E202" s="266">
        <f t="shared" si="14"/>
        <v>97.0588235294118</v>
      </c>
    </row>
    <row r="203" s="193" customFormat="1" ht="18" customHeight="1" spans="1:5">
      <c r="A203" s="115">
        <v>2070601</v>
      </c>
      <c r="B203" s="119" t="s">
        <v>93</v>
      </c>
      <c r="C203" s="116">
        <v>0</v>
      </c>
      <c r="D203" s="116">
        <v>7</v>
      </c>
      <c r="E203" s="266">
        <f t="shared" si="14"/>
        <v>0</v>
      </c>
    </row>
    <row r="204" s="193" customFormat="1" ht="18" customHeight="1" spans="1:5">
      <c r="A204" s="115">
        <v>2070604</v>
      </c>
      <c r="B204" s="119" t="s">
        <v>248</v>
      </c>
      <c r="C204" s="116">
        <v>4</v>
      </c>
      <c r="D204" s="116">
        <v>19</v>
      </c>
      <c r="E204" s="266">
        <f t="shared" si="14"/>
        <v>21.0526315789474</v>
      </c>
    </row>
    <row r="205" s="193" customFormat="1" ht="18" customHeight="1" spans="1:5">
      <c r="A205" s="115">
        <v>2070607</v>
      </c>
      <c r="B205" s="119" t="s">
        <v>249</v>
      </c>
      <c r="C205" s="116">
        <v>9</v>
      </c>
      <c r="D205" s="116">
        <v>0</v>
      </c>
      <c r="E205" s="266"/>
    </row>
    <row r="206" s="193" customFormat="1" ht="18" customHeight="1" spans="1:5">
      <c r="A206" s="115">
        <v>2070699</v>
      </c>
      <c r="B206" s="119" t="s">
        <v>250</v>
      </c>
      <c r="C206" s="116">
        <v>20</v>
      </c>
      <c r="D206" s="116">
        <v>8</v>
      </c>
      <c r="E206" s="266">
        <f t="shared" ref="E206:E216" si="15">C206/D206*100</f>
        <v>250</v>
      </c>
    </row>
    <row r="207" s="193" customFormat="1" ht="18" customHeight="1" spans="1:5">
      <c r="A207" s="115">
        <v>20708</v>
      </c>
      <c r="B207" s="118" t="s">
        <v>251</v>
      </c>
      <c r="C207" s="116">
        <f>SUM(C208:C211)</f>
        <v>529</v>
      </c>
      <c r="D207" s="116">
        <f>SUM(D208:D211)</f>
        <v>496</v>
      </c>
      <c r="E207" s="266">
        <f t="shared" si="15"/>
        <v>106.653225806452</v>
      </c>
    </row>
    <row r="208" s="193" customFormat="1" ht="18" customHeight="1" spans="1:5">
      <c r="A208" s="115">
        <v>2070801</v>
      </c>
      <c r="B208" s="119" t="s">
        <v>93</v>
      </c>
      <c r="C208" s="116">
        <v>372</v>
      </c>
      <c r="D208" s="116">
        <v>43</v>
      </c>
      <c r="E208" s="266">
        <f t="shared" si="15"/>
        <v>865.116279069767</v>
      </c>
    </row>
    <row r="209" s="193" customFormat="1" ht="18" customHeight="1" spans="1:5">
      <c r="A209" s="115">
        <v>2070807</v>
      </c>
      <c r="B209" s="119" t="s">
        <v>252</v>
      </c>
      <c r="C209" s="116">
        <v>0</v>
      </c>
      <c r="D209" s="116">
        <v>150</v>
      </c>
      <c r="E209" s="266">
        <f t="shared" si="15"/>
        <v>0</v>
      </c>
    </row>
    <row r="210" s="193" customFormat="1" ht="18" customHeight="1" spans="1:5">
      <c r="A210" s="115">
        <v>2070808</v>
      </c>
      <c r="B210" s="119" t="s">
        <v>253</v>
      </c>
      <c r="C210" s="116">
        <v>130</v>
      </c>
      <c r="D210" s="116">
        <v>253</v>
      </c>
      <c r="E210" s="266">
        <f t="shared" si="15"/>
        <v>51.3833992094862</v>
      </c>
    </row>
    <row r="211" s="193" customFormat="1" ht="18" customHeight="1" spans="1:5">
      <c r="A211" s="115">
        <v>2070899</v>
      </c>
      <c r="B211" s="119" t="s">
        <v>254</v>
      </c>
      <c r="C211" s="116">
        <v>27</v>
      </c>
      <c r="D211" s="116">
        <v>50</v>
      </c>
      <c r="E211" s="266">
        <f t="shared" si="15"/>
        <v>54</v>
      </c>
    </row>
    <row r="212" s="193" customFormat="1" ht="18" customHeight="1" spans="1:5">
      <c r="A212" s="115">
        <v>20799</v>
      </c>
      <c r="B212" s="117" t="s">
        <v>255</v>
      </c>
      <c r="C212" s="116">
        <f>SUM(C213:C213)</f>
        <v>309</v>
      </c>
      <c r="D212" s="116">
        <f>SUM(D213:D213)</f>
        <v>3311</v>
      </c>
      <c r="E212" s="266">
        <f t="shared" si="15"/>
        <v>9.3325279371791</v>
      </c>
    </row>
    <row r="213" s="193" customFormat="1" ht="18" customHeight="1" spans="1:5">
      <c r="A213" s="115">
        <v>2079999</v>
      </c>
      <c r="B213" s="115" t="s">
        <v>256</v>
      </c>
      <c r="C213" s="116">
        <v>309</v>
      </c>
      <c r="D213" s="116">
        <v>3311</v>
      </c>
      <c r="E213" s="266">
        <f t="shared" si="15"/>
        <v>9.3325279371791</v>
      </c>
    </row>
    <row r="214" s="193" customFormat="1" ht="18" customHeight="1" spans="1:5">
      <c r="A214" s="115">
        <v>208</v>
      </c>
      <c r="B214" s="117" t="s">
        <v>257</v>
      </c>
      <c r="C214" s="116">
        <f>SUM(C215,C225,C230,C238,C240,C246,C253,C259,C265,C268,C270,C273,C275,C277,C280,C283,C287,C290)</f>
        <v>42076</v>
      </c>
      <c r="D214" s="116">
        <f>SUM(D215,D225,D230,D238,D240,D246,D253,D259,D265,D268,D270,D273,D275,D277,D280,D283,D287,D290)</f>
        <v>39135</v>
      </c>
      <c r="E214" s="266">
        <f t="shared" si="15"/>
        <v>107.515012137473</v>
      </c>
    </row>
    <row r="215" s="193" customFormat="1" ht="18" customHeight="1" spans="1:5">
      <c r="A215" s="115">
        <v>20801</v>
      </c>
      <c r="B215" s="117" t="s">
        <v>258</v>
      </c>
      <c r="C215" s="116">
        <f>SUM(C216:C224)</f>
        <v>1850</v>
      </c>
      <c r="D215" s="116">
        <f>SUM(D216:D224)</f>
        <v>2016</v>
      </c>
      <c r="E215" s="266">
        <f t="shared" si="15"/>
        <v>91.765873015873</v>
      </c>
    </row>
    <row r="216" s="193" customFormat="1" ht="18" customHeight="1" spans="1:5">
      <c r="A216" s="115">
        <v>2080101</v>
      </c>
      <c r="B216" s="115" t="s">
        <v>93</v>
      </c>
      <c r="C216" s="116">
        <v>367</v>
      </c>
      <c r="D216" s="116">
        <v>325</v>
      </c>
      <c r="E216" s="266">
        <f t="shared" si="15"/>
        <v>112.923076923077</v>
      </c>
    </row>
    <row r="217" s="193" customFormat="1" ht="18" customHeight="1" spans="1:5">
      <c r="A217" s="115">
        <v>2080102</v>
      </c>
      <c r="B217" s="115" t="s">
        <v>94</v>
      </c>
      <c r="C217" s="116">
        <v>221</v>
      </c>
      <c r="D217" s="116">
        <v>0</v>
      </c>
      <c r="E217" s="266"/>
    </row>
    <row r="218" s="193" customFormat="1" ht="18" customHeight="1" spans="1:5">
      <c r="A218" s="115">
        <v>2080104</v>
      </c>
      <c r="B218" s="115" t="s">
        <v>259</v>
      </c>
      <c r="C218" s="116">
        <v>590</v>
      </c>
      <c r="D218" s="116">
        <v>781</v>
      </c>
      <c r="E218" s="266">
        <f t="shared" ref="E218:E220" si="16">C218/D218*100</f>
        <v>75.5441741357234</v>
      </c>
    </row>
    <row r="219" s="193" customFormat="1" ht="18" customHeight="1" spans="1:5">
      <c r="A219" s="115">
        <v>2080105</v>
      </c>
      <c r="B219" s="115" t="s">
        <v>260</v>
      </c>
      <c r="C219" s="116">
        <v>38</v>
      </c>
      <c r="D219" s="116">
        <v>49</v>
      </c>
      <c r="E219" s="266">
        <f t="shared" si="16"/>
        <v>77.5510204081633</v>
      </c>
    </row>
    <row r="220" s="193" customFormat="1" ht="18" customHeight="1" spans="1:5">
      <c r="A220" s="115">
        <v>2080106</v>
      </c>
      <c r="B220" s="115" t="s">
        <v>261</v>
      </c>
      <c r="C220" s="116">
        <v>155</v>
      </c>
      <c r="D220" s="116">
        <v>139</v>
      </c>
      <c r="E220" s="266">
        <f t="shared" si="16"/>
        <v>111.510791366906</v>
      </c>
    </row>
    <row r="221" s="193" customFormat="1" ht="18" customHeight="1" spans="1:5">
      <c r="A221" s="115">
        <v>2080107</v>
      </c>
      <c r="B221" s="115" t="s">
        <v>262</v>
      </c>
      <c r="C221" s="116">
        <v>32</v>
      </c>
      <c r="D221" s="116">
        <v>0</v>
      </c>
      <c r="E221" s="266"/>
    </row>
    <row r="222" s="193" customFormat="1" ht="18" customHeight="1" spans="1:5">
      <c r="A222" s="115">
        <v>2080109</v>
      </c>
      <c r="B222" s="115" t="s">
        <v>263</v>
      </c>
      <c r="C222" s="116">
        <v>275</v>
      </c>
      <c r="D222" s="116">
        <v>411</v>
      </c>
      <c r="E222" s="266">
        <f t="shared" ref="E222:E226" si="17">C222/D222*100</f>
        <v>66.9099756690998</v>
      </c>
    </row>
    <row r="223" s="193" customFormat="1" ht="18" customHeight="1" spans="1:5">
      <c r="A223" s="115">
        <v>2080112</v>
      </c>
      <c r="B223" s="115" t="s">
        <v>264</v>
      </c>
      <c r="C223" s="116">
        <v>0</v>
      </c>
      <c r="D223" s="116">
        <v>3</v>
      </c>
      <c r="E223" s="266">
        <f t="shared" si="17"/>
        <v>0</v>
      </c>
    </row>
    <row r="224" s="193" customFormat="1" ht="18" customHeight="1" spans="1:5">
      <c r="A224" s="115">
        <v>2080199</v>
      </c>
      <c r="B224" s="115" t="s">
        <v>265</v>
      </c>
      <c r="C224" s="116">
        <v>172</v>
      </c>
      <c r="D224" s="116">
        <v>308</v>
      </c>
      <c r="E224" s="266">
        <f t="shared" si="17"/>
        <v>55.8441558441558</v>
      </c>
    </row>
    <row r="225" s="193" customFormat="1" ht="18" customHeight="1" spans="1:5">
      <c r="A225" s="115">
        <v>20802</v>
      </c>
      <c r="B225" s="117" t="s">
        <v>266</v>
      </c>
      <c r="C225" s="116">
        <f>SUM(C226:C229)</f>
        <v>1825</v>
      </c>
      <c r="D225" s="116">
        <f>SUM(D226:D229)</f>
        <v>902</v>
      </c>
      <c r="E225" s="266">
        <f t="shared" si="17"/>
        <v>202.328159645233</v>
      </c>
    </row>
    <row r="226" s="193" customFormat="1" ht="18" customHeight="1" spans="1:5">
      <c r="A226" s="115">
        <v>2080201</v>
      </c>
      <c r="B226" s="115" t="s">
        <v>93</v>
      </c>
      <c r="C226" s="116">
        <v>317</v>
      </c>
      <c r="D226" s="116">
        <v>412</v>
      </c>
      <c r="E226" s="266">
        <f t="shared" si="17"/>
        <v>76.9417475728155</v>
      </c>
    </row>
    <row r="227" s="193" customFormat="1" ht="18" customHeight="1" spans="1:5">
      <c r="A227" s="115">
        <v>2080202</v>
      </c>
      <c r="B227" s="115" t="s">
        <v>94</v>
      </c>
      <c r="C227" s="116">
        <v>55</v>
      </c>
      <c r="D227" s="116">
        <v>0</v>
      </c>
      <c r="E227" s="266"/>
    </row>
    <row r="228" s="193" customFormat="1" ht="18" customHeight="1" spans="1:5">
      <c r="A228" s="115">
        <v>2080208</v>
      </c>
      <c r="B228" s="115" t="s">
        <v>267</v>
      </c>
      <c r="C228" s="116">
        <v>877</v>
      </c>
      <c r="D228" s="116">
        <v>398</v>
      </c>
      <c r="E228" s="266">
        <f t="shared" ref="E228:E231" si="18">C228/D228*100</f>
        <v>220.35175879397</v>
      </c>
    </row>
    <row r="229" s="193" customFormat="1" ht="18" customHeight="1" spans="1:5">
      <c r="A229" s="115">
        <v>2080299</v>
      </c>
      <c r="B229" s="115" t="s">
        <v>268</v>
      </c>
      <c r="C229" s="116">
        <v>576</v>
      </c>
      <c r="D229" s="116">
        <v>92</v>
      </c>
      <c r="E229" s="266">
        <f t="shared" si="18"/>
        <v>626.086956521739</v>
      </c>
    </row>
    <row r="230" s="193" customFormat="1" ht="18" customHeight="1" spans="1:5">
      <c r="A230" s="115">
        <v>20805</v>
      </c>
      <c r="B230" s="117" t="s">
        <v>269</v>
      </c>
      <c r="C230" s="116">
        <f>SUM(C231:C237)</f>
        <v>18380</v>
      </c>
      <c r="D230" s="116">
        <f>SUM(D231:D237)</f>
        <v>15323</v>
      </c>
      <c r="E230" s="266">
        <f t="shared" si="18"/>
        <v>119.950401357437</v>
      </c>
    </row>
    <row r="231" s="193" customFormat="1" ht="18" customHeight="1" spans="1:5">
      <c r="A231" s="115">
        <v>2080501</v>
      </c>
      <c r="B231" s="115" t="s">
        <v>270</v>
      </c>
      <c r="C231" s="116">
        <v>3905</v>
      </c>
      <c r="D231" s="116">
        <v>4320</v>
      </c>
      <c r="E231" s="266">
        <f t="shared" si="18"/>
        <v>90.3935185185185</v>
      </c>
    </row>
    <row r="232" s="193" customFormat="1" ht="18" customHeight="1" spans="1:5">
      <c r="A232" s="115">
        <v>2080502</v>
      </c>
      <c r="B232" s="115" t="s">
        <v>271</v>
      </c>
      <c r="C232" s="116">
        <v>71</v>
      </c>
      <c r="D232" s="116">
        <v>0</v>
      </c>
      <c r="E232" s="266"/>
    </row>
    <row r="233" s="193" customFormat="1" ht="18" customHeight="1" spans="1:5">
      <c r="A233" s="115">
        <v>2080505</v>
      </c>
      <c r="B233" s="115" t="s">
        <v>272</v>
      </c>
      <c r="C233" s="116">
        <v>8346</v>
      </c>
      <c r="D233" s="116">
        <v>7249</v>
      </c>
      <c r="E233" s="266">
        <f t="shared" ref="E233:E249" si="19">C233/D233*100</f>
        <v>115.133121809905</v>
      </c>
    </row>
    <row r="234" s="193" customFormat="1" ht="18" customHeight="1" spans="1:5">
      <c r="A234" s="115">
        <v>2080506</v>
      </c>
      <c r="B234" s="115" t="s">
        <v>273</v>
      </c>
      <c r="C234" s="116">
        <v>1477</v>
      </c>
      <c r="D234" s="116">
        <v>3545</v>
      </c>
      <c r="E234" s="266">
        <f t="shared" si="19"/>
        <v>41.6643159379408</v>
      </c>
    </row>
    <row r="235" s="193" customFormat="1" ht="18" customHeight="1" spans="1:5">
      <c r="A235" s="115">
        <v>2080507</v>
      </c>
      <c r="B235" s="115" t="s">
        <v>274</v>
      </c>
      <c r="C235" s="116">
        <v>3258</v>
      </c>
      <c r="D235" s="116">
        <v>0</v>
      </c>
      <c r="E235" s="266"/>
    </row>
    <row r="236" s="193" customFormat="1" ht="18" customHeight="1" spans="1:5">
      <c r="A236" s="115">
        <v>2080508</v>
      </c>
      <c r="B236" s="115" t="s">
        <v>275</v>
      </c>
      <c r="C236" s="116">
        <v>0</v>
      </c>
      <c r="D236" s="116">
        <v>191</v>
      </c>
      <c r="E236" s="266">
        <f t="shared" si="19"/>
        <v>0</v>
      </c>
    </row>
    <row r="237" s="193" customFormat="1" ht="18" customHeight="1" spans="1:5">
      <c r="A237" s="115">
        <v>2080599</v>
      </c>
      <c r="B237" s="115" t="s">
        <v>276</v>
      </c>
      <c r="C237" s="116">
        <v>1323</v>
      </c>
      <c r="D237" s="116">
        <v>18</v>
      </c>
      <c r="E237" s="266">
        <f t="shared" si="19"/>
        <v>7350</v>
      </c>
    </row>
    <row r="238" s="193" customFormat="1" ht="18" customHeight="1" spans="1:5">
      <c r="A238" s="115">
        <v>20807</v>
      </c>
      <c r="B238" s="117" t="s">
        <v>277</v>
      </c>
      <c r="C238" s="116">
        <f>SUM(C239:C239)</f>
        <v>1755</v>
      </c>
      <c r="D238" s="116">
        <f>SUM(D239:D239)</f>
        <v>2020</v>
      </c>
      <c r="E238" s="266">
        <f t="shared" si="19"/>
        <v>86.8811881188119</v>
      </c>
    </row>
    <row r="239" s="193" customFormat="1" ht="18" customHeight="1" spans="1:5">
      <c r="A239" s="115">
        <v>2080799</v>
      </c>
      <c r="B239" s="115" t="s">
        <v>278</v>
      </c>
      <c r="C239" s="116">
        <v>1755</v>
      </c>
      <c r="D239" s="116">
        <v>2020</v>
      </c>
      <c r="E239" s="266">
        <f t="shared" si="19"/>
        <v>86.8811881188119</v>
      </c>
    </row>
    <row r="240" s="193" customFormat="1" ht="18" customHeight="1" spans="1:5">
      <c r="A240" s="115">
        <v>20808</v>
      </c>
      <c r="B240" s="117" t="s">
        <v>279</v>
      </c>
      <c r="C240" s="116">
        <f>SUM(C241:C245)</f>
        <v>2795</v>
      </c>
      <c r="D240" s="116">
        <f>SUM(D241:D245)</f>
        <v>3351</v>
      </c>
      <c r="E240" s="266">
        <f t="shared" si="19"/>
        <v>83.4079379289764</v>
      </c>
    </row>
    <row r="241" s="193" customFormat="1" ht="18" customHeight="1" spans="1:5">
      <c r="A241" s="115">
        <v>2080801</v>
      </c>
      <c r="B241" s="115" t="s">
        <v>280</v>
      </c>
      <c r="C241" s="116">
        <v>1040</v>
      </c>
      <c r="D241" s="116">
        <v>1168</v>
      </c>
      <c r="E241" s="266">
        <f t="shared" si="19"/>
        <v>89.041095890411</v>
      </c>
    </row>
    <row r="242" s="193" customFormat="1" ht="18" customHeight="1" spans="1:5">
      <c r="A242" s="115">
        <v>2080802</v>
      </c>
      <c r="B242" s="115" t="s">
        <v>281</v>
      </c>
      <c r="C242" s="116">
        <v>111</v>
      </c>
      <c r="D242" s="116">
        <v>13</v>
      </c>
      <c r="E242" s="266">
        <f t="shared" si="19"/>
        <v>853.846153846154</v>
      </c>
    </row>
    <row r="243" s="193" customFormat="1" ht="18" customHeight="1" spans="1:5">
      <c r="A243" s="115">
        <v>2080804</v>
      </c>
      <c r="B243" s="271" t="s">
        <v>282</v>
      </c>
      <c r="C243" s="116">
        <v>0</v>
      </c>
      <c r="D243" s="116">
        <v>15</v>
      </c>
      <c r="E243" s="266">
        <f t="shared" si="19"/>
        <v>0</v>
      </c>
    </row>
    <row r="244" s="193" customFormat="1" ht="18" customHeight="1" spans="1:5">
      <c r="A244" s="115">
        <v>2080805</v>
      </c>
      <c r="B244" s="115" t="s">
        <v>283</v>
      </c>
      <c r="C244" s="116">
        <v>169</v>
      </c>
      <c r="D244" s="116">
        <v>120</v>
      </c>
      <c r="E244" s="266">
        <f t="shared" si="19"/>
        <v>140.833333333333</v>
      </c>
    </row>
    <row r="245" s="193" customFormat="1" ht="18" customHeight="1" spans="1:5">
      <c r="A245" s="115">
        <v>2080899</v>
      </c>
      <c r="B245" s="115" t="s">
        <v>284</v>
      </c>
      <c r="C245" s="116">
        <v>1475</v>
      </c>
      <c r="D245" s="116">
        <v>2035</v>
      </c>
      <c r="E245" s="266">
        <f t="shared" si="19"/>
        <v>72.4815724815725</v>
      </c>
    </row>
    <row r="246" s="193" customFormat="1" ht="18" customHeight="1" spans="1:5">
      <c r="A246" s="115">
        <v>20809</v>
      </c>
      <c r="B246" s="117" t="s">
        <v>285</v>
      </c>
      <c r="C246" s="116">
        <f>SUM(C247:C252)</f>
        <v>471</v>
      </c>
      <c r="D246" s="116">
        <f>SUM(D247:D252)</f>
        <v>219</v>
      </c>
      <c r="E246" s="266">
        <f t="shared" si="19"/>
        <v>215.068493150685</v>
      </c>
    </row>
    <row r="247" s="193" customFormat="1" ht="18" customHeight="1" spans="1:5">
      <c r="A247" s="115">
        <v>2080901</v>
      </c>
      <c r="B247" s="115" t="s">
        <v>286</v>
      </c>
      <c r="C247" s="116">
        <v>103</v>
      </c>
      <c r="D247" s="116">
        <v>3</v>
      </c>
      <c r="E247" s="266">
        <f t="shared" si="19"/>
        <v>3433.33333333333</v>
      </c>
    </row>
    <row r="248" s="193" customFormat="1" ht="18" customHeight="1" spans="1:5">
      <c r="A248" s="115">
        <v>2080902</v>
      </c>
      <c r="B248" s="115" t="s">
        <v>287</v>
      </c>
      <c r="C248" s="116">
        <v>3</v>
      </c>
      <c r="D248" s="116">
        <v>29</v>
      </c>
      <c r="E248" s="266">
        <f t="shared" si="19"/>
        <v>10.3448275862069</v>
      </c>
    </row>
    <row r="249" s="193" customFormat="1" ht="18" customHeight="1" spans="1:5">
      <c r="A249" s="115">
        <v>2080903</v>
      </c>
      <c r="B249" s="115" t="s">
        <v>288</v>
      </c>
      <c r="C249" s="116">
        <v>0</v>
      </c>
      <c r="D249" s="116">
        <v>4</v>
      </c>
      <c r="E249" s="266">
        <f t="shared" si="19"/>
        <v>0</v>
      </c>
    </row>
    <row r="250" s="193" customFormat="1" ht="18" customHeight="1" spans="1:5">
      <c r="A250" s="115">
        <v>2080904</v>
      </c>
      <c r="B250" s="115" t="s">
        <v>289</v>
      </c>
      <c r="C250" s="116">
        <v>35</v>
      </c>
      <c r="D250" s="116">
        <v>0</v>
      </c>
      <c r="E250" s="266"/>
    </row>
    <row r="251" s="193" customFormat="1" ht="18" customHeight="1" spans="1:5">
      <c r="A251" s="115">
        <v>2080905</v>
      </c>
      <c r="B251" s="115" t="s">
        <v>290</v>
      </c>
      <c r="C251" s="116">
        <v>59</v>
      </c>
      <c r="D251" s="116">
        <v>28</v>
      </c>
      <c r="E251" s="266">
        <f t="shared" ref="E251:E266" si="20">C251/D251*100</f>
        <v>210.714285714286</v>
      </c>
    </row>
    <row r="252" s="193" customFormat="1" ht="18" customHeight="1" spans="1:5">
      <c r="A252" s="115">
        <v>2080999</v>
      </c>
      <c r="B252" s="115" t="s">
        <v>291</v>
      </c>
      <c r="C252" s="116">
        <v>271</v>
      </c>
      <c r="D252" s="116">
        <v>155</v>
      </c>
      <c r="E252" s="266">
        <f t="shared" si="20"/>
        <v>174.838709677419</v>
      </c>
    </row>
    <row r="253" s="193" customFormat="1" ht="18" customHeight="1" spans="1:5">
      <c r="A253" s="115">
        <v>20810</v>
      </c>
      <c r="B253" s="117" t="s">
        <v>292</v>
      </c>
      <c r="C253" s="116">
        <f>SUM(C254:C258)</f>
        <v>201</v>
      </c>
      <c r="D253" s="116">
        <f>SUM(D254:D258)</f>
        <v>551</v>
      </c>
      <c r="E253" s="266">
        <f t="shared" si="20"/>
        <v>36.4791288566243</v>
      </c>
    </row>
    <row r="254" s="193" customFormat="1" ht="18" customHeight="1" spans="1:5">
      <c r="A254" s="115">
        <v>2081001</v>
      </c>
      <c r="B254" s="115" t="s">
        <v>293</v>
      </c>
      <c r="C254" s="116">
        <v>107</v>
      </c>
      <c r="D254" s="116">
        <v>62</v>
      </c>
      <c r="E254" s="266">
        <f t="shared" si="20"/>
        <v>172.58064516129</v>
      </c>
    </row>
    <row r="255" s="193" customFormat="1" ht="18" customHeight="1" spans="1:5">
      <c r="A255" s="115">
        <v>2081002</v>
      </c>
      <c r="B255" s="115" t="s">
        <v>294</v>
      </c>
      <c r="C255" s="116">
        <v>49</v>
      </c>
      <c r="D255" s="116">
        <v>355</v>
      </c>
      <c r="E255" s="266">
        <f t="shared" si="20"/>
        <v>13.8028169014085</v>
      </c>
    </row>
    <row r="256" s="193" customFormat="1" ht="18" customHeight="1" spans="1:5">
      <c r="A256" s="115">
        <v>2081004</v>
      </c>
      <c r="B256" s="115" t="s">
        <v>295</v>
      </c>
      <c r="C256" s="116">
        <v>0</v>
      </c>
      <c r="D256" s="116">
        <v>107</v>
      </c>
      <c r="E256" s="266">
        <f t="shared" si="20"/>
        <v>0</v>
      </c>
    </row>
    <row r="257" s="193" customFormat="1" ht="18" customHeight="1" spans="1:5">
      <c r="A257" s="115">
        <v>2081006</v>
      </c>
      <c r="B257" s="115" t="s">
        <v>296</v>
      </c>
      <c r="C257" s="116">
        <v>40</v>
      </c>
      <c r="D257" s="116">
        <v>20</v>
      </c>
      <c r="E257" s="266">
        <f t="shared" si="20"/>
        <v>200</v>
      </c>
    </row>
    <row r="258" s="193" customFormat="1" ht="18" customHeight="1" spans="1:5">
      <c r="A258" s="115">
        <v>2081099</v>
      </c>
      <c r="B258" s="115" t="s">
        <v>297</v>
      </c>
      <c r="C258" s="116">
        <v>5</v>
      </c>
      <c r="D258" s="116">
        <v>7</v>
      </c>
      <c r="E258" s="266">
        <f t="shared" si="20"/>
        <v>71.4285714285714</v>
      </c>
    </row>
    <row r="259" s="193" customFormat="1" ht="18" customHeight="1" spans="1:5">
      <c r="A259" s="115">
        <v>20811</v>
      </c>
      <c r="B259" s="117" t="s">
        <v>298</v>
      </c>
      <c r="C259" s="116">
        <f>SUM(C260:C264)</f>
        <v>1690</v>
      </c>
      <c r="D259" s="116">
        <f>SUM(D260:D264)</f>
        <v>1457</v>
      </c>
      <c r="E259" s="266">
        <f t="shared" si="20"/>
        <v>115.991763898421</v>
      </c>
    </row>
    <row r="260" s="193" customFormat="1" ht="18" customHeight="1" spans="1:5">
      <c r="A260" s="115">
        <v>2081101</v>
      </c>
      <c r="B260" s="115" t="s">
        <v>93</v>
      </c>
      <c r="C260" s="116">
        <v>75</v>
      </c>
      <c r="D260" s="116">
        <v>83</v>
      </c>
      <c r="E260" s="266">
        <f t="shared" si="20"/>
        <v>90.3614457831325</v>
      </c>
    </row>
    <row r="261" s="193" customFormat="1" ht="18" customHeight="1" spans="1:5">
      <c r="A261" s="115">
        <v>2081104</v>
      </c>
      <c r="B261" s="115" t="s">
        <v>299</v>
      </c>
      <c r="C261" s="116">
        <v>44</v>
      </c>
      <c r="D261" s="116">
        <v>56</v>
      </c>
      <c r="E261" s="266">
        <f t="shared" si="20"/>
        <v>78.5714285714286</v>
      </c>
    </row>
    <row r="262" s="193" customFormat="1" ht="18" customHeight="1" spans="1:5">
      <c r="A262" s="115">
        <v>2081105</v>
      </c>
      <c r="B262" s="115" t="s">
        <v>300</v>
      </c>
      <c r="C262" s="116">
        <v>31</v>
      </c>
      <c r="D262" s="116">
        <v>56</v>
      </c>
      <c r="E262" s="266">
        <f t="shared" si="20"/>
        <v>55.3571428571429</v>
      </c>
    </row>
    <row r="263" s="193" customFormat="1" ht="18" customHeight="1" spans="1:5">
      <c r="A263" s="115">
        <v>2081107</v>
      </c>
      <c r="B263" s="115" t="s">
        <v>301</v>
      </c>
      <c r="C263" s="116">
        <v>506</v>
      </c>
      <c r="D263" s="116">
        <v>324</v>
      </c>
      <c r="E263" s="266">
        <f t="shared" si="20"/>
        <v>156.172839506173</v>
      </c>
    </row>
    <row r="264" s="193" customFormat="1" ht="18" customHeight="1" spans="1:5">
      <c r="A264" s="115">
        <v>2081199</v>
      </c>
      <c r="B264" s="115" t="s">
        <v>302</v>
      </c>
      <c r="C264" s="116">
        <v>1034</v>
      </c>
      <c r="D264" s="116">
        <v>938</v>
      </c>
      <c r="E264" s="266">
        <f t="shared" si="20"/>
        <v>110.234541577825</v>
      </c>
    </row>
    <row r="265" s="193" customFormat="1" ht="18" customHeight="1" spans="1:5">
      <c r="A265" s="115">
        <v>20819</v>
      </c>
      <c r="B265" s="117" t="s">
        <v>303</v>
      </c>
      <c r="C265" s="116">
        <f>SUM(C266:C267)</f>
        <v>5289</v>
      </c>
      <c r="D265" s="116">
        <f>SUM(D266:D266)</f>
        <v>5229</v>
      </c>
      <c r="E265" s="266">
        <f t="shared" si="20"/>
        <v>101.147446930579</v>
      </c>
    </row>
    <row r="266" s="193" customFormat="1" ht="18" customHeight="1" spans="1:5">
      <c r="A266" s="115">
        <v>2081901</v>
      </c>
      <c r="B266" s="115" t="s">
        <v>304</v>
      </c>
      <c r="C266" s="116">
        <v>4459</v>
      </c>
      <c r="D266" s="116">
        <v>5229</v>
      </c>
      <c r="E266" s="266">
        <f t="shared" si="20"/>
        <v>85.2744310575636</v>
      </c>
    </row>
    <row r="267" s="193" customFormat="1" ht="18" customHeight="1" spans="1:5">
      <c r="A267" s="115">
        <v>2081902</v>
      </c>
      <c r="B267" s="115" t="s">
        <v>305</v>
      </c>
      <c r="C267" s="116">
        <v>830</v>
      </c>
      <c r="D267" s="116">
        <v>0</v>
      </c>
      <c r="E267" s="266"/>
    </row>
    <row r="268" s="193" customFormat="1" ht="18" customHeight="1" spans="1:5">
      <c r="A268" s="115">
        <v>20820</v>
      </c>
      <c r="B268" s="117" t="s">
        <v>306</v>
      </c>
      <c r="C268" s="116">
        <f>SUM(C269:C269)</f>
        <v>198</v>
      </c>
      <c r="D268" s="116">
        <f>SUM(D269:D269)</f>
        <v>0</v>
      </c>
      <c r="E268" s="266"/>
    </row>
    <row r="269" s="193" customFormat="1" ht="18" customHeight="1" spans="1:5">
      <c r="A269" s="115">
        <v>2082001</v>
      </c>
      <c r="B269" s="115" t="s">
        <v>307</v>
      </c>
      <c r="C269" s="116">
        <v>198</v>
      </c>
      <c r="D269" s="116">
        <v>0</v>
      </c>
      <c r="E269" s="266"/>
    </row>
    <row r="270" s="193" customFormat="1" ht="18" customHeight="1" spans="1:5">
      <c r="A270" s="115">
        <v>20821</v>
      </c>
      <c r="B270" s="117" t="s">
        <v>308</v>
      </c>
      <c r="C270" s="116">
        <f>SUM(C271:C272)</f>
        <v>403</v>
      </c>
      <c r="D270" s="116">
        <f>SUM(D272:D272)</f>
        <v>5</v>
      </c>
      <c r="E270" s="266">
        <f t="shared" ref="E270:E287" si="21">C270/D270*100</f>
        <v>8060</v>
      </c>
    </row>
    <row r="271" s="193" customFormat="1" ht="18" customHeight="1" spans="1:5">
      <c r="A271" s="115">
        <v>2082101</v>
      </c>
      <c r="B271" s="115" t="s">
        <v>309</v>
      </c>
      <c r="C271" s="116">
        <v>403</v>
      </c>
      <c r="D271" s="116">
        <v>0</v>
      </c>
      <c r="E271" s="266"/>
    </row>
    <row r="272" s="193" customFormat="1" ht="18" customHeight="1" spans="1:5">
      <c r="A272" s="115">
        <v>2082102</v>
      </c>
      <c r="B272" s="115" t="s">
        <v>310</v>
      </c>
      <c r="C272" s="116">
        <v>0</v>
      </c>
      <c r="D272" s="116">
        <v>5</v>
      </c>
      <c r="E272" s="266">
        <f t="shared" si="21"/>
        <v>0</v>
      </c>
    </row>
    <row r="273" s="193" customFormat="1" ht="18" customHeight="1" spans="1:5">
      <c r="A273" s="115">
        <v>20824</v>
      </c>
      <c r="B273" s="117" t="s">
        <v>311</v>
      </c>
      <c r="C273" s="116">
        <f>SUM(C274:C274)</f>
        <v>33</v>
      </c>
      <c r="D273" s="116">
        <f>SUM(D274:D274)</f>
        <v>7</v>
      </c>
      <c r="E273" s="266">
        <f t="shared" si="21"/>
        <v>471.428571428571</v>
      </c>
    </row>
    <row r="274" s="193" customFormat="1" ht="18" customHeight="1" spans="1:5">
      <c r="A274" s="115">
        <v>2082402</v>
      </c>
      <c r="B274" s="115" t="s">
        <v>312</v>
      </c>
      <c r="C274" s="116">
        <v>33</v>
      </c>
      <c r="D274" s="116">
        <v>7</v>
      </c>
      <c r="E274" s="266">
        <f t="shared" si="21"/>
        <v>471.428571428571</v>
      </c>
    </row>
    <row r="275" s="193" customFormat="1" ht="18" customHeight="1" spans="1:5">
      <c r="A275" s="115">
        <v>20825</v>
      </c>
      <c r="B275" s="117" t="s">
        <v>313</v>
      </c>
      <c r="C275" s="116">
        <f>SUM(C276:C276)</f>
        <v>205</v>
      </c>
      <c r="D275" s="116">
        <f>SUM(D276:D276)</f>
        <v>3</v>
      </c>
      <c r="E275" s="266">
        <f t="shared" si="21"/>
        <v>6833.33333333333</v>
      </c>
    </row>
    <row r="276" s="193" customFormat="1" ht="18" customHeight="1" spans="1:5">
      <c r="A276" s="115">
        <v>2082502</v>
      </c>
      <c r="B276" s="115" t="s">
        <v>314</v>
      </c>
      <c r="C276" s="116">
        <v>205</v>
      </c>
      <c r="D276" s="116">
        <v>3</v>
      </c>
      <c r="E276" s="266">
        <f t="shared" si="21"/>
        <v>6833.33333333333</v>
      </c>
    </row>
    <row r="277" s="193" customFormat="1" ht="18" customHeight="1" spans="1:5">
      <c r="A277" s="115">
        <v>20826</v>
      </c>
      <c r="B277" s="117" t="s">
        <v>315</v>
      </c>
      <c r="C277" s="116">
        <f>SUM(C278:C279)</f>
        <v>5160</v>
      </c>
      <c r="D277" s="116">
        <f>SUM(D278:D279)</f>
        <v>6007</v>
      </c>
      <c r="E277" s="266">
        <f t="shared" si="21"/>
        <v>85.8997835858166</v>
      </c>
    </row>
    <row r="278" s="193" customFormat="1" ht="18" customHeight="1" spans="1:5">
      <c r="A278" s="115">
        <v>2082602</v>
      </c>
      <c r="B278" s="115" t="s">
        <v>316</v>
      </c>
      <c r="C278" s="116">
        <v>5054</v>
      </c>
      <c r="D278" s="116">
        <v>5127</v>
      </c>
      <c r="E278" s="266">
        <f t="shared" si="21"/>
        <v>98.5761653988687</v>
      </c>
    </row>
    <row r="279" s="193" customFormat="1" ht="18" customHeight="1" spans="1:5">
      <c r="A279" s="115">
        <v>2082699</v>
      </c>
      <c r="B279" s="115" t="s">
        <v>317</v>
      </c>
      <c r="C279" s="116">
        <v>106</v>
      </c>
      <c r="D279" s="116">
        <v>880</v>
      </c>
      <c r="E279" s="266">
        <f t="shared" si="21"/>
        <v>12.0454545454545</v>
      </c>
    </row>
    <row r="280" s="193" customFormat="1" ht="18" customHeight="1" spans="1:5">
      <c r="A280" s="115">
        <v>20827</v>
      </c>
      <c r="B280" s="117" t="s">
        <v>318</v>
      </c>
      <c r="C280" s="116">
        <f>SUM(C281:C282)</f>
        <v>528</v>
      </c>
      <c r="D280" s="116">
        <f>SUM(D281:D282)</f>
        <v>657</v>
      </c>
      <c r="E280" s="266">
        <f t="shared" si="21"/>
        <v>80.365296803653</v>
      </c>
    </row>
    <row r="281" s="193" customFormat="1" ht="18" customHeight="1" spans="1:5">
      <c r="A281" s="115">
        <v>2082701</v>
      </c>
      <c r="B281" s="115" t="s">
        <v>319</v>
      </c>
      <c r="C281" s="116">
        <v>253</v>
      </c>
      <c r="D281" s="116">
        <v>227</v>
      </c>
      <c r="E281" s="266">
        <f t="shared" si="21"/>
        <v>111.453744493392</v>
      </c>
    </row>
    <row r="282" s="193" customFormat="1" ht="18" customHeight="1" spans="1:5">
      <c r="A282" s="115">
        <v>2082702</v>
      </c>
      <c r="B282" s="115" t="s">
        <v>320</v>
      </c>
      <c r="C282" s="116">
        <v>275</v>
      </c>
      <c r="D282" s="116">
        <v>430</v>
      </c>
      <c r="E282" s="266">
        <f t="shared" si="21"/>
        <v>63.953488372093</v>
      </c>
    </row>
    <row r="283" s="193" customFormat="1" ht="18" customHeight="1" spans="1:5">
      <c r="A283" s="115">
        <v>20828</v>
      </c>
      <c r="B283" s="117" t="s">
        <v>321</v>
      </c>
      <c r="C283" s="116">
        <f>SUM(C284:C286)</f>
        <v>436</v>
      </c>
      <c r="D283" s="116">
        <f>SUM(D284:D286)</f>
        <v>531</v>
      </c>
      <c r="E283" s="266">
        <f t="shared" si="21"/>
        <v>82.1092278719397</v>
      </c>
    </row>
    <row r="284" s="193" customFormat="1" ht="18" customHeight="1" spans="1:5">
      <c r="A284" s="115">
        <v>2082801</v>
      </c>
      <c r="B284" s="115" t="s">
        <v>93</v>
      </c>
      <c r="C284" s="116">
        <v>193</v>
      </c>
      <c r="D284" s="116">
        <v>219</v>
      </c>
      <c r="E284" s="266">
        <f t="shared" si="21"/>
        <v>88.1278538812785</v>
      </c>
    </row>
    <row r="285" s="193" customFormat="1" ht="18" customHeight="1" spans="1:5">
      <c r="A285" s="115">
        <v>2082850</v>
      </c>
      <c r="B285" s="115" t="s">
        <v>100</v>
      </c>
      <c r="C285" s="116">
        <v>233</v>
      </c>
      <c r="D285" s="116">
        <v>275</v>
      </c>
      <c r="E285" s="266">
        <f t="shared" si="21"/>
        <v>84.7272727272727</v>
      </c>
    </row>
    <row r="286" s="193" customFormat="1" ht="18" customHeight="1" spans="1:5">
      <c r="A286" s="115">
        <v>2082899</v>
      </c>
      <c r="B286" s="115" t="s">
        <v>322</v>
      </c>
      <c r="C286" s="116">
        <v>10</v>
      </c>
      <c r="D286" s="116">
        <v>37</v>
      </c>
      <c r="E286" s="266">
        <f t="shared" si="21"/>
        <v>27.027027027027</v>
      </c>
    </row>
    <row r="287" s="193" customFormat="1" ht="18" customHeight="1" spans="1:5">
      <c r="A287" s="115">
        <v>20830</v>
      </c>
      <c r="B287" s="117" t="s">
        <v>323</v>
      </c>
      <c r="C287" s="116">
        <f>SUM(C288:C289)</f>
        <v>65</v>
      </c>
      <c r="D287" s="116">
        <f>SUM(D289:D289)</f>
        <v>7</v>
      </c>
      <c r="E287" s="266">
        <f t="shared" si="21"/>
        <v>928.571428571429</v>
      </c>
    </row>
    <row r="288" s="193" customFormat="1" ht="18" customHeight="1" spans="1:5">
      <c r="A288" s="115">
        <v>2083001</v>
      </c>
      <c r="B288" s="115" t="s">
        <v>324</v>
      </c>
      <c r="C288" s="116">
        <v>65</v>
      </c>
      <c r="D288" s="116">
        <v>0</v>
      </c>
      <c r="E288" s="266"/>
    </row>
    <row r="289" s="193" customFormat="1" ht="18" customHeight="1" spans="1:5">
      <c r="A289" s="115">
        <v>2083099</v>
      </c>
      <c r="B289" s="115" t="s">
        <v>325</v>
      </c>
      <c r="C289" s="116">
        <v>0</v>
      </c>
      <c r="D289" s="116">
        <v>7</v>
      </c>
      <c r="E289" s="266">
        <f t="shared" ref="E289:E314" si="22">C289/D289*100</f>
        <v>0</v>
      </c>
    </row>
    <row r="290" s="193" customFormat="1" ht="18" customHeight="1" spans="1:5">
      <c r="A290" s="115">
        <v>20899</v>
      </c>
      <c r="B290" s="117" t="s">
        <v>326</v>
      </c>
      <c r="C290" s="116">
        <f>C291</f>
        <v>792</v>
      </c>
      <c r="D290" s="116">
        <f>D291</f>
        <v>850</v>
      </c>
      <c r="E290" s="266">
        <f t="shared" si="22"/>
        <v>93.1764705882353</v>
      </c>
    </row>
    <row r="291" s="193" customFormat="1" ht="18" customHeight="1" spans="1:5">
      <c r="A291" s="115">
        <v>2089999</v>
      </c>
      <c r="B291" s="115" t="s">
        <v>327</v>
      </c>
      <c r="C291" s="116">
        <v>792</v>
      </c>
      <c r="D291" s="116">
        <v>850</v>
      </c>
      <c r="E291" s="266">
        <f t="shared" si="22"/>
        <v>93.1764705882353</v>
      </c>
    </row>
    <row r="292" s="193" customFormat="1" ht="18" customHeight="1" spans="1:5">
      <c r="A292" s="115">
        <v>210</v>
      </c>
      <c r="B292" s="117" t="s">
        <v>328</v>
      </c>
      <c r="C292" s="116">
        <f>SUM(C293,C297,C302,C305,C313,C316,C319,C324,C327,C331,C333,C337,C339)</f>
        <v>29377</v>
      </c>
      <c r="D292" s="116">
        <f>SUM(D293,D297,D302,D305,D313,D316,D319,D324,D327,D331,D333,D337,D339)</f>
        <v>29863</v>
      </c>
      <c r="E292" s="266">
        <f t="shared" si="22"/>
        <v>98.372568060811</v>
      </c>
    </row>
    <row r="293" s="193" customFormat="1" ht="18" customHeight="1" spans="1:5">
      <c r="A293" s="115">
        <v>21001</v>
      </c>
      <c r="B293" s="117" t="s">
        <v>329</v>
      </c>
      <c r="C293" s="116">
        <f>SUM(C294:C296)</f>
        <v>1164</v>
      </c>
      <c r="D293" s="116">
        <f>SUM(D294:D296)</f>
        <v>888</v>
      </c>
      <c r="E293" s="266">
        <f t="shared" si="22"/>
        <v>131.081081081081</v>
      </c>
    </row>
    <row r="294" s="193" customFormat="1" ht="18" customHeight="1" spans="1:5">
      <c r="A294" s="115">
        <v>2100101</v>
      </c>
      <c r="B294" s="115" t="s">
        <v>93</v>
      </c>
      <c r="C294" s="116">
        <v>1051</v>
      </c>
      <c r="D294" s="116">
        <v>568</v>
      </c>
      <c r="E294" s="266">
        <f t="shared" si="22"/>
        <v>185.035211267606</v>
      </c>
    </row>
    <row r="295" s="193" customFormat="1" ht="18" customHeight="1" spans="1:5">
      <c r="A295" s="115">
        <v>2100102</v>
      </c>
      <c r="B295" s="115" t="s">
        <v>94</v>
      </c>
      <c r="C295" s="116">
        <v>0</v>
      </c>
      <c r="D295" s="116">
        <v>1</v>
      </c>
      <c r="E295" s="266">
        <f t="shared" si="22"/>
        <v>0</v>
      </c>
    </row>
    <row r="296" s="193" customFormat="1" ht="18" customHeight="1" spans="1:5">
      <c r="A296" s="115">
        <v>2100199</v>
      </c>
      <c r="B296" s="115" t="s">
        <v>330</v>
      </c>
      <c r="C296" s="116">
        <v>113</v>
      </c>
      <c r="D296" s="116">
        <v>319</v>
      </c>
      <c r="E296" s="266">
        <f t="shared" si="22"/>
        <v>35.423197492163</v>
      </c>
    </row>
    <row r="297" s="193" customFormat="1" ht="18" customHeight="1" spans="1:5">
      <c r="A297" s="115">
        <v>21002</v>
      </c>
      <c r="B297" s="117" t="s">
        <v>331</v>
      </c>
      <c r="C297" s="116">
        <f>SUM(C298:C301)</f>
        <v>933</v>
      </c>
      <c r="D297" s="116">
        <f>SUM(D298:D301)</f>
        <v>2293</v>
      </c>
      <c r="E297" s="266">
        <f t="shared" si="22"/>
        <v>40.6890536415177</v>
      </c>
    </row>
    <row r="298" s="193" customFormat="1" ht="18" customHeight="1" spans="1:5">
      <c r="A298" s="115">
        <v>2100201</v>
      </c>
      <c r="B298" s="115" t="s">
        <v>332</v>
      </c>
      <c r="C298" s="116">
        <v>504</v>
      </c>
      <c r="D298" s="116">
        <v>1694</v>
      </c>
      <c r="E298" s="266">
        <f t="shared" si="22"/>
        <v>29.7520661157025</v>
      </c>
    </row>
    <row r="299" s="193" customFormat="1" ht="18" customHeight="1" spans="1:5">
      <c r="A299" s="115">
        <v>2100203</v>
      </c>
      <c r="B299" s="115" t="s">
        <v>333</v>
      </c>
      <c r="C299" s="116">
        <v>8</v>
      </c>
      <c r="D299" s="116">
        <v>52</v>
      </c>
      <c r="E299" s="266">
        <f t="shared" si="22"/>
        <v>15.3846153846154</v>
      </c>
    </row>
    <row r="300" s="193" customFormat="1" ht="18" customHeight="1" spans="1:5">
      <c r="A300" s="115">
        <v>2100206</v>
      </c>
      <c r="B300" s="115" t="s">
        <v>334</v>
      </c>
      <c r="C300" s="116">
        <v>0</v>
      </c>
      <c r="D300" s="116">
        <v>1</v>
      </c>
      <c r="E300" s="266">
        <f t="shared" si="22"/>
        <v>0</v>
      </c>
    </row>
    <row r="301" s="193" customFormat="1" ht="18" customHeight="1" spans="1:5">
      <c r="A301" s="115">
        <v>2100299</v>
      </c>
      <c r="B301" s="115" t="s">
        <v>335</v>
      </c>
      <c r="C301" s="116">
        <v>421</v>
      </c>
      <c r="D301" s="116">
        <v>546</v>
      </c>
      <c r="E301" s="266">
        <f t="shared" si="22"/>
        <v>77.1062271062271</v>
      </c>
    </row>
    <row r="302" s="193" customFormat="1" ht="18" customHeight="1" spans="1:5">
      <c r="A302" s="115">
        <v>21003</v>
      </c>
      <c r="B302" s="117" t="s">
        <v>336</v>
      </c>
      <c r="C302" s="116">
        <f>SUM(C303:C304)</f>
        <v>2442</v>
      </c>
      <c r="D302" s="116">
        <f>SUM(D303:D304)</f>
        <v>3507</v>
      </c>
      <c r="E302" s="266">
        <f t="shared" si="22"/>
        <v>69.6321642429427</v>
      </c>
    </row>
    <row r="303" s="193" customFormat="1" ht="18" customHeight="1" spans="1:5">
      <c r="A303" s="115">
        <v>2100302</v>
      </c>
      <c r="B303" s="115" t="s">
        <v>337</v>
      </c>
      <c r="C303" s="116">
        <v>1446</v>
      </c>
      <c r="D303" s="116">
        <v>2799</v>
      </c>
      <c r="E303" s="266">
        <f t="shared" si="22"/>
        <v>51.6613076098607</v>
      </c>
    </row>
    <row r="304" s="193" customFormat="1" ht="18" customHeight="1" spans="1:5">
      <c r="A304" s="115">
        <v>2100399</v>
      </c>
      <c r="B304" s="115" t="s">
        <v>338</v>
      </c>
      <c r="C304" s="116">
        <v>996</v>
      </c>
      <c r="D304" s="116">
        <v>708</v>
      </c>
      <c r="E304" s="266">
        <f t="shared" si="22"/>
        <v>140.677966101695</v>
      </c>
    </row>
    <row r="305" s="193" customFormat="1" ht="18" customHeight="1" spans="1:5">
      <c r="A305" s="115">
        <v>21004</v>
      </c>
      <c r="B305" s="117" t="s">
        <v>339</v>
      </c>
      <c r="C305" s="116">
        <f>SUM(C306:C312)</f>
        <v>5209</v>
      </c>
      <c r="D305" s="116">
        <f>SUM(D306:D312)</f>
        <v>3964</v>
      </c>
      <c r="E305" s="266">
        <f t="shared" si="22"/>
        <v>131.407669021191</v>
      </c>
    </row>
    <row r="306" s="193" customFormat="1" ht="18" customHeight="1" spans="1:5">
      <c r="A306" s="115">
        <v>2100401</v>
      </c>
      <c r="B306" s="115" t="s">
        <v>340</v>
      </c>
      <c r="C306" s="116">
        <v>26</v>
      </c>
      <c r="D306" s="116">
        <v>175</v>
      </c>
      <c r="E306" s="266">
        <f t="shared" si="22"/>
        <v>14.8571428571429</v>
      </c>
    </row>
    <row r="307" s="193" customFormat="1" ht="18" customHeight="1" spans="1:5">
      <c r="A307" s="115">
        <v>2100402</v>
      </c>
      <c r="B307" s="115" t="s">
        <v>341</v>
      </c>
      <c r="C307" s="116">
        <v>11</v>
      </c>
      <c r="D307" s="116">
        <v>121</v>
      </c>
      <c r="E307" s="266">
        <f t="shared" si="22"/>
        <v>9.09090909090909</v>
      </c>
    </row>
    <row r="308" s="193" customFormat="1" ht="18" customHeight="1" spans="1:5">
      <c r="A308" s="115">
        <v>2100403</v>
      </c>
      <c r="B308" s="115" t="s">
        <v>342</v>
      </c>
      <c r="C308" s="116">
        <v>103</v>
      </c>
      <c r="D308" s="116">
        <v>275</v>
      </c>
      <c r="E308" s="266">
        <f t="shared" si="22"/>
        <v>37.4545454545455</v>
      </c>
    </row>
    <row r="309" s="193" customFormat="1" ht="18" customHeight="1" spans="1:5">
      <c r="A309" s="115">
        <v>2100408</v>
      </c>
      <c r="B309" s="115" t="s">
        <v>343</v>
      </c>
      <c r="C309" s="116">
        <v>1646</v>
      </c>
      <c r="D309" s="116">
        <v>2292</v>
      </c>
      <c r="E309" s="266">
        <f t="shared" si="22"/>
        <v>71.8150087260035</v>
      </c>
    </row>
    <row r="310" s="193" customFormat="1" ht="18" customHeight="1" spans="1:5">
      <c r="A310" s="115">
        <v>2100409</v>
      </c>
      <c r="B310" s="115" t="s">
        <v>344</v>
      </c>
      <c r="C310" s="116">
        <v>76</v>
      </c>
      <c r="D310" s="116">
        <v>418</v>
      </c>
      <c r="E310" s="266">
        <f t="shared" si="22"/>
        <v>18.1818181818182</v>
      </c>
    </row>
    <row r="311" s="193" customFormat="1" ht="18" customHeight="1" spans="1:5">
      <c r="A311" s="115">
        <v>2100410</v>
      </c>
      <c r="B311" s="115" t="s">
        <v>345</v>
      </c>
      <c r="C311" s="116">
        <v>2504</v>
      </c>
      <c r="D311" s="116">
        <v>304</v>
      </c>
      <c r="E311" s="266">
        <f t="shared" si="22"/>
        <v>823.684210526316</v>
      </c>
    </row>
    <row r="312" s="193" customFormat="1" ht="18" customHeight="1" spans="1:5">
      <c r="A312" s="115">
        <v>2100499</v>
      </c>
      <c r="B312" s="115" t="s">
        <v>346</v>
      </c>
      <c r="C312" s="116">
        <v>843</v>
      </c>
      <c r="D312" s="116">
        <v>379</v>
      </c>
      <c r="E312" s="266">
        <f t="shared" si="22"/>
        <v>222.427440633245</v>
      </c>
    </row>
    <row r="313" s="193" customFormat="1" ht="18" customHeight="1" spans="1:5">
      <c r="A313" s="115">
        <v>21006</v>
      </c>
      <c r="B313" s="117" t="s">
        <v>347</v>
      </c>
      <c r="C313" s="116">
        <f>SUM(C314:C315)</f>
        <v>300</v>
      </c>
      <c r="D313" s="116">
        <f>SUM(D314:D314)</f>
        <v>50</v>
      </c>
      <c r="E313" s="266">
        <f t="shared" si="22"/>
        <v>600</v>
      </c>
    </row>
    <row r="314" s="193" customFormat="1" ht="18" customHeight="1" spans="1:5">
      <c r="A314" s="115">
        <v>2100601</v>
      </c>
      <c r="B314" s="115" t="s">
        <v>348</v>
      </c>
      <c r="C314" s="116">
        <v>220</v>
      </c>
      <c r="D314" s="116">
        <v>50</v>
      </c>
      <c r="E314" s="266">
        <f t="shared" si="22"/>
        <v>440</v>
      </c>
    </row>
    <row r="315" s="193" customFormat="1" ht="18" customHeight="1" spans="1:5">
      <c r="A315" s="115">
        <v>2100699</v>
      </c>
      <c r="B315" s="115" t="s">
        <v>349</v>
      </c>
      <c r="C315" s="116">
        <v>80</v>
      </c>
      <c r="D315" s="116">
        <v>0</v>
      </c>
      <c r="E315" s="266"/>
    </row>
    <row r="316" s="193" customFormat="1" ht="18" customHeight="1" spans="1:5">
      <c r="A316" s="115">
        <v>21007</v>
      </c>
      <c r="B316" s="117" t="s">
        <v>350</v>
      </c>
      <c r="C316" s="116">
        <f>SUM(C317:C318)</f>
        <v>397</v>
      </c>
      <c r="D316" s="116">
        <f>SUM(D317:D318)</f>
        <v>391</v>
      </c>
      <c r="E316" s="266">
        <f t="shared" ref="E316:E321" si="23">C316/D316*100</f>
        <v>101.53452685422</v>
      </c>
    </row>
    <row r="317" s="193" customFormat="1" ht="18" customHeight="1" spans="1:5">
      <c r="A317" s="115">
        <v>2100717</v>
      </c>
      <c r="B317" s="115" t="s">
        <v>351</v>
      </c>
      <c r="C317" s="116">
        <v>368</v>
      </c>
      <c r="D317" s="116">
        <v>378</v>
      </c>
      <c r="E317" s="266">
        <f t="shared" si="23"/>
        <v>97.3544973544974</v>
      </c>
    </row>
    <row r="318" s="193" customFormat="1" ht="18" customHeight="1" spans="1:5">
      <c r="A318" s="115">
        <v>2100799</v>
      </c>
      <c r="B318" s="115" t="s">
        <v>352</v>
      </c>
      <c r="C318" s="116">
        <v>29</v>
      </c>
      <c r="D318" s="116">
        <v>13</v>
      </c>
      <c r="E318" s="266">
        <f t="shared" si="23"/>
        <v>223.076923076923</v>
      </c>
    </row>
    <row r="319" s="193" customFormat="1" ht="18" customHeight="1" spans="1:5">
      <c r="A319" s="115">
        <v>21011</v>
      </c>
      <c r="B319" s="117" t="s">
        <v>353</v>
      </c>
      <c r="C319" s="116">
        <f>SUM(C320:C323)</f>
        <v>3869</v>
      </c>
      <c r="D319" s="116">
        <f>SUM(D320:D323)</f>
        <v>3331</v>
      </c>
      <c r="E319" s="266">
        <f t="shared" si="23"/>
        <v>116.15130591414</v>
      </c>
    </row>
    <row r="320" s="193" customFormat="1" ht="18" customHeight="1" spans="1:5">
      <c r="A320" s="115">
        <v>2101101</v>
      </c>
      <c r="B320" s="115" t="s">
        <v>354</v>
      </c>
      <c r="C320" s="116">
        <v>1216</v>
      </c>
      <c r="D320" s="116">
        <v>991</v>
      </c>
      <c r="E320" s="266">
        <f t="shared" si="23"/>
        <v>122.704339051463</v>
      </c>
    </row>
    <row r="321" s="193" customFormat="1" ht="18" customHeight="1" spans="1:5">
      <c r="A321" s="115">
        <v>2101102</v>
      </c>
      <c r="B321" s="115" t="s">
        <v>355</v>
      </c>
      <c r="C321" s="116">
        <v>2644</v>
      </c>
      <c r="D321" s="116">
        <v>2340</v>
      </c>
      <c r="E321" s="266">
        <f t="shared" si="23"/>
        <v>112.991452991453</v>
      </c>
    </row>
    <row r="322" s="193" customFormat="1" ht="18" customHeight="1" spans="1:5">
      <c r="A322" s="115">
        <v>2101103</v>
      </c>
      <c r="B322" s="115" t="s">
        <v>356</v>
      </c>
      <c r="C322" s="116">
        <v>6</v>
      </c>
      <c r="D322" s="116">
        <v>0</v>
      </c>
      <c r="E322" s="266"/>
    </row>
    <row r="323" s="193" customFormat="1" ht="18" customHeight="1" spans="1:5">
      <c r="A323" s="115">
        <v>2101199</v>
      </c>
      <c r="B323" s="115" t="s">
        <v>357</v>
      </c>
      <c r="C323" s="116">
        <v>3</v>
      </c>
      <c r="D323" s="116">
        <v>0</v>
      </c>
      <c r="E323" s="266"/>
    </row>
    <row r="324" s="193" customFormat="1" ht="18" customHeight="1" spans="1:5">
      <c r="A324" s="115">
        <v>21012</v>
      </c>
      <c r="B324" s="117" t="s">
        <v>358</v>
      </c>
      <c r="C324" s="116">
        <f>SUM(C325:C326)</f>
        <v>13445</v>
      </c>
      <c r="D324" s="116">
        <f>SUM(D325:D326)</f>
        <v>12053</v>
      </c>
      <c r="E324" s="266">
        <f t="shared" ref="E324:E357" si="24">C324/D324*100</f>
        <v>111.548991952211</v>
      </c>
    </row>
    <row r="325" s="193" customFormat="1" ht="18" customHeight="1" spans="1:5">
      <c r="A325" s="115">
        <v>2101201</v>
      </c>
      <c r="B325" s="115" t="s">
        <v>359</v>
      </c>
      <c r="C325" s="116">
        <v>2</v>
      </c>
      <c r="D325" s="116">
        <v>2</v>
      </c>
      <c r="E325" s="266">
        <f t="shared" si="24"/>
        <v>100</v>
      </c>
    </row>
    <row r="326" s="193" customFormat="1" ht="18" customHeight="1" spans="1:5">
      <c r="A326" s="115">
        <v>2101202</v>
      </c>
      <c r="B326" s="115" t="s">
        <v>360</v>
      </c>
      <c r="C326" s="116">
        <v>13443</v>
      </c>
      <c r="D326" s="116">
        <v>12051</v>
      </c>
      <c r="E326" s="266">
        <f t="shared" si="24"/>
        <v>111.550908638287</v>
      </c>
    </row>
    <row r="327" s="193" customFormat="1" ht="18" customHeight="1" spans="1:5">
      <c r="A327" s="115">
        <v>21013</v>
      </c>
      <c r="B327" s="117" t="s">
        <v>361</v>
      </c>
      <c r="C327" s="116">
        <f>SUM(C328:C330)</f>
        <v>1055</v>
      </c>
      <c r="D327" s="116">
        <f>SUM(D328:D330)</f>
        <v>1653</v>
      </c>
      <c r="E327" s="266">
        <f t="shared" si="24"/>
        <v>63.8233514821537</v>
      </c>
    </row>
    <row r="328" s="193" customFormat="1" ht="18" customHeight="1" spans="1:5">
      <c r="A328" s="115">
        <v>2101301</v>
      </c>
      <c r="B328" s="115" t="s">
        <v>362</v>
      </c>
      <c r="C328" s="116">
        <v>0</v>
      </c>
      <c r="D328" s="116">
        <v>279</v>
      </c>
      <c r="E328" s="266">
        <f t="shared" si="24"/>
        <v>0</v>
      </c>
    </row>
    <row r="329" s="193" customFormat="1" ht="18" customHeight="1" spans="1:5">
      <c r="A329" s="115">
        <v>2101302</v>
      </c>
      <c r="B329" s="115" t="s">
        <v>363</v>
      </c>
      <c r="C329" s="116">
        <v>6</v>
      </c>
      <c r="D329" s="116">
        <v>10</v>
      </c>
      <c r="E329" s="266">
        <f t="shared" si="24"/>
        <v>60</v>
      </c>
    </row>
    <row r="330" s="193" customFormat="1" ht="18" customHeight="1" spans="1:5">
      <c r="A330" s="115">
        <v>2101399</v>
      </c>
      <c r="B330" s="115" t="s">
        <v>364</v>
      </c>
      <c r="C330" s="116">
        <v>1049</v>
      </c>
      <c r="D330" s="116">
        <v>1364</v>
      </c>
      <c r="E330" s="266">
        <f t="shared" si="24"/>
        <v>76.9061583577713</v>
      </c>
    </row>
    <row r="331" s="193" customFormat="1" ht="18" customHeight="1" spans="1:5">
      <c r="A331" s="115">
        <v>21014</v>
      </c>
      <c r="B331" s="117" t="s">
        <v>365</v>
      </c>
      <c r="C331" s="116">
        <f>SUM(C332:C332)</f>
        <v>68</v>
      </c>
      <c r="D331" s="116">
        <f>SUM(D332:D332)</f>
        <v>88</v>
      </c>
      <c r="E331" s="266">
        <f t="shared" si="24"/>
        <v>77.2727272727273</v>
      </c>
    </row>
    <row r="332" s="193" customFormat="1" ht="18" customHeight="1" spans="1:5">
      <c r="A332" s="115">
        <v>2101401</v>
      </c>
      <c r="B332" s="115" t="s">
        <v>366</v>
      </c>
      <c r="C332" s="116">
        <v>68</v>
      </c>
      <c r="D332" s="116">
        <v>88</v>
      </c>
      <c r="E332" s="266">
        <f t="shared" si="24"/>
        <v>77.2727272727273</v>
      </c>
    </row>
    <row r="333" s="193" customFormat="1" ht="18" customHeight="1" spans="1:5">
      <c r="A333" s="115">
        <v>21015</v>
      </c>
      <c r="B333" s="117" t="s">
        <v>367</v>
      </c>
      <c r="C333" s="116">
        <f>SUM(C334:C336)</f>
        <v>436</v>
      </c>
      <c r="D333" s="116">
        <f>SUM(D334:D336)</f>
        <v>356</v>
      </c>
      <c r="E333" s="266">
        <f t="shared" si="24"/>
        <v>122.47191011236</v>
      </c>
    </row>
    <row r="334" s="193" customFormat="1" ht="18" customHeight="1" spans="1:5">
      <c r="A334" s="115">
        <v>2101501</v>
      </c>
      <c r="B334" s="115" t="s">
        <v>93</v>
      </c>
      <c r="C334" s="116">
        <v>385</v>
      </c>
      <c r="D334" s="116">
        <v>337</v>
      </c>
      <c r="E334" s="266">
        <f t="shared" si="24"/>
        <v>114.243323442136</v>
      </c>
    </row>
    <row r="335" s="193" customFormat="1" ht="18" customHeight="1" spans="1:5">
      <c r="A335" s="115">
        <v>2101502</v>
      </c>
      <c r="B335" s="115" t="s">
        <v>94</v>
      </c>
      <c r="C335" s="116">
        <v>0</v>
      </c>
      <c r="D335" s="116">
        <v>5</v>
      </c>
      <c r="E335" s="266">
        <f t="shared" si="24"/>
        <v>0</v>
      </c>
    </row>
    <row r="336" s="193" customFormat="1" ht="18" customHeight="1" spans="1:5">
      <c r="A336" s="115">
        <v>2101599</v>
      </c>
      <c r="B336" s="115" t="s">
        <v>368</v>
      </c>
      <c r="C336" s="116">
        <v>51</v>
      </c>
      <c r="D336" s="116">
        <v>14</v>
      </c>
      <c r="E336" s="266">
        <f t="shared" si="24"/>
        <v>364.285714285714</v>
      </c>
    </row>
    <row r="337" s="193" customFormat="1" ht="18" customHeight="1" spans="1:5">
      <c r="A337" s="115">
        <v>21016</v>
      </c>
      <c r="B337" s="117" t="s">
        <v>369</v>
      </c>
      <c r="C337" s="116">
        <f>C338</f>
        <v>8</v>
      </c>
      <c r="D337" s="116">
        <f>D338</f>
        <v>26</v>
      </c>
      <c r="E337" s="266">
        <f t="shared" si="24"/>
        <v>30.7692307692308</v>
      </c>
    </row>
    <row r="338" s="193" customFormat="1" ht="18" customHeight="1" spans="1:5">
      <c r="A338" s="115">
        <v>2101601</v>
      </c>
      <c r="B338" s="115" t="s">
        <v>370</v>
      </c>
      <c r="C338" s="116">
        <v>8</v>
      </c>
      <c r="D338" s="116">
        <v>26</v>
      </c>
      <c r="E338" s="266">
        <f t="shared" si="24"/>
        <v>30.7692307692308</v>
      </c>
    </row>
    <row r="339" s="193" customFormat="1" ht="18" customHeight="1" spans="1:5">
      <c r="A339" s="115">
        <v>21099</v>
      </c>
      <c r="B339" s="117" t="s">
        <v>371</v>
      </c>
      <c r="C339" s="116">
        <f>C340</f>
        <v>51</v>
      </c>
      <c r="D339" s="116">
        <f>D340</f>
        <v>1263</v>
      </c>
      <c r="E339" s="266">
        <f t="shared" si="24"/>
        <v>4.03800475059382</v>
      </c>
    </row>
    <row r="340" s="193" customFormat="1" ht="18" customHeight="1" spans="1:5">
      <c r="A340" s="115">
        <v>2109999</v>
      </c>
      <c r="B340" s="115" t="s">
        <v>372</v>
      </c>
      <c r="C340" s="116">
        <v>51</v>
      </c>
      <c r="D340" s="116">
        <v>1263</v>
      </c>
      <c r="E340" s="266">
        <f t="shared" si="24"/>
        <v>4.03800475059382</v>
      </c>
    </row>
    <row r="341" s="193" customFormat="1" ht="18" customHeight="1" spans="1:5">
      <c r="A341" s="115">
        <v>211</v>
      </c>
      <c r="B341" s="117" t="s">
        <v>373</v>
      </c>
      <c r="C341" s="116">
        <f>SUM(C342,C345,C347,C351,C355,C359,C362,C364,C368,C370,C372)</f>
        <v>11054</v>
      </c>
      <c r="D341" s="116">
        <f>SUM(D342,D345,D347,D351,D355,D359,D362,D364,D368,D370,D372)</f>
        <v>9786</v>
      </c>
      <c r="E341" s="266">
        <f t="shared" si="24"/>
        <v>112.957285918659</v>
      </c>
    </row>
    <row r="342" s="193" customFormat="1" ht="18" customHeight="1" spans="1:5">
      <c r="A342" s="115">
        <v>21101</v>
      </c>
      <c r="B342" s="117" t="s">
        <v>374</v>
      </c>
      <c r="C342" s="116">
        <f>SUM(C343:C344)</f>
        <v>457</v>
      </c>
      <c r="D342" s="116">
        <f>SUM(D343:D344)</f>
        <v>397</v>
      </c>
      <c r="E342" s="266">
        <f t="shared" si="24"/>
        <v>115.113350125945</v>
      </c>
    </row>
    <row r="343" s="193" customFormat="1" ht="18" customHeight="1" spans="1:5">
      <c r="A343" s="115">
        <v>2110101</v>
      </c>
      <c r="B343" s="115" t="s">
        <v>93</v>
      </c>
      <c r="C343" s="116">
        <v>248</v>
      </c>
      <c r="D343" s="116">
        <v>333</v>
      </c>
      <c r="E343" s="266">
        <f t="shared" si="24"/>
        <v>74.4744744744745</v>
      </c>
    </row>
    <row r="344" s="193" customFormat="1" ht="18" customHeight="1" spans="1:5">
      <c r="A344" s="115">
        <v>2110199</v>
      </c>
      <c r="B344" s="115" t="s">
        <v>375</v>
      </c>
      <c r="C344" s="116">
        <v>209</v>
      </c>
      <c r="D344" s="116">
        <v>64</v>
      </c>
      <c r="E344" s="266">
        <f t="shared" si="24"/>
        <v>326.5625</v>
      </c>
    </row>
    <row r="345" s="193" customFormat="1" ht="18" customHeight="1" spans="1:5">
      <c r="A345" s="115">
        <v>21102</v>
      </c>
      <c r="B345" s="117" t="s">
        <v>376</v>
      </c>
      <c r="C345" s="116">
        <f>SUM(C346:C346)</f>
        <v>14</v>
      </c>
      <c r="D345" s="116">
        <f>SUM(D346:D346)</f>
        <v>142</v>
      </c>
      <c r="E345" s="266">
        <f t="shared" si="24"/>
        <v>9.85915492957746</v>
      </c>
    </row>
    <row r="346" s="193" customFormat="1" ht="18" customHeight="1" spans="1:5">
      <c r="A346" s="115">
        <v>2110299</v>
      </c>
      <c r="B346" s="115" t="s">
        <v>377</v>
      </c>
      <c r="C346" s="116">
        <v>14</v>
      </c>
      <c r="D346" s="116">
        <v>142</v>
      </c>
      <c r="E346" s="266">
        <f t="shared" si="24"/>
        <v>9.85915492957746</v>
      </c>
    </row>
    <row r="347" s="193" customFormat="1" ht="18" customHeight="1" spans="1:5">
      <c r="A347" s="115">
        <v>21103</v>
      </c>
      <c r="B347" s="117" t="s">
        <v>378</v>
      </c>
      <c r="C347" s="116">
        <f>SUM(C348:C350)</f>
        <v>3293</v>
      </c>
      <c r="D347" s="116">
        <f>SUM(D348:D350)</f>
        <v>3258</v>
      </c>
      <c r="E347" s="266">
        <f t="shared" si="24"/>
        <v>101.074278698588</v>
      </c>
    </row>
    <row r="348" s="193" customFormat="1" ht="18" customHeight="1" spans="1:5">
      <c r="A348" s="115">
        <v>2110302</v>
      </c>
      <c r="B348" s="115" t="s">
        <v>379</v>
      </c>
      <c r="C348" s="116">
        <v>2639</v>
      </c>
      <c r="D348" s="116">
        <v>2518</v>
      </c>
      <c r="E348" s="266">
        <f t="shared" si="24"/>
        <v>104.805401111994</v>
      </c>
    </row>
    <row r="349" s="193" customFormat="1" ht="18" customHeight="1" spans="1:5">
      <c r="A349" s="115">
        <v>2110304</v>
      </c>
      <c r="B349" s="115" t="s">
        <v>380</v>
      </c>
      <c r="C349" s="116">
        <v>654</v>
      </c>
      <c r="D349" s="116">
        <v>723</v>
      </c>
      <c r="E349" s="266">
        <f t="shared" si="24"/>
        <v>90.4564315352697</v>
      </c>
    </row>
    <row r="350" s="193" customFormat="1" ht="18" customHeight="1" spans="1:5">
      <c r="A350" s="115">
        <v>2110399</v>
      </c>
      <c r="B350" s="115" t="s">
        <v>381</v>
      </c>
      <c r="C350" s="116">
        <v>0</v>
      </c>
      <c r="D350" s="116">
        <v>17</v>
      </c>
      <c r="E350" s="266">
        <f t="shared" si="24"/>
        <v>0</v>
      </c>
    </row>
    <row r="351" s="193" customFormat="1" ht="18" customHeight="1" spans="1:5">
      <c r="A351" s="115">
        <v>21104</v>
      </c>
      <c r="B351" s="117" t="s">
        <v>382</v>
      </c>
      <c r="C351" s="116">
        <f>SUM(C352:C354)</f>
        <v>5453</v>
      </c>
      <c r="D351" s="116">
        <f>SUM(D352:D354)</f>
        <v>3873</v>
      </c>
      <c r="E351" s="266">
        <f t="shared" si="24"/>
        <v>140.795249160857</v>
      </c>
    </row>
    <row r="352" s="193" customFormat="1" ht="18" customHeight="1" spans="1:5">
      <c r="A352" s="115">
        <v>2110401</v>
      </c>
      <c r="B352" s="115" t="s">
        <v>383</v>
      </c>
      <c r="C352" s="116">
        <v>1845</v>
      </c>
      <c r="D352" s="116">
        <v>1369</v>
      </c>
      <c r="E352" s="266">
        <f t="shared" si="24"/>
        <v>134.769905040175</v>
      </c>
    </row>
    <row r="353" s="193" customFormat="1" ht="18" customHeight="1" spans="1:5">
      <c r="A353" s="115">
        <v>2110402</v>
      </c>
      <c r="B353" s="115" t="s">
        <v>384</v>
      </c>
      <c r="C353" s="116">
        <v>2211</v>
      </c>
      <c r="D353" s="116">
        <v>1774</v>
      </c>
      <c r="E353" s="266">
        <f t="shared" si="24"/>
        <v>124.633596392334</v>
      </c>
    </row>
    <row r="354" s="193" customFormat="1" ht="18" customHeight="1" spans="1:5">
      <c r="A354" s="115">
        <v>2110499</v>
      </c>
      <c r="B354" s="115" t="s">
        <v>385</v>
      </c>
      <c r="C354" s="116">
        <v>1397</v>
      </c>
      <c r="D354" s="116">
        <v>730</v>
      </c>
      <c r="E354" s="266">
        <f t="shared" si="24"/>
        <v>191.369863013699</v>
      </c>
    </row>
    <row r="355" s="193" customFormat="1" ht="18" customHeight="1" spans="1:5">
      <c r="A355" s="115">
        <v>21105</v>
      </c>
      <c r="B355" s="117" t="s">
        <v>386</v>
      </c>
      <c r="C355" s="116">
        <f>SUM(C356:C358)</f>
        <v>1790</v>
      </c>
      <c r="D355" s="116">
        <f>SUM(D356:D357)</f>
        <v>1512</v>
      </c>
      <c r="E355" s="266">
        <f t="shared" si="24"/>
        <v>118.386243386243</v>
      </c>
    </row>
    <row r="356" s="193" customFormat="1" ht="18" customHeight="1" spans="1:5">
      <c r="A356" s="115">
        <v>2110501</v>
      </c>
      <c r="B356" s="115" t="s">
        <v>387</v>
      </c>
      <c r="C356" s="116">
        <v>501</v>
      </c>
      <c r="D356" s="116">
        <v>419</v>
      </c>
      <c r="E356" s="266">
        <f t="shared" si="24"/>
        <v>119.570405727924</v>
      </c>
    </row>
    <row r="357" s="193" customFormat="1" ht="18" customHeight="1" spans="1:5">
      <c r="A357" s="115">
        <v>2110507</v>
      </c>
      <c r="B357" s="115" t="s">
        <v>388</v>
      </c>
      <c r="C357" s="116">
        <v>1005</v>
      </c>
      <c r="D357" s="116">
        <v>1093</v>
      </c>
      <c r="E357" s="266">
        <f t="shared" si="24"/>
        <v>91.9487648673376</v>
      </c>
    </row>
    <row r="358" s="193" customFormat="1" ht="18" customHeight="1" spans="1:5">
      <c r="A358" s="115">
        <v>2110599</v>
      </c>
      <c r="B358" s="115" t="s">
        <v>389</v>
      </c>
      <c r="C358" s="116">
        <v>284</v>
      </c>
      <c r="D358" s="116">
        <v>0</v>
      </c>
      <c r="E358" s="266"/>
    </row>
    <row r="359" s="193" customFormat="1" ht="18" customHeight="1" spans="1:5">
      <c r="A359" s="115">
        <v>21106</v>
      </c>
      <c r="B359" s="117" t="s">
        <v>390</v>
      </c>
      <c r="C359" s="116">
        <f>SUM(C360:C361)</f>
        <v>0</v>
      </c>
      <c r="D359" s="116">
        <f>SUM(D360:D361)</f>
        <v>63</v>
      </c>
      <c r="E359" s="266">
        <f t="shared" ref="E359:E376" si="25">C359/D359*100</f>
        <v>0</v>
      </c>
    </row>
    <row r="360" s="193" customFormat="1" ht="18" customHeight="1" spans="1:5">
      <c r="A360" s="115">
        <v>2110602</v>
      </c>
      <c r="B360" s="115" t="s">
        <v>391</v>
      </c>
      <c r="C360" s="116">
        <v>0</v>
      </c>
      <c r="D360" s="116">
        <v>56</v>
      </c>
      <c r="E360" s="266">
        <f t="shared" si="25"/>
        <v>0</v>
      </c>
    </row>
    <row r="361" s="193" customFormat="1" ht="18" customHeight="1" spans="1:5">
      <c r="A361" s="115">
        <v>2110605</v>
      </c>
      <c r="B361" s="115" t="s">
        <v>392</v>
      </c>
      <c r="C361" s="116">
        <v>0</v>
      </c>
      <c r="D361" s="116">
        <v>7</v>
      </c>
      <c r="E361" s="266">
        <f t="shared" si="25"/>
        <v>0</v>
      </c>
    </row>
    <row r="362" s="193" customFormat="1" ht="18" customHeight="1" spans="1:5">
      <c r="A362" s="115">
        <v>21110</v>
      </c>
      <c r="B362" s="117" t="s">
        <v>393</v>
      </c>
      <c r="C362" s="116">
        <f>C363</f>
        <v>0</v>
      </c>
      <c r="D362" s="116">
        <f>D363</f>
        <v>108</v>
      </c>
      <c r="E362" s="266">
        <f t="shared" si="25"/>
        <v>0</v>
      </c>
    </row>
    <row r="363" s="193" customFormat="1" ht="18" customHeight="1" spans="1:5">
      <c r="A363" s="115">
        <v>2111001</v>
      </c>
      <c r="B363" s="115" t="s">
        <v>394</v>
      </c>
      <c r="C363" s="116">
        <v>0</v>
      </c>
      <c r="D363" s="116">
        <v>108</v>
      </c>
      <c r="E363" s="266">
        <f t="shared" si="25"/>
        <v>0</v>
      </c>
    </row>
    <row r="364" s="193" customFormat="1" ht="18" customHeight="1" spans="1:5">
      <c r="A364" s="115">
        <v>21111</v>
      </c>
      <c r="B364" s="117" t="s">
        <v>395</v>
      </c>
      <c r="C364" s="116">
        <f>SUM(C365:C367)</f>
        <v>30</v>
      </c>
      <c r="D364" s="116">
        <f>SUM(D365:D367)</f>
        <v>70</v>
      </c>
      <c r="E364" s="266">
        <f t="shared" si="25"/>
        <v>42.8571428571429</v>
      </c>
    </row>
    <row r="365" s="193" customFormat="1" ht="18" customHeight="1" spans="1:5">
      <c r="A365" s="115">
        <v>2111101</v>
      </c>
      <c r="B365" s="115" t="s">
        <v>396</v>
      </c>
      <c r="C365" s="116">
        <v>4</v>
      </c>
      <c r="D365" s="116">
        <v>48</v>
      </c>
      <c r="E365" s="266">
        <f t="shared" si="25"/>
        <v>8.33333333333333</v>
      </c>
    </row>
    <row r="366" s="193" customFormat="1" ht="18" customHeight="1" spans="1:5">
      <c r="A366" s="115">
        <v>2111102</v>
      </c>
      <c r="B366" s="115" t="s">
        <v>397</v>
      </c>
      <c r="C366" s="116">
        <v>0</v>
      </c>
      <c r="D366" s="116">
        <v>5</v>
      </c>
      <c r="E366" s="266">
        <f t="shared" si="25"/>
        <v>0</v>
      </c>
    </row>
    <row r="367" s="193" customFormat="1" ht="18" customHeight="1" spans="1:5">
      <c r="A367" s="115">
        <v>2111199</v>
      </c>
      <c r="B367" s="115" t="s">
        <v>398</v>
      </c>
      <c r="C367" s="116">
        <v>26</v>
      </c>
      <c r="D367" s="116">
        <v>17</v>
      </c>
      <c r="E367" s="266">
        <f t="shared" si="25"/>
        <v>152.941176470588</v>
      </c>
    </row>
    <row r="368" s="193" customFormat="1" ht="18" customHeight="1" spans="1:5">
      <c r="A368" s="115">
        <v>21112</v>
      </c>
      <c r="B368" s="117" t="s">
        <v>399</v>
      </c>
      <c r="C368" s="116">
        <f>C369</f>
        <v>0</v>
      </c>
      <c r="D368" s="116">
        <f>D369</f>
        <v>10</v>
      </c>
      <c r="E368" s="266">
        <f t="shared" si="25"/>
        <v>0</v>
      </c>
    </row>
    <row r="369" s="193" customFormat="1" ht="18" customHeight="1" spans="1:5">
      <c r="A369" s="115">
        <v>2111201</v>
      </c>
      <c r="B369" s="115" t="s">
        <v>400</v>
      </c>
      <c r="C369" s="116">
        <v>0</v>
      </c>
      <c r="D369" s="116">
        <v>10</v>
      </c>
      <c r="E369" s="266">
        <f t="shared" si="25"/>
        <v>0</v>
      </c>
    </row>
    <row r="370" s="193" customFormat="1" ht="18" customHeight="1" spans="1:5">
      <c r="A370" s="115">
        <v>21114</v>
      </c>
      <c r="B370" s="117" t="s">
        <v>401</v>
      </c>
      <c r="C370" s="116">
        <f>SUM(C371:C371)</f>
        <v>17</v>
      </c>
      <c r="D370" s="116">
        <f>SUM(D371:D371)</f>
        <v>4</v>
      </c>
      <c r="E370" s="266">
        <f t="shared" si="25"/>
        <v>425</v>
      </c>
    </row>
    <row r="371" s="193" customFormat="1" ht="18" customHeight="1" spans="1:5">
      <c r="A371" s="115">
        <v>2111499</v>
      </c>
      <c r="B371" s="115" t="s">
        <v>402</v>
      </c>
      <c r="C371" s="116">
        <v>17</v>
      </c>
      <c r="D371" s="116">
        <v>4</v>
      </c>
      <c r="E371" s="266">
        <f t="shared" si="25"/>
        <v>425</v>
      </c>
    </row>
    <row r="372" s="193" customFormat="1" ht="18" customHeight="1" spans="1:5">
      <c r="A372" s="115">
        <v>21199</v>
      </c>
      <c r="B372" s="117" t="s">
        <v>403</v>
      </c>
      <c r="C372" s="116">
        <f>C373</f>
        <v>0</v>
      </c>
      <c r="D372" s="116">
        <f>D373</f>
        <v>349</v>
      </c>
      <c r="E372" s="266">
        <f t="shared" si="25"/>
        <v>0</v>
      </c>
    </row>
    <row r="373" s="193" customFormat="1" ht="18" customHeight="1" spans="1:5">
      <c r="A373" s="115">
        <v>2119999</v>
      </c>
      <c r="B373" s="115" t="s">
        <v>404</v>
      </c>
      <c r="C373" s="116">
        <v>0</v>
      </c>
      <c r="D373" s="116">
        <v>349</v>
      </c>
      <c r="E373" s="266">
        <f t="shared" si="25"/>
        <v>0</v>
      </c>
    </row>
    <row r="374" s="193" customFormat="1" ht="18" customHeight="1" spans="1:5">
      <c r="A374" s="115">
        <v>212</v>
      </c>
      <c r="B374" s="117" t="s">
        <v>405</v>
      </c>
      <c r="C374" s="116">
        <f>SUM(C375,C381,C383,C386,C388,C390)</f>
        <v>13703</v>
      </c>
      <c r="D374" s="116">
        <f>SUM(D375,D381,D383,D386,D388,D390)</f>
        <v>6671</v>
      </c>
      <c r="E374" s="266">
        <f t="shared" si="25"/>
        <v>205.411482536351</v>
      </c>
    </row>
    <row r="375" s="193" customFormat="1" ht="18" customHeight="1" spans="1:5">
      <c r="A375" s="115">
        <v>21201</v>
      </c>
      <c r="B375" s="117" t="s">
        <v>406</v>
      </c>
      <c r="C375" s="116">
        <f>SUM(C376:C380)</f>
        <v>6429</v>
      </c>
      <c r="D375" s="116">
        <f>SUM(D376:D380)</f>
        <v>2279</v>
      </c>
      <c r="E375" s="266">
        <f t="shared" si="25"/>
        <v>282.097411145239</v>
      </c>
    </row>
    <row r="376" s="193" customFormat="1" ht="18" customHeight="1" spans="1:5">
      <c r="A376" s="115">
        <v>2120101</v>
      </c>
      <c r="B376" s="115" t="s">
        <v>93</v>
      </c>
      <c r="C376" s="116">
        <v>1281</v>
      </c>
      <c r="D376" s="116">
        <v>831</v>
      </c>
      <c r="E376" s="266">
        <f t="shared" si="25"/>
        <v>154.151624548736</v>
      </c>
    </row>
    <row r="377" s="193" customFormat="1" ht="18" customHeight="1" spans="1:5">
      <c r="A377" s="115">
        <v>2120102</v>
      </c>
      <c r="B377" s="115" t="s">
        <v>94</v>
      </c>
      <c r="C377" s="116">
        <v>50</v>
      </c>
      <c r="D377" s="116">
        <v>0</v>
      </c>
      <c r="E377" s="266"/>
    </row>
    <row r="378" s="193" customFormat="1" ht="18" customHeight="1" spans="1:5">
      <c r="A378" s="115">
        <v>2120104</v>
      </c>
      <c r="B378" s="115" t="s">
        <v>407</v>
      </c>
      <c r="C378" s="116">
        <v>648</v>
      </c>
      <c r="D378" s="116">
        <v>979</v>
      </c>
      <c r="E378" s="266">
        <f t="shared" ref="E378:E417" si="26">C378/D378*100</f>
        <v>66.1899897854954</v>
      </c>
    </row>
    <row r="379" s="193" customFormat="1" ht="18" customHeight="1" spans="1:5">
      <c r="A379" s="115">
        <v>2120107</v>
      </c>
      <c r="B379" s="115" t="s">
        <v>408</v>
      </c>
      <c r="C379" s="116">
        <v>114</v>
      </c>
      <c r="D379" s="116">
        <v>245</v>
      </c>
      <c r="E379" s="266">
        <f t="shared" si="26"/>
        <v>46.530612244898</v>
      </c>
    </row>
    <row r="380" s="193" customFormat="1" ht="18" customHeight="1" spans="1:5">
      <c r="A380" s="115">
        <v>2120199</v>
      </c>
      <c r="B380" s="115" t="s">
        <v>409</v>
      </c>
      <c r="C380" s="116">
        <v>4336</v>
      </c>
      <c r="D380" s="116">
        <v>224</v>
      </c>
      <c r="E380" s="266">
        <f t="shared" si="26"/>
        <v>1935.71428571429</v>
      </c>
    </row>
    <row r="381" s="193" customFormat="1" ht="18" customHeight="1" spans="1:5">
      <c r="A381" s="115">
        <v>21202</v>
      </c>
      <c r="B381" s="117" t="s">
        <v>410</v>
      </c>
      <c r="C381" s="116">
        <f>C382</f>
        <v>563</v>
      </c>
      <c r="D381" s="116">
        <f>D382</f>
        <v>168</v>
      </c>
      <c r="E381" s="266">
        <f t="shared" si="26"/>
        <v>335.119047619048</v>
      </c>
    </row>
    <row r="382" s="193" customFormat="1" ht="18" customHeight="1" spans="1:5">
      <c r="A382" s="115">
        <v>2120201</v>
      </c>
      <c r="B382" s="115" t="s">
        <v>411</v>
      </c>
      <c r="C382" s="116">
        <v>563</v>
      </c>
      <c r="D382" s="116">
        <v>168</v>
      </c>
      <c r="E382" s="266">
        <f t="shared" si="26"/>
        <v>335.119047619048</v>
      </c>
    </row>
    <row r="383" s="193" customFormat="1" ht="18" customHeight="1" spans="1:5">
      <c r="A383" s="115">
        <v>21203</v>
      </c>
      <c r="B383" s="117" t="s">
        <v>412</v>
      </c>
      <c r="C383" s="116">
        <f>SUM(C384:C385)</f>
        <v>1821</v>
      </c>
      <c r="D383" s="116">
        <f>SUM(D384:D385)</f>
        <v>2362</v>
      </c>
      <c r="E383" s="266">
        <f t="shared" si="26"/>
        <v>77.0956816257409</v>
      </c>
    </row>
    <row r="384" s="193" customFormat="1" ht="18" customHeight="1" spans="1:5">
      <c r="A384" s="115">
        <v>2120303</v>
      </c>
      <c r="B384" s="115" t="s">
        <v>413</v>
      </c>
      <c r="C384" s="116">
        <v>1798</v>
      </c>
      <c r="D384" s="116">
        <v>2849</v>
      </c>
      <c r="E384" s="266">
        <f t="shared" si="26"/>
        <v>63.1098631098631</v>
      </c>
    </row>
    <row r="385" s="193" customFormat="1" ht="18" customHeight="1" spans="1:5">
      <c r="A385" s="115">
        <v>2120399</v>
      </c>
      <c r="B385" s="115" t="s">
        <v>414</v>
      </c>
      <c r="C385" s="116">
        <v>23</v>
      </c>
      <c r="D385" s="116">
        <v>-487</v>
      </c>
      <c r="E385" s="266">
        <f t="shared" si="26"/>
        <v>-4.72279260780287</v>
      </c>
    </row>
    <row r="386" s="193" customFormat="1" ht="18" customHeight="1" spans="1:5">
      <c r="A386" s="115">
        <v>21205</v>
      </c>
      <c r="B386" s="117" t="s">
        <v>415</v>
      </c>
      <c r="C386" s="116">
        <f t="shared" ref="C386:C390" si="27">C387</f>
        <v>356</v>
      </c>
      <c r="D386" s="116">
        <f t="shared" ref="D386:D390" si="28">D387</f>
        <v>666</v>
      </c>
      <c r="E386" s="266">
        <f t="shared" si="26"/>
        <v>53.4534534534535</v>
      </c>
    </row>
    <row r="387" s="193" customFormat="1" ht="18" customHeight="1" spans="1:5">
      <c r="A387" s="115">
        <v>2120501</v>
      </c>
      <c r="B387" s="115" t="s">
        <v>416</v>
      </c>
      <c r="C387" s="116">
        <v>356</v>
      </c>
      <c r="D387" s="116">
        <v>666</v>
      </c>
      <c r="E387" s="266">
        <f t="shared" si="26"/>
        <v>53.4534534534535</v>
      </c>
    </row>
    <row r="388" s="193" customFormat="1" ht="18" customHeight="1" spans="1:5">
      <c r="A388" s="115">
        <v>21206</v>
      </c>
      <c r="B388" s="117" t="s">
        <v>417</v>
      </c>
      <c r="C388" s="116">
        <f t="shared" si="27"/>
        <v>1</v>
      </c>
      <c r="D388" s="116">
        <f t="shared" si="28"/>
        <v>20</v>
      </c>
      <c r="E388" s="266">
        <f t="shared" si="26"/>
        <v>5</v>
      </c>
    </row>
    <row r="389" s="193" customFormat="1" ht="18" customHeight="1" spans="1:5">
      <c r="A389" s="115">
        <v>2120601</v>
      </c>
      <c r="B389" s="115" t="s">
        <v>418</v>
      </c>
      <c r="C389" s="116">
        <v>1</v>
      </c>
      <c r="D389" s="116">
        <v>20</v>
      </c>
      <c r="E389" s="266">
        <f t="shared" si="26"/>
        <v>5</v>
      </c>
    </row>
    <row r="390" s="193" customFormat="1" ht="18" customHeight="1" spans="1:5">
      <c r="A390" s="115">
        <v>21299</v>
      </c>
      <c r="B390" s="117" t="s">
        <v>419</v>
      </c>
      <c r="C390" s="116">
        <f t="shared" si="27"/>
        <v>4533</v>
      </c>
      <c r="D390" s="116">
        <f t="shared" si="28"/>
        <v>1176</v>
      </c>
      <c r="E390" s="266">
        <f t="shared" si="26"/>
        <v>385.459183673469</v>
      </c>
    </row>
    <row r="391" s="193" customFormat="1" ht="18" customHeight="1" spans="1:5">
      <c r="A391" s="115">
        <v>2129999</v>
      </c>
      <c r="B391" s="115" t="s">
        <v>420</v>
      </c>
      <c r="C391" s="116">
        <v>4533</v>
      </c>
      <c r="D391" s="116">
        <v>1176</v>
      </c>
      <c r="E391" s="266">
        <f t="shared" si="26"/>
        <v>385.459183673469</v>
      </c>
    </row>
    <row r="392" s="193" customFormat="1" ht="18" customHeight="1" spans="1:5">
      <c r="A392" s="115">
        <v>213</v>
      </c>
      <c r="B392" s="117" t="s">
        <v>421</v>
      </c>
      <c r="C392" s="116">
        <f>SUM(C393,C412,C425,C439,C444,C450,C455,C457)</f>
        <v>57482</v>
      </c>
      <c r="D392" s="116">
        <f>SUM(D393,D412,D425,D439,D444,D450,D455,D457)</f>
        <v>56640</v>
      </c>
      <c r="E392" s="266">
        <f t="shared" si="26"/>
        <v>101.486581920904</v>
      </c>
    </row>
    <row r="393" s="193" customFormat="1" ht="18" customHeight="1" spans="1:5">
      <c r="A393" s="115">
        <v>21301</v>
      </c>
      <c r="B393" s="117" t="s">
        <v>422</v>
      </c>
      <c r="C393" s="116">
        <f>SUM(C394:C411)</f>
        <v>16828</v>
      </c>
      <c r="D393" s="116">
        <f>SUM(D394:D411)</f>
        <v>16945</v>
      </c>
      <c r="E393" s="266">
        <f t="shared" si="26"/>
        <v>99.3095308350546</v>
      </c>
    </row>
    <row r="394" s="193" customFormat="1" ht="18" customHeight="1" spans="1:5">
      <c r="A394" s="115">
        <v>2130101</v>
      </c>
      <c r="B394" s="115" t="s">
        <v>93</v>
      </c>
      <c r="C394" s="116">
        <v>2928</v>
      </c>
      <c r="D394" s="116">
        <v>3076</v>
      </c>
      <c r="E394" s="266">
        <f t="shared" si="26"/>
        <v>95.1885565669701</v>
      </c>
    </row>
    <row r="395" s="193" customFormat="1" ht="18" customHeight="1" spans="1:5">
      <c r="A395" s="115">
        <v>2130104</v>
      </c>
      <c r="B395" s="115" t="s">
        <v>100</v>
      </c>
      <c r="C395" s="116">
        <v>653</v>
      </c>
      <c r="D395" s="116">
        <v>1359</v>
      </c>
      <c r="E395" s="266">
        <f t="shared" si="26"/>
        <v>48.0500367917586</v>
      </c>
    </row>
    <row r="396" s="193" customFormat="1" ht="18" customHeight="1" spans="1:5">
      <c r="A396" s="115">
        <v>2130105</v>
      </c>
      <c r="B396" s="115" t="s">
        <v>423</v>
      </c>
      <c r="C396" s="116">
        <v>0</v>
      </c>
      <c r="D396" s="116">
        <v>247</v>
      </c>
      <c r="E396" s="266">
        <f t="shared" si="26"/>
        <v>0</v>
      </c>
    </row>
    <row r="397" s="193" customFormat="1" ht="18" customHeight="1" spans="1:5">
      <c r="A397" s="115">
        <v>2130106</v>
      </c>
      <c r="B397" s="115" t="s">
        <v>424</v>
      </c>
      <c r="C397" s="116">
        <v>15</v>
      </c>
      <c r="D397" s="116">
        <v>31</v>
      </c>
      <c r="E397" s="266">
        <f t="shared" si="26"/>
        <v>48.3870967741936</v>
      </c>
    </row>
    <row r="398" s="193" customFormat="1" ht="18" customHeight="1" spans="1:5">
      <c r="A398" s="115">
        <v>2130108</v>
      </c>
      <c r="B398" s="115" t="s">
        <v>425</v>
      </c>
      <c r="C398" s="116">
        <v>305</v>
      </c>
      <c r="D398" s="116">
        <v>162</v>
      </c>
      <c r="E398" s="266">
        <f t="shared" si="26"/>
        <v>188.271604938272</v>
      </c>
    </row>
    <row r="399" s="193" customFormat="1" ht="18" customHeight="1" spans="1:5">
      <c r="A399" s="115">
        <v>2130109</v>
      </c>
      <c r="B399" s="115" t="s">
        <v>426</v>
      </c>
      <c r="C399" s="116">
        <v>8</v>
      </c>
      <c r="D399" s="116">
        <v>1</v>
      </c>
      <c r="E399" s="266">
        <f t="shared" si="26"/>
        <v>800</v>
      </c>
    </row>
    <row r="400" s="193" customFormat="1" ht="18" customHeight="1" spans="1:5">
      <c r="A400" s="115">
        <v>2130110</v>
      </c>
      <c r="B400" s="115" t="s">
        <v>427</v>
      </c>
      <c r="C400" s="116">
        <v>9</v>
      </c>
      <c r="D400" s="116">
        <v>1</v>
      </c>
      <c r="E400" s="266">
        <f t="shared" si="26"/>
        <v>900</v>
      </c>
    </row>
    <row r="401" s="193" customFormat="1" ht="18" customHeight="1" spans="1:5">
      <c r="A401" s="115">
        <v>2130119</v>
      </c>
      <c r="B401" s="115" t="s">
        <v>428</v>
      </c>
      <c r="C401" s="116">
        <v>112</v>
      </c>
      <c r="D401" s="116">
        <v>57</v>
      </c>
      <c r="E401" s="266">
        <f t="shared" si="26"/>
        <v>196.491228070175</v>
      </c>
    </row>
    <row r="402" s="193" customFormat="1" ht="18" customHeight="1" spans="1:5">
      <c r="A402" s="115">
        <v>2130121</v>
      </c>
      <c r="B402" s="115" t="s">
        <v>429</v>
      </c>
      <c r="C402" s="116">
        <v>330</v>
      </c>
      <c r="D402" s="116">
        <v>218</v>
      </c>
      <c r="E402" s="266">
        <f t="shared" si="26"/>
        <v>151.376146788991</v>
      </c>
    </row>
    <row r="403" s="193" customFormat="1" ht="18" customHeight="1" spans="1:5">
      <c r="A403" s="115">
        <v>2130122</v>
      </c>
      <c r="B403" s="115" t="s">
        <v>430</v>
      </c>
      <c r="C403" s="116">
        <v>2358</v>
      </c>
      <c r="D403" s="116">
        <v>1878</v>
      </c>
      <c r="E403" s="266">
        <f t="shared" si="26"/>
        <v>125.55910543131</v>
      </c>
    </row>
    <row r="404" s="193" customFormat="1" ht="18" customHeight="1" spans="1:5">
      <c r="A404" s="115">
        <v>2130124</v>
      </c>
      <c r="B404" s="115" t="s">
        <v>431</v>
      </c>
      <c r="C404" s="116">
        <v>80</v>
      </c>
      <c r="D404" s="116">
        <v>60</v>
      </c>
      <c r="E404" s="266">
        <f t="shared" si="26"/>
        <v>133.333333333333</v>
      </c>
    </row>
    <row r="405" s="193" customFormat="1" ht="18" customHeight="1" spans="1:5">
      <c r="A405" s="115">
        <v>2130125</v>
      </c>
      <c r="B405" s="115" t="s">
        <v>432</v>
      </c>
      <c r="C405" s="116">
        <v>38</v>
      </c>
      <c r="D405" s="116">
        <v>25</v>
      </c>
      <c r="E405" s="266">
        <f t="shared" si="26"/>
        <v>152</v>
      </c>
    </row>
    <row r="406" s="193" customFormat="1" ht="18" customHeight="1" spans="1:5">
      <c r="A406" s="115">
        <v>2130126</v>
      </c>
      <c r="B406" s="115" t="s">
        <v>433</v>
      </c>
      <c r="C406" s="116">
        <v>1630</v>
      </c>
      <c r="D406" s="116">
        <v>1079</v>
      </c>
      <c r="E406" s="266">
        <f t="shared" si="26"/>
        <v>151.065801668211</v>
      </c>
    </row>
    <row r="407" s="193" customFormat="1" ht="18" customHeight="1" spans="1:5">
      <c r="A407" s="115">
        <v>2130135</v>
      </c>
      <c r="B407" s="115" t="s">
        <v>434</v>
      </c>
      <c r="C407" s="116">
        <v>290</v>
      </c>
      <c r="D407" s="116">
        <v>87</v>
      </c>
      <c r="E407" s="266">
        <f t="shared" si="26"/>
        <v>333.333333333333</v>
      </c>
    </row>
    <row r="408" s="193" customFormat="1" ht="18" customHeight="1" spans="1:5">
      <c r="A408" s="115">
        <v>2130142</v>
      </c>
      <c r="B408" s="115" t="s">
        <v>435</v>
      </c>
      <c r="C408" s="116">
        <v>3241</v>
      </c>
      <c r="D408" s="116">
        <v>950</v>
      </c>
      <c r="E408" s="266">
        <f t="shared" si="26"/>
        <v>341.157894736842</v>
      </c>
    </row>
    <row r="409" s="193" customFormat="1" ht="18" customHeight="1" spans="1:5">
      <c r="A409" s="115">
        <v>2130152</v>
      </c>
      <c r="B409" s="115" t="s">
        <v>436</v>
      </c>
      <c r="C409" s="116">
        <v>0</v>
      </c>
      <c r="D409" s="116">
        <v>5</v>
      </c>
      <c r="E409" s="266">
        <f t="shared" si="26"/>
        <v>0</v>
      </c>
    </row>
    <row r="410" s="193" customFormat="1" ht="18" customHeight="1" spans="1:5">
      <c r="A410" s="115">
        <v>2130153</v>
      </c>
      <c r="B410" s="115" t="s">
        <v>437</v>
      </c>
      <c r="C410" s="116">
        <v>1450</v>
      </c>
      <c r="D410" s="116">
        <v>2516</v>
      </c>
      <c r="E410" s="266">
        <f t="shared" si="26"/>
        <v>57.631160572337</v>
      </c>
    </row>
    <row r="411" s="193" customFormat="1" ht="18" customHeight="1" spans="1:5">
      <c r="A411" s="115">
        <v>2130199</v>
      </c>
      <c r="B411" s="115" t="s">
        <v>438</v>
      </c>
      <c r="C411" s="116">
        <v>3381</v>
      </c>
      <c r="D411" s="116">
        <v>5193</v>
      </c>
      <c r="E411" s="266">
        <f t="shared" si="26"/>
        <v>65.106874638937</v>
      </c>
    </row>
    <row r="412" s="193" customFormat="1" ht="18" customHeight="1" spans="1:5">
      <c r="A412" s="115">
        <v>21302</v>
      </c>
      <c r="B412" s="117" t="s">
        <v>439</v>
      </c>
      <c r="C412" s="116">
        <f>SUM(C413:C424)</f>
        <v>10254</v>
      </c>
      <c r="D412" s="116">
        <f>SUM(D413:D424)</f>
        <v>9650</v>
      </c>
      <c r="E412" s="266">
        <f t="shared" si="26"/>
        <v>106.259067357513</v>
      </c>
    </row>
    <row r="413" s="193" customFormat="1" ht="18" customHeight="1" spans="1:5">
      <c r="A413" s="115">
        <v>2130201</v>
      </c>
      <c r="B413" s="115" t="s">
        <v>93</v>
      </c>
      <c r="C413" s="116">
        <v>4802</v>
      </c>
      <c r="D413" s="116">
        <v>2482</v>
      </c>
      <c r="E413" s="266">
        <f t="shared" si="26"/>
        <v>193.473005640612</v>
      </c>
    </row>
    <row r="414" s="193" customFormat="1" ht="18" customHeight="1" spans="1:5">
      <c r="A414" s="115">
        <v>2130204</v>
      </c>
      <c r="B414" s="115" t="s">
        <v>440</v>
      </c>
      <c r="C414" s="116">
        <v>732</v>
      </c>
      <c r="D414" s="116">
        <v>1391</v>
      </c>
      <c r="E414" s="266">
        <f t="shared" si="26"/>
        <v>52.6240115025162</v>
      </c>
    </row>
    <row r="415" s="193" customFormat="1" ht="18" customHeight="1" spans="1:5">
      <c r="A415" s="115">
        <v>2130205</v>
      </c>
      <c r="B415" s="115" t="s">
        <v>441</v>
      </c>
      <c r="C415" s="116">
        <v>824</v>
      </c>
      <c r="D415" s="116">
        <v>789</v>
      </c>
      <c r="E415" s="266">
        <f t="shared" si="26"/>
        <v>104.435994930291</v>
      </c>
    </row>
    <row r="416" s="193" customFormat="1" ht="18" customHeight="1" spans="1:5">
      <c r="A416" s="115">
        <v>2130207</v>
      </c>
      <c r="B416" s="115" t="s">
        <v>442</v>
      </c>
      <c r="C416" s="116">
        <v>179</v>
      </c>
      <c r="D416" s="116">
        <v>919</v>
      </c>
      <c r="E416" s="266">
        <f t="shared" si="26"/>
        <v>19.4776931447225</v>
      </c>
    </row>
    <row r="417" s="193" customFormat="1" ht="18" customHeight="1" spans="1:5">
      <c r="A417" s="115">
        <v>2130209</v>
      </c>
      <c r="B417" s="115" t="s">
        <v>443</v>
      </c>
      <c r="C417" s="116">
        <v>2272</v>
      </c>
      <c r="D417" s="116">
        <v>1608</v>
      </c>
      <c r="E417" s="266">
        <f t="shared" si="26"/>
        <v>141.293532338308</v>
      </c>
    </row>
    <row r="418" s="193" customFormat="1" ht="18" customHeight="1" spans="1:5">
      <c r="A418" s="115">
        <v>2130211</v>
      </c>
      <c r="B418" s="115" t="s">
        <v>444</v>
      </c>
      <c r="C418" s="116">
        <v>15</v>
      </c>
      <c r="D418" s="116">
        <v>0</v>
      </c>
      <c r="E418" s="266"/>
    </row>
    <row r="419" s="193" customFormat="1" ht="18" customHeight="1" spans="1:5">
      <c r="A419" s="115">
        <v>2130213</v>
      </c>
      <c r="B419" s="115" t="s">
        <v>445</v>
      </c>
      <c r="C419" s="116">
        <v>18</v>
      </c>
      <c r="D419" s="116">
        <v>556</v>
      </c>
      <c r="E419" s="266">
        <f t="shared" ref="E419:E422" si="29">C419/D419*100</f>
        <v>3.23741007194245</v>
      </c>
    </row>
    <row r="420" s="193" customFormat="1" ht="18" customHeight="1" spans="1:5">
      <c r="A420" s="115">
        <v>2130221</v>
      </c>
      <c r="B420" s="115" t="s">
        <v>446</v>
      </c>
      <c r="C420" s="116">
        <v>25</v>
      </c>
      <c r="D420" s="116">
        <v>20</v>
      </c>
      <c r="E420" s="266">
        <f t="shared" si="29"/>
        <v>125</v>
      </c>
    </row>
    <row r="421" s="193" customFormat="1" ht="18" customHeight="1" spans="1:5">
      <c r="A421" s="115">
        <v>2130234</v>
      </c>
      <c r="B421" s="115" t="s">
        <v>447</v>
      </c>
      <c r="C421" s="116">
        <v>70</v>
      </c>
      <c r="D421" s="116">
        <v>57</v>
      </c>
      <c r="E421" s="266">
        <f t="shared" si="29"/>
        <v>122.80701754386</v>
      </c>
    </row>
    <row r="422" s="193" customFormat="1" ht="18" customHeight="1" spans="1:5">
      <c r="A422" s="115">
        <v>2130235</v>
      </c>
      <c r="B422" s="271" t="s">
        <v>448</v>
      </c>
      <c r="C422" s="116"/>
      <c r="D422" s="116">
        <v>583</v>
      </c>
      <c r="E422" s="266">
        <f t="shared" si="29"/>
        <v>0</v>
      </c>
    </row>
    <row r="423" s="193" customFormat="1" ht="18" customHeight="1" spans="1:5">
      <c r="A423" s="115">
        <v>2130236</v>
      </c>
      <c r="B423" s="115" t="s">
        <v>449</v>
      </c>
      <c r="C423" s="116">
        <v>288</v>
      </c>
      <c r="D423" s="116">
        <v>0</v>
      </c>
      <c r="E423" s="266"/>
    </row>
    <row r="424" s="193" customFormat="1" ht="18" customHeight="1" spans="1:5">
      <c r="A424" s="115">
        <v>2130299</v>
      </c>
      <c r="B424" s="115" t="s">
        <v>450</v>
      </c>
      <c r="C424" s="116">
        <v>1029</v>
      </c>
      <c r="D424" s="116">
        <v>1245</v>
      </c>
      <c r="E424" s="266">
        <f t="shared" ref="E424:E426" si="30">C424/D424*100</f>
        <v>82.6506024096386</v>
      </c>
    </row>
    <row r="425" s="193" customFormat="1" ht="18" customHeight="1" spans="1:5">
      <c r="A425" s="115">
        <v>21303</v>
      </c>
      <c r="B425" s="117" t="s">
        <v>451</v>
      </c>
      <c r="C425" s="116">
        <f>SUM(C426:C438)</f>
        <v>2274</v>
      </c>
      <c r="D425" s="116">
        <f>SUM(D426:D438)</f>
        <v>2672</v>
      </c>
      <c r="E425" s="266">
        <f t="shared" si="30"/>
        <v>85.1047904191617</v>
      </c>
    </row>
    <row r="426" s="193" customFormat="1" ht="18" customHeight="1" spans="1:5">
      <c r="A426" s="115">
        <v>2130301</v>
      </c>
      <c r="B426" s="115" t="s">
        <v>93</v>
      </c>
      <c r="C426" s="116">
        <v>50</v>
      </c>
      <c r="D426" s="116">
        <v>1</v>
      </c>
      <c r="E426" s="266">
        <f t="shared" si="30"/>
        <v>5000</v>
      </c>
    </row>
    <row r="427" s="193" customFormat="1" ht="18" customHeight="1" spans="1:5">
      <c r="A427" s="115">
        <v>2130304</v>
      </c>
      <c r="B427" s="115" t="s">
        <v>452</v>
      </c>
      <c r="C427" s="116">
        <v>5</v>
      </c>
      <c r="D427" s="116"/>
      <c r="E427" s="266"/>
    </row>
    <row r="428" s="193" customFormat="1" ht="18" customHeight="1" spans="1:5">
      <c r="A428" s="115">
        <v>2130305</v>
      </c>
      <c r="B428" s="115" t="s">
        <v>453</v>
      </c>
      <c r="C428" s="116">
        <v>350</v>
      </c>
      <c r="D428" s="116">
        <v>1069</v>
      </c>
      <c r="E428" s="266">
        <f t="shared" ref="E428:E432" si="31">C428/D428*100</f>
        <v>32.7408793264733</v>
      </c>
    </row>
    <row r="429" s="193" customFormat="1" ht="18" customHeight="1" spans="1:5">
      <c r="A429" s="115">
        <v>2130306</v>
      </c>
      <c r="B429" s="115" t="s">
        <v>454</v>
      </c>
      <c r="C429" s="116">
        <v>117</v>
      </c>
      <c r="D429" s="116">
        <v>170</v>
      </c>
      <c r="E429" s="266">
        <f t="shared" si="31"/>
        <v>68.8235294117647</v>
      </c>
    </row>
    <row r="430" s="193" customFormat="1" ht="18" customHeight="1" spans="1:5">
      <c r="A430" s="115">
        <v>2130311</v>
      </c>
      <c r="B430" s="115" t="s">
        <v>455</v>
      </c>
      <c r="C430" s="116">
        <v>18</v>
      </c>
      <c r="D430" s="116">
        <v>46</v>
      </c>
      <c r="E430" s="266">
        <f t="shared" si="31"/>
        <v>39.1304347826087</v>
      </c>
    </row>
    <row r="431" s="193" customFormat="1" ht="18" customHeight="1" spans="1:5">
      <c r="A431" s="115">
        <v>2130313</v>
      </c>
      <c r="B431" s="115" t="s">
        <v>456</v>
      </c>
      <c r="C431" s="116">
        <v>0</v>
      </c>
      <c r="D431" s="116">
        <v>17</v>
      </c>
      <c r="E431" s="266">
        <f t="shared" si="31"/>
        <v>0</v>
      </c>
    </row>
    <row r="432" s="193" customFormat="1" ht="18" customHeight="1" spans="1:5">
      <c r="A432" s="115">
        <v>2130314</v>
      </c>
      <c r="B432" s="115" t="s">
        <v>457</v>
      </c>
      <c r="C432" s="116">
        <v>5</v>
      </c>
      <c r="D432" s="116">
        <v>49</v>
      </c>
      <c r="E432" s="266">
        <f t="shared" si="31"/>
        <v>10.2040816326531</v>
      </c>
    </row>
    <row r="433" s="193" customFormat="1" ht="18" customHeight="1" spans="1:5">
      <c r="A433" s="115">
        <v>2130315</v>
      </c>
      <c r="B433" s="115" t="s">
        <v>458</v>
      </c>
      <c r="C433" s="116">
        <v>11</v>
      </c>
      <c r="D433" s="116">
        <v>0</v>
      </c>
      <c r="E433" s="266"/>
    </row>
    <row r="434" s="193" customFormat="1" ht="18" customHeight="1" spans="1:5">
      <c r="A434" s="115">
        <v>2130316</v>
      </c>
      <c r="B434" s="115" t="s">
        <v>459</v>
      </c>
      <c r="C434" s="116">
        <v>222</v>
      </c>
      <c r="D434" s="116">
        <v>376</v>
      </c>
      <c r="E434" s="266">
        <f t="shared" ref="E434:E450" si="32">C434/D434*100</f>
        <v>59.0425531914894</v>
      </c>
    </row>
    <row r="435" s="193" customFormat="1" ht="18" customHeight="1" spans="1:5">
      <c r="A435" s="115">
        <v>2130319</v>
      </c>
      <c r="B435" s="115" t="s">
        <v>460</v>
      </c>
      <c r="C435" s="116">
        <v>68</v>
      </c>
      <c r="D435" s="116">
        <v>27</v>
      </c>
      <c r="E435" s="266">
        <f t="shared" si="32"/>
        <v>251.851851851852</v>
      </c>
    </row>
    <row r="436" s="193" customFormat="1" ht="18" customHeight="1" spans="1:5">
      <c r="A436" s="115">
        <v>2130321</v>
      </c>
      <c r="B436" s="115" t="s">
        <v>461</v>
      </c>
      <c r="C436" s="116">
        <v>399</v>
      </c>
      <c r="D436" s="116">
        <v>273</v>
      </c>
      <c r="E436" s="266">
        <f t="shared" si="32"/>
        <v>146.153846153846</v>
      </c>
    </row>
    <row r="437" s="193" customFormat="1" ht="18" customHeight="1" spans="1:5">
      <c r="A437" s="115">
        <v>2130335</v>
      </c>
      <c r="B437" s="115" t="s">
        <v>462</v>
      </c>
      <c r="C437" s="116">
        <v>0</v>
      </c>
      <c r="D437" s="116">
        <v>49</v>
      </c>
      <c r="E437" s="266">
        <f t="shared" si="32"/>
        <v>0</v>
      </c>
    </row>
    <row r="438" s="193" customFormat="1" ht="18" customHeight="1" spans="1:5">
      <c r="A438" s="115">
        <v>2130399</v>
      </c>
      <c r="B438" s="115" t="s">
        <v>463</v>
      </c>
      <c r="C438" s="116">
        <v>1029</v>
      </c>
      <c r="D438" s="116">
        <v>595</v>
      </c>
      <c r="E438" s="266">
        <f t="shared" si="32"/>
        <v>172.941176470588</v>
      </c>
    </row>
    <row r="439" s="193" customFormat="1" ht="18" customHeight="1" spans="1:5">
      <c r="A439" s="115">
        <v>21305</v>
      </c>
      <c r="B439" s="117" t="s">
        <v>464</v>
      </c>
      <c r="C439" s="116">
        <f>SUM(C440:C443)</f>
        <v>20282</v>
      </c>
      <c r="D439" s="116">
        <f>SUM(D440:D443)</f>
        <v>17387</v>
      </c>
      <c r="E439" s="266">
        <f t="shared" si="32"/>
        <v>116.650370966814</v>
      </c>
    </row>
    <row r="440" s="193" customFormat="1" ht="18" customHeight="1" spans="1:5">
      <c r="A440" s="115">
        <v>2130501</v>
      </c>
      <c r="B440" s="115" t="s">
        <v>93</v>
      </c>
      <c r="C440" s="116">
        <v>180</v>
      </c>
      <c r="D440" s="116">
        <v>309</v>
      </c>
      <c r="E440" s="266">
        <f t="shared" si="32"/>
        <v>58.252427184466</v>
      </c>
    </row>
    <row r="441" s="193" customFormat="1" ht="18" customHeight="1" spans="1:5">
      <c r="A441" s="115">
        <v>2130504</v>
      </c>
      <c r="B441" s="115" t="s">
        <v>465</v>
      </c>
      <c r="C441" s="116">
        <v>4312</v>
      </c>
      <c r="D441" s="116">
        <v>491</v>
      </c>
      <c r="E441" s="266">
        <f t="shared" si="32"/>
        <v>878.207739307536</v>
      </c>
    </row>
    <row r="442" s="193" customFormat="1" ht="18" customHeight="1" spans="1:5">
      <c r="A442" s="115">
        <v>2130505</v>
      </c>
      <c r="B442" s="115" t="s">
        <v>466</v>
      </c>
      <c r="C442" s="116">
        <v>998</v>
      </c>
      <c r="D442" s="116">
        <v>122</v>
      </c>
      <c r="E442" s="266">
        <f t="shared" si="32"/>
        <v>818.032786885246</v>
      </c>
    </row>
    <row r="443" s="193" customFormat="1" ht="18" customHeight="1" spans="1:5">
      <c r="A443" s="115">
        <v>2130599</v>
      </c>
      <c r="B443" s="115" t="s">
        <v>467</v>
      </c>
      <c r="C443" s="116">
        <v>14792</v>
      </c>
      <c r="D443" s="116">
        <v>16465</v>
      </c>
      <c r="E443" s="266">
        <f t="shared" si="32"/>
        <v>89.8390525356817</v>
      </c>
    </row>
    <row r="444" s="193" customFormat="1" ht="18" customHeight="1" spans="1:5">
      <c r="A444" s="115">
        <v>21307</v>
      </c>
      <c r="B444" s="117" t="s">
        <v>468</v>
      </c>
      <c r="C444" s="116">
        <f>SUM(C445:C449)</f>
        <v>3448</v>
      </c>
      <c r="D444" s="116">
        <f>SUM(D445:D449)</f>
        <v>2655</v>
      </c>
      <c r="E444" s="266">
        <f t="shared" si="32"/>
        <v>129.868173258004</v>
      </c>
    </row>
    <row r="445" s="193" customFormat="1" ht="18" customHeight="1" spans="1:5">
      <c r="A445" s="115">
        <v>2130701</v>
      </c>
      <c r="B445" s="115" t="s">
        <v>469</v>
      </c>
      <c r="C445" s="116">
        <v>30</v>
      </c>
      <c r="D445" s="116">
        <v>492</v>
      </c>
      <c r="E445" s="266">
        <f t="shared" si="32"/>
        <v>6.09756097560976</v>
      </c>
    </row>
    <row r="446" s="193" customFormat="1" ht="18" customHeight="1" spans="1:5">
      <c r="A446" s="115">
        <v>2130705</v>
      </c>
      <c r="B446" s="115" t="s">
        <v>470</v>
      </c>
      <c r="C446" s="116">
        <v>34</v>
      </c>
      <c r="D446" s="116">
        <v>1600</v>
      </c>
      <c r="E446" s="266">
        <f t="shared" si="32"/>
        <v>2.125</v>
      </c>
    </row>
    <row r="447" s="193" customFormat="1" ht="18" customHeight="1" spans="1:5">
      <c r="A447" s="115">
        <v>2130706</v>
      </c>
      <c r="B447" s="115" t="s">
        <v>471</v>
      </c>
      <c r="C447" s="116">
        <v>510</v>
      </c>
      <c r="D447" s="116">
        <v>350</v>
      </c>
      <c r="E447" s="266">
        <f t="shared" si="32"/>
        <v>145.714285714286</v>
      </c>
    </row>
    <row r="448" s="193" customFormat="1" ht="18" customHeight="1" spans="1:5">
      <c r="A448" s="115">
        <v>2130707</v>
      </c>
      <c r="B448" s="115" t="s">
        <v>472</v>
      </c>
      <c r="C448" s="116">
        <v>200</v>
      </c>
      <c r="D448" s="116">
        <v>163</v>
      </c>
      <c r="E448" s="266">
        <f t="shared" si="32"/>
        <v>122.699386503067</v>
      </c>
    </row>
    <row r="449" s="193" customFormat="1" ht="18" customHeight="1" spans="1:5">
      <c r="A449" s="115">
        <v>2130799</v>
      </c>
      <c r="B449" s="115" t="s">
        <v>473</v>
      </c>
      <c r="C449" s="116">
        <v>2674</v>
      </c>
      <c r="D449" s="116">
        <v>50</v>
      </c>
      <c r="E449" s="266">
        <f t="shared" si="32"/>
        <v>5348</v>
      </c>
    </row>
    <row r="450" s="193" customFormat="1" ht="18" customHeight="1" spans="1:5">
      <c r="A450" s="115">
        <v>21308</v>
      </c>
      <c r="B450" s="117" t="s">
        <v>474</v>
      </c>
      <c r="C450" s="116">
        <f>SUM(C451:C454)</f>
        <v>1115</v>
      </c>
      <c r="D450" s="116">
        <f>SUM(D452:D454)</f>
        <v>1654</v>
      </c>
      <c r="E450" s="266">
        <f t="shared" si="32"/>
        <v>67.4123337363966</v>
      </c>
    </row>
    <row r="451" s="193" customFormat="1" ht="18" customHeight="1" spans="1:5">
      <c r="A451" s="115">
        <v>2130801</v>
      </c>
      <c r="B451" s="115" t="s">
        <v>475</v>
      </c>
      <c r="C451" s="116">
        <v>22</v>
      </c>
      <c r="D451" s="116">
        <v>0</v>
      </c>
      <c r="E451" s="266"/>
    </row>
    <row r="452" s="193" customFormat="1" ht="18" customHeight="1" spans="1:5">
      <c r="A452" s="115">
        <v>2130803</v>
      </c>
      <c r="B452" s="115" t="s">
        <v>476</v>
      </c>
      <c r="C452" s="116">
        <v>685</v>
      </c>
      <c r="D452" s="116">
        <v>371</v>
      </c>
      <c r="E452" s="266">
        <f t="shared" ref="E452:E471" si="33">C452/D452*100</f>
        <v>184.636118598383</v>
      </c>
    </row>
    <row r="453" s="193" customFormat="1" ht="18" customHeight="1" spans="1:5">
      <c r="A453" s="115">
        <v>2130804</v>
      </c>
      <c r="B453" s="115" t="s">
        <v>477</v>
      </c>
      <c r="C453" s="116">
        <v>408</v>
      </c>
      <c r="D453" s="116">
        <v>782</v>
      </c>
      <c r="E453" s="266">
        <f t="shared" si="33"/>
        <v>52.1739130434783</v>
      </c>
    </row>
    <row r="454" s="193" customFormat="1" ht="18" customHeight="1" spans="1:5">
      <c r="A454" s="115">
        <v>2130899</v>
      </c>
      <c r="B454" s="115" t="s">
        <v>478</v>
      </c>
      <c r="C454" s="116">
        <v>0</v>
      </c>
      <c r="D454" s="116">
        <v>501</v>
      </c>
      <c r="E454" s="266">
        <f t="shared" si="33"/>
        <v>0</v>
      </c>
    </row>
    <row r="455" s="193" customFormat="1" ht="18" customHeight="1" spans="1:5">
      <c r="A455" s="115">
        <v>21309</v>
      </c>
      <c r="B455" s="117" t="s">
        <v>479</v>
      </c>
      <c r="C455" s="116">
        <f>SUM(C456:C456)</f>
        <v>1439</v>
      </c>
      <c r="D455" s="116">
        <f>SUM(D456:D456)</f>
        <v>611</v>
      </c>
      <c r="E455" s="266">
        <f t="shared" si="33"/>
        <v>235.515548281506</v>
      </c>
    </row>
    <row r="456" s="193" customFormat="1" ht="18" customHeight="1" spans="1:5">
      <c r="A456" s="115">
        <v>2130999</v>
      </c>
      <c r="B456" s="115" t="s">
        <v>480</v>
      </c>
      <c r="C456" s="116">
        <v>1439</v>
      </c>
      <c r="D456" s="116">
        <v>611</v>
      </c>
      <c r="E456" s="266">
        <f t="shared" si="33"/>
        <v>235.515548281506</v>
      </c>
    </row>
    <row r="457" s="193" customFormat="1" ht="18" customHeight="1" spans="1:5">
      <c r="A457" s="115">
        <v>21399</v>
      </c>
      <c r="B457" s="117" t="s">
        <v>481</v>
      </c>
      <c r="C457" s="116">
        <f>C458</f>
        <v>1842</v>
      </c>
      <c r="D457" s="116">
        <f>D458</f>
        <v>5066</v>
      </c>
      <c r="E457" s="266">
        <f t="shared" si="33"/>
        <v>36.3600473746546</v>
      </c>
    </row>
    <row r="458" s="193" customFormat="1" ht="18" customHeight="1" spans="1:5">
      <c r="A458" s="115">
        <v>2139999</v>
      </c>
      <c r="B458" s="115" t="s">
        <v>482</v>
      </c>
      <c r="C458" s="116">
        <v>1842</v>
      </c>
      <c r="D458" s="116">
        <v>5066</v>
      </c>
      <c r="E458" s="266">
        <f t="shared" si="33"/>
        <v>36.3600473746546</v>
      </c>
    </row>
    <row r="459" s="193" customFormat="1" ht="18" customHeight="1" spans="1:5">
      <c r="A459" s="115">
        <v>214</v>
      </c>
      <c r="B459" s="117" t="s">
        <v>483</v>
      </c>
      <c r="C459" s="116">
        <f>SUM(C460,C473,C477)</f>
        <v>6363</v>
      </c>
      <c r="D459" s="116">
        <f>SUM(D460,D469,D473,D477)</f>
        <v>14869</v>
      </c>
      <c r="E459" s="266">
        <f t="shared" si="33"/>
        <v>42.7937319254825</v>
      </c>
    </row>
    <row r="460" s="193" customFormat="1" ht="18" customHeight="1" spans="1:5">
      <c r="A460" s="115">
        <v>21401</v>
      </c>
      <c r="B460" s="117" t="s">
        <v>484</v>
      </c>
      <c r="C460" s="116">
        <f>SUM(C461:C468)</f>
        <v>4089</v>
      </c>
      <c r="D460" s="116">
        <f>SUM(D461:D468)</f>
        <v>11941</v>
      </c>
      <c r="E460" s="266">
        <f t="shared" si="33"/>
        <v>34.2433632024119</v>
      </c>
    </row>
    <row r="461" s="193" customFormat="1" ht="18" customHeight="1" spans="1:5">
      <c r="A461" s="115">
        <v>2140101</v>
      </c>
      <c r="B461" s="115" t="s">
        <v>93</v>
      </c>
      <c r="C461" s="116">
        <v>1891</v>
      </c>
      <c r="D461" s="116">
        <v>1428</v>
      </c>
      <c r="E461" s="266">
        <f t="shared" si="33"/>
        <v>132.422969187675</v>
      </c>
    </row>
    <row r="462" s="193" customFormat="1" ht="18" customHeight="1" spans="1:5">
      <c r="A462" s="115">
        <v>2140102</v>
      </c>
      <c r="B462" s="115" t="s">
        <v>94</v>
      </c>
      <c r="C462" s="116">
        <v>0</v>
      </c>
      <c r="D462" s="116">
        <v>20</v>
      </c>
      <c r="E462" s="266">
        <f t="shared" si="33"/>
        <v>0</v>
      </c>
    </row>
    <row r="463" s="193" customFormat="1" ht="18" customHeight="1" spans="1:5">
      <c r="A463" s="115">
        <v>2140104</v>
      </c>
      <c r="B463" s="115" t="s">
        <v>485</v>
      </c>
      <c r="C463" s="116">
        <v>558</v>
      </c>
      <c r="D463" s="116">
        <v>4517</v>
      </c>
      <c r="E463" s="266">
        <f t="shared" si="33"/>
        <v>12.3533318574275</v>
      </c>
    </row>
    <row r="464" s="193" customFormat="1" ht="18" customHeight="1" spans="1:5">
      <c r="A464" s="115">
        <v>2140106</v>
      </c>
      <c r="B464" s="115" t="s">
        <v>486</v>
      </c>
      <c r="C464" s="116">
        <v>927</v>
      </c>
      <c r="D464" s="116">
        <v>1070</v>
      </c>
      <c r="E464" s="266">
        <f t="shared" si="33"/>
        <v>86.6355140186916</v>
      </c>
    </row>
    <row r="465" s="193" customFormat="1" ht="18" customHeight="1" spans="1:5">
      <c r="A465" s="115">
        <v>2140110</v>
      </c>
      <c r="B465" s="115" t="s">
        <v>487</v>
      </c>
      <c r="C465" s="116">
        <v>20</v>
      </c>
      <c r="D465" s="116">
        <v>2282</v>
      </c>
      <c r="E465" s="266">
        <f t="shared" si="33"/>
        <v>0.876424189307625</v>
      </c>
    </row>
    <row r="466" s="193" customFormat="1" ht="18" customHeight="1" spans="1:5">
      <c r="A466" s="115">
        <v>2140112</v>
      </c>
      <c r="B466" s="115" t="s">
        <v>488</v>
      </c>
      <c r="C466" s="116">
        <v>110</v>
      </c>
      <c r="D466" s="116">
        <v>148</v>
      </c>
      <c r="E466" s="266">
        <f t="shared" si="33"/>
        <v>74.3243243243243</v>
      </c>
    </row>
    <row r="467" s="193" customFormat="1" ht="18" customHeight="1" spans="1:5">
      <c r="A467" s="115">
        <v>2140136</v>
      </c>
      <c r="B467" s="115" t="s">
        <v>489</v>
      </c>
      <c r="C467" s="116">
        <v>9</v>
      </c>
      <c r="D467" s="116">
        <v>11</v>
      </c>
      <c r="E467" s="266">
        <f t="shared" si="33"/>
        <v>81.8181818181818</v>
      </c>
    </row>
    <row r="468" s="193" customFormat="1" ht="18" customHeight="1" spans="1:5">
      <c r="A468" s="115">
        <v>2140199</v>
      </c>
      <c r="B468" s="115" t="s">
        <v>490</v>
      </c>
      <c r="C468" s="116">
        <v>574</v>
      </c>
      <c r="D468" s="116">
        <v>2465</v>
      </c>
      <c r="E468" s="266">
        <f t="shared" si="33"/>
        <v>23.2860040567951</v>
      </c>
    </row>
    <row r="469" s="193" customFormat="1" ht="18" customHeight="1" spans="1:5">
      <c r="A469" s="115">
        <v>21404</v>
      </c>
      <c r="B469" s="120" t="s">
        <v>491</v>
      </c>
      <c r="C469" s="116">
        <v>0</v>
      </c>
      <c r="D469" s="116">
        <f>SUM(D470:D472)</f>
        <v>217</v>
      </c>
      <c r="E469" s="266">
        <f t="shared" si="33"/>
        <v>0</v>
      </c>
    </row>
    <row r="470" s="193" customFormat="1" ht="18" customHeight="1" spans="1:5">
      <c r="A470" s="115">
        <v>2140401</v>
      </c>
      <c r="B470" s="271" t="s">
        <v>492</v>
      </c>
      <c r="C470" s="116">
        <v>0</v>
      </c>
      <c r="D470" s="116">
        <v>1</v>
      </c>
      <c r="E470" s="266">
        <f t="shared" si="33"/>
        <v>0</v>
      </c>
    </row>
    <row r="471" s="193" customFormat="1" ht="18" customHeight="1" spans="1:5">
      <c r="A471" s="115">
        <v>2140402</v>
      </c>
      <c r="B471" s="271" t="s">
        <v>493</v>
      </c>
      <c r="C471" s="116">
        <v>0</v>
      </c>
      <c r="D471" s="116">
        <v>216</v>
      </c>
      <c r="E471" s="266">
        <f t="shared" si="33"/>
        <v>0</v>
      </c>
    </row>
    <row r="472" s="193" customFormat="1" ht="18" customHeight="1" spans="1:5">
      <c r="A472" s="115">
        <v>2140403</v>
      </c>
      <c r="B472" s="271" t="s">
        <v>494</v>
      </c>
      <c r="C472" s="116">
        <v>0</v>
      </c>
      <c r="D472" s="116">
        <v>0</v>
      </c>
      <c r="E472" s="266"/>
    </row>
    <row r="473" s="193" customFormat="1" ht="18" customHeight="1" spans="1:5">
      <c r="A473" s="115">
        <v>21406</v>
      </c>
      <c r="B473" s="117" t="s">
        <v>495</v>
      </c>
      <c r="C473" s="116">
        <f>SUM(C474:C476)</f>
        <v>1416</v>
      </c>
      <c r="D473" s="116">
        <f>SUM(D474:D474)</f>
        <v>2688</v>
      </c>
      <c r="E473" s="266">
        <f t="shared" ref="E473:E481" si="34">C473/D473*100</f>
        <v>52.6785714285714</v>
      </c>
    </row>
    <row r="474" s="193" customFormat="1" ht="18" customHeight="1" spans="1:5">
      <c r="A474" s="115">
        <v>2140601</v>
      </c>
      <c r="B474" s="115" t="s">
        <v>496</v>
      </c>
      <c r="C474" s="116">
        <v>741</v>
      </c>
      <c r="D474" s="116">
        <v>2688</v>
      </c>
      <c r="E474" s="266">
        <f t="shared" si="34"/>
        <v>27.5669642857143</v>
      </c>
    </row>
    <row r="475" s="193" customFormat="1" ht="18" customHeight="1" spans="1:5">
      <c r="A475" s="115">
        <v>2140602</v>
      </c>
      <c r="B475" s="115" t="s">
        <v>497</v>
      </c>
      <c r="C475" s="116">
        <v>474</v>
      </c>
      <c r="D475" s="116">
        <v>0</v>
      </c>
      <c r="E475" s="266"/>
    </row>
    <row r="476" s="193" customFormat="1" ht="18" customHeight="1" spans="1:5">
      <c r="A476" s="115">
        <v>2140699</v>
      </c>
      <c r="B476" s="115" t="s">
        <v>498</v>
      </c>
      <c r="C476" s="116">
        <v>201</v>
      </c>
      <c r="D476" s="116">
        <v>0</v>
      </c>
      <c r="E476" s="266"/>
    </row>
    <row r="477" s="193" customFormat="1" ht="18" customHeight="1" spans="1:5">
      <c r="A477" s="115">
        <v>21499</v>
      </c>
      <c r="B477" s="117" t="s">
        <v>499</v>
      </c>
      <c r="C477" s="116">
        <f>SUM(C478:C479)</f>
        <v>858</v>
      </c>
      <c r="D477" s="116">
        <f>SUM(D478:D479)</f>
        <v>23</v>
      </c>
      <c r="E477" s="266">
        <f t="shared" si="34"/>
        <v>3730.4347826087</v>
      </c>
    </row>
    <row r="478" s="193" customFormat="1" ht="18" customHeight="1" spans="1:5">
      <c r="A478" s="115">
        <v>2149901</v>
      </c>
      <c r="B478" s="115" t="s">
        <v>500</v>
      </c>
      <c r="C478" s="116">
        <v>151</v>
      </c>
      <c r="D478" s="116">
        <v>7</v>
      </c>
      <c r="E478" s="266">
        <f t="shared" si="34"/>
        <v>2157.14285714286</v>
      </c>
    </row>
    <row r="479" s="193" customFormat="1" ht="18" customHeight="1" spans="1:5">
      <c r="A479" s="115">
        <v>2149999</v>
      </c>
      <c r="B479" s="115" t="s">
        <v>501</v>
      </c>
      <c r="C479" s="116">
        <v>707</v>
      </c>
      <c r="D479" s="116">
        <v>16</v>
      </c>
      <c r="E479" s="266">
        <f t="shared" si="34"/>
        <v>4418.75</v>
      </c>
    </row>
    <row r="480" s="193" customFormat="1" ht="18" customHeight="1" spans="1:5">
      <c r="A480" s="115">
        <v>215</v>
      </c>
      <c r="B480" s="117" t="s">
        <v>502</v>
      </c>
      <c r="C480" s="116">
        <f>SUM(C481,C484,C486,C490)</f>
        <v>730</v>
      </c>
      <c r="D480" s="116">
        <f>SUM(D481,D486,D490)</f>
        <v>954</v>
      </c>
      <c r="E480" s="266">
        <f t="shared" si="34"/>
        <v>76.5199161425576</v>
      </c>
    </row>
    <row r="481" s="193" customFormat="1" ht="18" customHeight="1" spans="1:5">
      <c r="A481" s="115">
        <v>21502</v>
      </c>
      <c r="B481" s="117" t="s">
        <v>503</v>
      </c>
      <c r="C481" s="116">
        <f>SUM(C482:C483)</f>
        <v>58</v>
      </c>
      <c r="D481" s="116">
        <f>SUM(D483:D483)</f>
        <v>340</v>
      </c>
      <c r="E481" s="266">
        <f t="shared" si="34"/>
        <v>17.0588235294118</v>
      </c>
    </row>
    <row r="482" s="193" customFormat="1" ht="18" customHeight="1" spans="1:5">
      <c r="A482" s="115">
        <v>2150201</v>
      </c>
      <c r="B482" s="115" t="s">
        <v>93</v>
      </c>
      <c r="C482" s="116">
        <v>3</v>
      </c>
      <c r="D482" s="116">
        <v>0</v>
      </c>
      <c r="E482" s="266"/>
    </row>
    <row r="483" s="193" customFormat="1" ht="18" customHeight="1" spans="1:5">
      <c r="A483" s="115">
        <v>2150299</v>
      </c>
      <c r="B483" s="115" t="s">
        <v>504</v>
      </c>
      <c r="C483" s="116">
        <v>55</v>
      </c>
      <c r="D483" s="116">
        <v>340</v>
      </c>
      <c r="E483" s="266">
        <f t="shared" ref="E483:E501" si="35">C483/D483*100</f>
        <v>16.1764705882353</v>
      </c>
    </row>
    <row r="484" s="193" customFormat="1" ht="18" customHeight="1" spans="1:5">
      <c r="A484" s="115">
        <v>21505</v>
      </c>
      <c r="B484" s="117" t="s">
        <v>505</v>
      </c>
      <c r="C484" s="116">
        <f>SUM(C485:C485)</f>
        <v>9</v>
      </c>
      <c r="D484" s="116">
        <v>0</v>
      </c>
      <c r="E484" s="266"/>
    </row>
    <row r="485" s="193" customFormat="1" ht="18" customHeight="1" spans="1:5">
      <c r="A485" s="115">
        <v>2150599</v>
      </c>
      <c r="B485" s="115" t="s">
        <v>506</v>
      </c>
      <c r="C485" s="116">
        <v>9</v>
      </c>
      <c r="D485" s="116">
        <v>0</v>
      </c>
      <c r="E485" s="266"/>
    </row>
    <row r="486" s="193" customFormat="1" ht="18" customHeight="1" spans="1:5">
      <c r="A486" s="115">
        <v>21508</v>
      </c>
      <c r="B486" s="117" t="s">
        <v>507</v>
      </c>
      <c r="C486" s="116">
        <f>SUM(C487:C489)</f>
        <v>292</v>
      </c>
      <c r="D486" s="116">
        <f>SUM(D488:D489)</f>
        <v>116</v>
      </c>
      <c r="E486" s="266">
        <f t="shared" si="35"/>
        <v>251.724137931034</v>
      </c>
    </row>
    <row r="487" s="193" customFormat="1" ht="18" customHeight="1" spans="1:5">
      <c r="A487" s="115">
        <v>2150804</v>
      </c>
      <c r="B487" s="115" t="s">
        <v>508</v>
      </c>
      <c r="C487" s="116">
        <v>200</v>
      </c>
      <c r="D487" s="116">
        <v>0</v>
      </c>
      <c r="E487" s="266"/>
    </row>
    <row r="488" s="193" customFormat="1" ht="18" customHeight="1" spans="1:5">
      <c r="A488" s="115">
        <v>2150805</v>
      </c>
      <c r="B488" s="115" t="s">
        <v>509</v>
      </c>
      <c r="C488" s="116">
        <v>50</v>
      </c>
      <c r="D488" s="116">
        <v>55</v>
      </c>
      <c r="E488" s="266">
        <f t="shared" si="35"/>
        <v>90.9090909090909</v>
      </c>
    </row>
    <row r="489" s="193" customFormat="1" ht="18" customHeight="1" spans="1:5">
      <c r="A489" s="115">
        <v>2150899</v>
      </c>
      <c r="B489" s="115" t="s">
        <v>510</v>
      </c>
      <c r="C489" s="116">
        <v>42</v>
      </c>
      <c r="D489" s="116">
        <v>61</v>
      </c>
      <c r="E489" s="266">
        <f t="shared" si="35"/>
        <v>68.8524590163934</v>
      </c>
    </row>
    <row r="490" s="193" customFormat="1" ht="18" customHeight="1" spans="1:5">
      <c r="A490" s="115">
        <v>21599</v>
      </c>
      <c r="B490" s="117" t="s">
        <v>511</v>
      </c>
      <c r="C490" s="116">
        <f>SUM(C491:C491)</f>
        <v>371</v>
      </c>
      <c r="D490" s="116">
        <f>SUM(D491:D491)</f>
        <v>498</v>
      </c>
      <c r="E490" s="266">
        <f t="shared" si="35"/>
        <v>74.4979919678715</v>
      </c>
    </row>
    <row r="491" s="193" customFormat="1" ht="18" customHeight="1" spans="1:5">
      <c r="A491" s="115">
        <v>2159999</v>
      </c>
      <c r="B491" s="115" t="s">
        <v>512</v>
      </c>
      <c r="C491" s="116">
        <v>371</v>
      </c>
      <c r="D491" s="116">
        <v>498</v>
      </c>
      <c r="E491" s="266">
        <f t="shared" si="35"/>
        <v>74.4979919678715</v>
      </c>
    </row>
    <row r="492" s="193" customFormat="1" ht="18" customHeight="1" spans="1:5">
      <c r="A492" s="115">
        <v>216</v>
      </c>
      <c r="B492" s="117" t="s">
        <v>513</v>
      </c>
      <c r="C492" s="116">
        <f>SUM(C493,C497,C499)</f>
        <v>951</v>
      </c>
      <c r="D492" s="116">
        <f>SUM(D493,D497,D499)</f>
        <v>1638</v>
      </c>
      <c r="E492" s="266">
        <f t="shared" si="35"/>
        <v>58.0586080586081</v>
      </c>
    </row>
    <row r="493" s="193" customFormat="1" ht="18" customHeight="1" spans="1:5">
      <c r="A493" s="115">
        <v>21602</v>
      </c>
      <c r="B493" s="117" t="s">
        <v>514</v>
      </c>
      <c r="C493" s="116">
        <f>SUM(C494:C496)</f>
        <v>921</v>
      </c>
      <c r="D493" s="116">
        <f>SUM(D494:D496)</f>
        <v>1575</v>
      </c>
      <c r="E493" s="266">
        <f t="shared" si="35"/>
        <v>58.4761904761905</v>
      </c>
    </row>
    <row r="494" s="193" customFormat="1" ht="18" customHeight="1" spans="1:5">
      <c r="A494" s="115">
        <v>2160201</v>
      </c>
      <c r="B494" s="115" t="s">
        <v>93</v>
      </c>
      <c r="C494" s="116">
        <v>241</v>
      </c>
      <c r="D494" s="116">
        <v>210</v>
      </c>
      <c r="E494" s="266">
        <f t="shared" si="35"/>
        <v>114.761904761905</v>
      </c>
    </row>
    <row r="495" s="193" customFormat="1" ht="18" customHeight="1" spans="1:5">
      <c r="A495" s="115">
        <v>2160219</v>
      </c>
      <c r="B495" s="115" t="s">
        <v>515</v>
      </c>
      <c r="C495" s="116">
        <v>216</v>
      </c>
      <c r="D495" s="116">
        <v>477</v>
      </c>
      <c r="E495" s="266">
        <f t="shared" si="35"/>
        <v>45.2830188679245</v>
      </c>
    </row>
    <row r="496" s="193" customFormat="1" ht="18" customHeight="1" spans="1:5">
      <c r="A496" s="115">
        <v>2160299</v>
      </c>
      <c r="B496" s="115" t="s">
        <v>516</v>
      </c>
      <c r="C496" s="116">
        <v>464</v>
      </c>
      <c r="D496" s="116">
        <v>888</v>
      </c>
      <c r="E496" s="266">
        <f t="shared" si="35"/>
        <v>52.2522522522522</v>
      </c>
    </row>
    <row r="497" s="193" customFormat="1" ht="18" customHeight="1" spans="1:5">
      <c r="A497" s="115">
        <v>21606</v>
      </c>
      <c r="B497" s="117" t="s">
        <v>517</v>
      </c>
      <c r="C497" s="116">
        <f t="shared" ref="C497:C502" si="36">SUM(C498:C498)</f>
        <v>30</v>
      </c>
      <c r="D497" s="116">
        <f t="shared" ref="D497:D502" si="37">SUM(D498:D498)</f>
        <v>53</v>
      </c>
      <c r="E497" s="266">
        <f t="shared" si="35"/>
        <v>56.6037735849057</v>
      </c>
    </row>
    <row r="498" s="193" customFormat="1" ht="18" customHeight="1" spans="1:5">
      <c r="A498" s="115">
        <v>2160699</v>
      </c>
      <c r="B498" s="115" t="s">
        <v>518</v>
      </c>
      <c r="C498" s="116">
        <v>30</v>
      </c>
      <c r="D498" s="116">
        <v>53</v>
      </c>
      <c r="E498" s="266">
        <f t="shared" si="35"/>
        <v>56.6037735849057</v>
      </c>
    </row>
    <row r="499" s="193" customFormat="1" ht="18" customHeight="1" spans="1:5">
      <c r="A499" s="115">
        <v>21699</v>
      </c>
      <c r="B499" s="117" t="s">
        <v>519</v>
      </c>
      <c r="C499" s="116">
        <f t="shared" si="36"/>
        <v>0</v>
      </c>
      <c r="D499" s="116">
        <f t="shared" si="37"/>
        <v>10</v>
      </c>
      <c r="E499" s="266">
        <f t="shared" si="35"/>
        <v>0</v>
      </c>
    </row>
    <row r="500" s="193" customFormat="1" ht="18" customHeight="1" spans="1:5">
      <c r="A500" s="115">
        <v>2169999</v>
      </c>
      <c r="B500" s="115" t="s">
        <v>520</v>
      </c>
      <c r="C500" s="116">
        <v>0</v>
      </c>
      <c r="D500" s="116">
        <v>10</v>
      </c>
      <c r="E500" s="266">
        <f t="shared" si="35"/>
        <v>0</v>
      </c>
    </row>
    <row r="501" s="193" customFormat="1" ht="18" customHeight="1" spans="1:5">
      <c r="A501" s="115">
        <v>217</v>
      </c>
      <c r="B501" s="117" t="s">
        <v>521</v>
      </c>
      <c r="C501" s="116">
        <f>SUM(C502,C504,C506,C509)</f>
        <v>126</v>
      </c>
      <c r="D501" s="116">
        <f>SUM(D502,D504,D506)</f>
        <v>56</v>
      </c>
      <c r="E501" s="266">
        <f t="shared" si="35"/>
        <v>225</v>
      </c>
    </row>
    <row r="502" s="193" customFormat="1" ht="18" customHeight="1" spans="1:5">
      <c r="A502" s="115">
        <v>21701</v>
      </c>
      <c r="B502" s="117" t="s">
        <v>522</v>
      </c>
      <c r="C502" s="116">
        <f t="shared" si="36"/>
        <v>12</v>
      </c>
      <c r="D502" s="116">
        <f t="shared" si="37"/>
        <v>0</v>
      </c>
      <c r="E502" s="266"/>
    </row>
    <row r="503" s="193" customFormat="1" ht="18" customHeight="1" spans="1:5">
      <c r="A503" s="115">
        <v>2170199</v>
      </c>
      <c r="B503" s="115" t="s">
        <v>523</v>
      </c>
      <c r="C503" s="116">
        <v>12</v>
      </c>
      <c r="D503" s="116">
        <v>0</v>
      </c>
      <c r="E503" s="266"/>
    </row>
    <row r="504" s="193" customFormat="1" ht="18" customHeight="1" spans="1:5">
      <c r="A504" s="115">
        <v>21702</v>
      </c>
      <c r="B504" s="117" t="s">
        <v>524</v>
      </c>
      <c r="C504" s="116">
        <f>SUM(C505:C505)</f>
        <v>0</v>
      </c>
      <c r="D504" s="116">
        <f>SUM(D505:D505)</f>
        <v>20</v>
      </c>
      <c r="E504" s="266">
        <f t="shared" ref="E504:E506" si="38">C504/D504*100</f>
        <v>0</v>
      </c>
    </row>
    <row r="505" s="193" customFormat="1" ht="18" customHeight="1" spans="1:5">
      <c r="A505" s="115">
        <v>2170299</v>
      </c>
      <c r="B505" s="115" t="s">
        <v>525</v>
      </c>
      <c r="C505" s="116">
        <v>0</v>
      </c>
      <c r="D505" s="116">
        <v>20</v>
      </c>
      <c r="E505" s="266">
        <f t="shared" si="38"/>
        <v>0</v>
      </c>
    </row>
    <row r="506" s="193" customFormat="1" ht="18" customHeight="1" spans="1:5">
      <c r="A506" s="115">
        <v>21703</v>
      </c>
      <c r="B506" s="117" t="s">
        <v>526</v>
      </c>
      <c r="C506" s="116">
        <f>SUM(C507:C508)</f>
        <v>94</v>
      </c>
      <c r="D506" s="116">
        <f>SUM(D508:D508)</f>
        <v>36</v>
      </c>
      <c r="E506" s="266">
        <f t="shared" si="38"/>
        <v>261.111111111111</v>
      </c>
    </row>
    <row r="507" s="193" customFormat="1" ht="18" customHeight="1" spans="1:5">
      <c r="A507" s="115">
        <v>2170302</v>
      </c>
      <c r="B507" s="115" t="s">
        <v>527</v>
      </c>
      <c r="C507" s="116">
        <v>44</v>
      </c>
      <c r="D507" s="116">
        <v>0</v>
      </c>
      <c r="E507" s="266"/>
    </row>
    <row r="508" s="193" customFormat="1" ht="18" customHeight="1" spans="1:5">
      <c r="A508" s="115">
        <v>2170399</v>
      </c>
      <c r="B508" s="115" t="s">
        <v>528</v>
      </c>
      <c r="C508" s="116">
        <v>50</v>
      </c>
      <c r="D508" s="116">
        <v>36</v>
      </c>
      <c r="E508" s="266">
        <f t="shared" ref="E508:E520" si="39">C508/D508*100</f>
        <v>138.888888888889</v>
      </c>
    </row>
    <row r="509" s="193" customFormat="1" ht="18" customHeight="1" spans="1:5">
      <c r="A509" s="115">
        <v>21799</v>
      </c>
      <c r="B509" s="117" t="s">
        <v>529</v>
      </c>
      <c r="C509" s="116">
        <f>SUM(C510:C510)</f>
        <v>20</v>
      </c>
      <c r="D509" s="116">
        <v>0</v>
      </c>
      <c r="E509" s="266"/>
    </row>
    <row r="510" s="193" customFormat="1" ht="18" customHeight="1" spans="1:5">
      <c r="A510" s="115">
        <v>2179999</v>
      </c>
      <c r="B510" s="115" t="s">
        <v>530</v>
      </c>
      <c r="C510" s="116">
        <v>20</v>
      </c>
      <c r="D510" s="116">
        <v>0</v>
      </c>
      <c r="E510" s="266"/>
    </row>
    <row r="511" s="193" customFormat="1" ht="18" customHeight="1" spans="1:5">
      <c r="A511" s="115">
        <v>220</v>
      </c>
      <c r="B511" s="117" t="s">
        <v>531</v>
      </c>
      <c r="C511" s="116">
        <f>SUM(C512,C519)</f>
        <v>1363</v>
      </c>
      <c r="D511" s="116">
        <f>SUM(D512,D519)</f>
        <v>2063</v>
      </c>
      <c r="E511" s="266">
        <f t="shared" si="39"/>
        <v>66.0688317983519</v>
      </c>
    </row>
    <row r="512" s="193" customFormat="1" ht="18" customHeight="1" spans="1:5">
      <c r="A512" s="115">
        <v>22001</v>
      </c>
      <c r="B512" s="117" t="s">
        <v>532</v>
      </c>
      <c r="C512" s="116">
        <f>SUM(C513:C518)</f>
        <v>1181</v>
      </c>
      <c r="D512" s="116">
        <f>SUM(D513:D518)</f>
        <v>1932</v>
      </c>
      <c r="E512" s="266">
        <f t="shared" si="39"/>
        <v>61.128364389234</v>
      </c>
    </row>
    <row r="513" s="193" customFormat="1" ht="18" customHeight="1" spans="1:5">
      <c r="A513" s="115">
        <v>2200101</v>
      </c>
      <c r="B513" s="115" t="s">
        <v>93</v>
      </c>
      <c r="C513" s="116">
        <v>797</v>
      </c>
      <c r="D513" s="116">
        <v>753</v>
      </c>
      <c r="E513" s="266">
        <f t="shared" si="39"/>
        <v>105.843293492696</v>
      </c>
    </row>
    <row r="514" s="193" customFormat="1" ht="18" customHeight="1" spans="1:5">
      <c r="A514" s="115">
        <v>2200106</v>
      </c>
      <c r="B514" s="115" t="s">
        <v>533</v>
      </c>
      <c r="C514" s="116">
        <v>150</v>
      </c>
      <c r="D514" s="116">
        <v>36</v>
      </c>
      <c r="E514" s="266">
        <f t="shared" si="39"/>
        <v>416.666666666667</v>
      </c>
    </row>
    <row r="515" s="193" customFormat="1" ht="18" customHeight="1" spans="1:5">
      <c r="A515" s="115">
        <v>2200109</v>
      </c>
      <c r="B515" s="115" t="s">
        <v>534</v>
      </c>
      <c r="C515" s="116">
        <v>100</v>
      </c>
      <c r="D515" s="116">
        <v>118</v>
      </c>
      <c r="E515" s="266">
        <f t="shared" si="39"/>
        <v>84.7457627118644</v>
      </c>
    </row>
    <row r="516" s="193" customFormat="1" ht="18" customHeight="1" spans="1:5">
      <c r="A516" s="115">
        <v>2200129</v>
      </c>
      <c r="B516" s="115" t="s">
        <v>535</v>
      </c>
      <c r="C516" s="116">
        <v>0</v>
      </c>
      <c r="D516" s="116">
        <v>49</v>
      </c>
      <c r="E516" s="266">
        <f t="shared" si="39"/>
        <v>0</v>
      </c>
    </row>
    <row r="517" s="193" customFormat="1" ht="18" customHeight="1" spans="1:5">
      <c r="A517" s="115">
        <v>2200150</v>
      </c>
      <c r="B517" s="115" t="s">
        <v>100</v>
      </c>
      <c r="C517" s="116">
        <v>0</v>
      </c>
      <c r="D517" s="116">
        <v>52</v>
      </c>
      <c r="E517" s="266">
        <f t="shared" si="39"/>
        <v>0</v>
      </c>
    </row>
    <row r="518" s="193" customFormat="1" ht="18" customHeight="1" spans="1:5">
      <c r="A518" s="115">
        <v>2200199</v>
      </c>
      <c r="B518" s="115" t="s">
        <v>536</v>
      </c>
      <c r="C518" s="116">
        <v>134</v>
      </c>
      <c r="D518" s="116">
        <v>924</v>
      </c>
      <c r="E518" s="266">
        <f t="shared" si="39"/>
        <v>14.5021645021645</v>
      </c>
    </row>
    <row r="519" s="193" customFormat="1" ht="18" customHeight="1" spans="1:5">
      <c r="A519" s="115">
        <v>22005</v>
      </c>
      <c r="B519" s="117" t="s">
        <v>537</v>
      </c>
      <c r="C519" s="116">
        <f>SUM(C520:C522)</f>
        <v>182</v>
      </c>
      <c r="D519" s="116">
        <f>SUM(D520:D522)</f>
        <v>131</v>
      </c>
      <c r="E519" s="266">
        <f t="shared" si="39"/>
        <v>138.931297709924</v>
      </c>
    </row>
    <row r="520" s="193" customFormat="1" ht="18" customHeight="1" spans="1:5">
      <c r="A520" s="115">
        <v>2200509</v>
      </c>
      <c r="B520" s="115" t="s">
        <v>538</v>
      </c>
      <c r="C520" s="116">
        <v>90</v>
      </c>
      <c r="D520" s="116">
        <v>75</v>
      </c>
      <c r="E520" s="266">
        <f t="shared" si="39"/>
        <v>120</v>
      </c>
    </row>
    <row r="521" s="193" customFormat="1" ht="18" customHeight="1" spans="1:5">
      <c r="A521" s="115">
        <v>2200511</v>
      </c>
      <c r="B521" s="115" t="s">
        <v>539</v>
      </c>
      <c r="C521" s="116">
        <v>30</v>
      </c>
      <c r="D521" s="116">
        <v>0</v>
      </c>
      <c r="E521" s="266"/>
    </row>
    <row r="522" s="193" customFormat="1" ht="18" customHeight="1" spans="1:5">
      <c r="A522" s="115">
        <v>2200599</v>
      </c>
      <c r="B522" s="115" t="s">
        <v>540</v>
      </c>
      <c r="C522" s="116">
        <v>62</v>
      </c>
      <c r="D522" s="116">
        <v>56</v>
      </c>
      <c r="E522" s="266">
        <f t="shared" ref="E522:E527" si="40">C522/D522*100</f>
        <v>110.714285714286</v>
      </c>
    </row>
    <row r="523" s="193" customFormat="1" ht="18" customHeight="1" spans="1:5">
      <c r="A523" s="115">
        <v>221</v>
      </c>
      <c r="B523" s="117" t="s">
        <v>541</v>
      </c>
      <c r="C523" s="116">
        <f>SUM(C524,C531,C533)</f>
        <v>8034</v>
      </c>
      <c r="D523" s="116">
        <f>SUM(D524,D531,D533)</f>
        <v>5785</v>
      </c>
      <c r="E523" s="266">
        <f t="shared" si="40"/>
        <v>138.876404494382</v>
      </c>
    </row>
    <row r="524" s="193" customFormat="1" ht="18" customHeight="1" spans="1:5">
      <c r="A524" s="115">
        <v>22101</v>
      </c>
      <c r="B524" s="117" t="s">
        <v>542</v>
      </c>
      <c r="C524" s="116">
        <f>SUM(C525:C530)</f>
        <v>5603</v>
      </c>
      <c r="D524" s="116">
        <f>SUM(D525:D530)</f>
        <v>5644</v>
      </c>
      <c r="E524" s="266">
        <f t="shared" si="40"/>
        <v>99.2735648476258</v>
      </c>
    </row>
    <row r="525" s="193" customFormat="1" ht="18" customHeight="1" spans="1:5">
      <c r="A525" s="115">
        <v>2210101</v>
      </c>
      <c r="B525" s="115" t="s">
        <v>543</v>
      </c>
      <c r="C525" s="116">
        <v>0</v>
      </c>
      <c r="D525" s="116">
        <v>20</v>
      </c>
      <c r="E525" s="266">
        <f t="shared" si="40"/>
        <v>0</v>
      </c>
    </row>
    <row r="526" s="193" customFormat="1" ht="18" customHeight="1" spans="1:5">
      <c r="A526" s="115">
        <v>2210103</v>
      </c>
      <c r="B526" s="115" t="s">
        <v>544</v>
      </c>
      <c r="C526" s="116">
        <v>3776</v>
      </c>
      <c r="D526" s="116">
        <v>2356</v>
      </c>
      <c r="E526" s="266">
        <f t="shared" si="40"/>
        <v>160.271646859083</v>
      </c>
    </row>
    <row r="527" s="193" customFormat="1" ht="18" customHeight="1" spans="1:5">
      <c r="A527" s="115">
        <v>2210105</v>
      </c>
      <c r="B527" s="115" t="s">
        <v>545</v>
      </c>
      <c r="C527" s="116">
        <v>279</v>
      </c>
      <c r="D527" s="116">
        <v>240</v>
      </c>
      <c r="E527" s="266">
        <f t="shared" si="40"/>
        <v>116.25</v>
      </c>
    </row>
    <row r="528" s="193" customFormat="1" ht="18" customHeight="1" spans="1:5">
      <c r="A528" s="115">
        <v>2210107</v>
      </c>
      <c r="B528" s="115" t="s">
        <v>546</v>
      </c>
      <c r="C528" s="116">
        <v>155</v>
      </c>
      <c r="D528" s="116">
        <v>0</v>
      </c>
      <c r="E528" s="266"/>
    </row>
    <row r="529" s="193" customFormat="1" ht="18" customHeight="1" spans="1:5">
      <c r="A529" s="115">
        <v>2210108</v>
      </c>
      <c r="B529" s="115" t="s">
        <v>547</v>
      </c>
      <c r="C529" s="116">
        <v>1289</v>
      </c>
      <c r="D529" s="116">
        <v>1004</v>
      </c>
      <c r="E529" s="266">
        <f t="shared" ref="E529:E536" si="41">C529/D529*100</f>
        <v>128.386454183267</v>
      </c>
    </row>
    <row r="530" s="193" customFormat="1" ht="18" customHeight="1" spans="1:5">
      <c r="A530" s="115">
        <v>2210199</v>
      </c>
      <c r="B530" s="115" t="s">
        <v>548</v>
      </c>
      <c r="C530" s="116">
        <v>104</v>
      </c>
      <c r="D530" s="116">
        <v>2024</v>
      </c>
      <c r="E530" s="266">
        <f t="shared" si="41"/>
        <v>5.13833992094862</v>
      </c>
    </row>
    <row r="531" s="193" customFormat="1" ht="18" customHeight="1" spans="1:5">
      <c r="A531" s="115">
        <v>22102</v>
      </c>
      <c r="B531" s="117" t="s">
        <v>549</v>
      </c>
      <c r="C531" s="116">
        <f>SUM(C532:C532)</f>
        <v>1900</v>
      </c>
      <c r="D531" s="116">
        <f>SUM(D532:D532)</f>
        <v>0</v>
      </c>
      <c r="E531" s="266"/>
    </row>
    <row r="532" s="193" customFormat="1" ht="18" customHeight="1" spans="1:5">
      <c r="A532" s="115">
        <v>2210201</v>
      </c>
      <c r="B532" s="115" t="s">
        <v>550</v>
      </c>
      <c r="C532" s="116">
        <v>1900</v>
      </c>
      <c r="D532" s="116">
        <v>0</v>
      </c>
      <c r="E532" s="266"/>
    </row>
    <row r="533" s="193" customFormat="1" ht="18" customHeight="1" spans="1:5">
      <c r="A533" s="115">
        <v>22103</v>
      </c>
      <c r="B533" s="117" t="s">
        <v>551</v>
      </c>
      <c r="C533" s="116">
        <f>SUM(C534:C534)</f>
        <v>531</v>
      </c>
      <c r="D533" s="116">
        <f>SUM(D534:D534)</f>
        <v>141</v>
      </c>
      <c r="E533" s="266">
        <f t="shared" si="41"/>
        <v>376.595744680851</v>
      </c>
    </row>
    <row r="534" s="193" customFormat="1" ht="18" customHeight="1" spans="1:5">
      <c r="A534" s="115">
        <v>2210399</v>
      </c>
      <c r="B534" s="115" t="s">
        <v>552</v>
      </c>
      <c r="C534" s="116">
        <v>531</v>
      </c>
      <c r="D534" s="116">
        <v>141</v>
      </c>
      <c r="E534" s="266">
        <f t="shared" si="41"/>
        <v>376.595744680851</v>
      </c>
    </row>
    <row r="535" s="193" customFormat="1" ht="18" customHeight="1" spans="1:5">
      <c r="A535" s="115">
        <v>222</v>
      </c>
      <c r="B535" s="117" t="s">
        <v>553</v>
      </c>
      <c r="C535" s="116">
        <f>SUM(C536,C540,C542)</f>
        <v>362</v>
      </c>
      <c r="D535" s="116">
        <f>SUM(D536,D540,D542)</f>
        <v>489</v>
      </c>
      <c r="E535" s="266">
        <f t="shared" si="41"/>
        <v>74.0286298568507</v>
      </c>
    </row>
    <row r="536" s="193" customFormat="1" ht="18" customHeight="1" spans="1:5">
      <c r="A536" s="115">
        <v>22201</v>
      </c>
      <c r="B536" s="117" t="s">
        <v>554</v>
      </c>
      <c r="C536" s="116">
        <f>SUM(C537:C539)</f>
        <v>334</v>
      </c>
      <c r="D536" s="116">
        <f>SUM(D538:D539)</f>
        <v>312</v>
      </c>
      <c r="E536" s="266">
        <f t="shared" si="41"/>
        <v>107.051282051282</v>
      </c>
    </row>
    <row r="537" s="193" customFormat="1" ht="18" customHeight="1" spans="1:5">
      <c r="A537" s="115">
        <v>2220106</v>
      </c>
      <c r="B537" s="115" t="s">
        <v>555</v>
      </c>
      <c r="C537" s="116">
        <v>23</v>
      </c>
      <c r="D537" s="116">
        <v>0</v>
      </c>
      <c r="E537" s="266"/>
    </row>
    <row r="538" s="193" customFormat="1" ht="18" customHeight="1" spans="1:5">
      <c r="A538" s="115">
        <v>2220115</v>
      </c>
      <c r="B538" s="115" t="s">
        <v>556</v>
      </c>
      <c r="C538" s="116">
        <v>0</v>
      </c>
      <c r="D538" s="116">
        <v>173</v>
      </c>
      <c r="E538" s="266">
        <f t="shared" ref="E538:E550" si="42">C538/D538*100</f>
        <v>0</v>
      </c>
    </row>
    <row r="539" s="193" customFormat="1" ht="18" customHeight="1" spans="1:5">
      <c r="A539" s="115">
        <v>2220199</v>
      </c>
      <c r="B539" s="115" t="s">
        <v>557</v>
      </c>
      <c r="C539" s="116">
        <v>311</v>
      </c>
      <c r="D539" s="116">
        <v>139</v>
      </c>
      <c r="E539" s="266">
        <f t="shared" si="42"/>
        <v>223.741007194245</v>
      </c>
    </row>
    <row r="540" s="193" customFormat="1" ht="18" customHeight="1" spans="1:5">
      <c r="A540" s="115">
        <v>22204</v>
      </c>
      <c r="B540" s="117" t="s">
        <v>558</v>
      </c>
      <c r="C540" s="116">
        <f>SUM(C541:C541)</f>
        <v>28</v>
      </c>
      <c r="D540" s="116">
        <f>SUM(D541:D541)</f>
        <v>0</v>
      </c>
      <c r="E540" s="266"/>
    </row>
    <row r="541" s="193" customFormat="1" ht="18" customHeight="1" spans="1:5">
      <c r="A541" s="115">
        <v>2220499</v>
      </c>
      <c r="B541" s="115" t="s">
        <v>559</v>
      </c>
      <c r="C541" s="116">
        <v>28</v>
      </c>
      <c r="D541" s="116">
        <v>0</v>
      </c>
      <c r="E541" s="266"/>
    </row>
    <row r="542" s="193" customFormat="1" ht="18" customHeight="1" spans="1:5">
      <c r="A542" s="115">
        <v>22205</v>
      </c>
      <c r="B542" s="117" t="s">
        <v>560</v>
      </c>
      <c r="C542" s="116">
        <f>SUM(C543:C543)</f>
        <v>0</v>
      </c>
      <c r="D542" s="116">
        <f>SUM(D543:D543)</f>
        <v>177</v>
      </c>
      <c r="E542" s="266">
        <f t="shared" si="42"/>
        <v>0</v>
      </c>
    </row>
    <row r="543" s="193" customFormat="1" ht="18" customHeight="1" spans="1:5">
      <c r="A543" s="115">
        <v>2220511</v>
      </c>
      <c r="B543" s="115" t="s">
        <v>561</v>
      </c>
      <c r="C543" s="116">
        <v>0</v>
      </c>
      <c r="D543" s="116">
        <v>177</v>
      </c>
      <c r="E543" s="266">
        <f t="shared" si="42"/>
        <v>0</v>
      </c>
    </row>
    <row r="544" s="193" customFormat="1" ht="18" customHeight="1" spans="1:5">
      <c r="A544" s="115">
        <v>224</v>
      </c>
      <c r="B544" s="117" t="s">
        <v>562</v>
      </c>
      <c r="C544" s="116">
        <f>SUM(C545,C549,C553,C556,C560,C563)</f>
        <v>3626</v>
      </c>
      <c r="D544" s="116">
        <f>SUM(D545,D549,D553,D556,D560,D563)</f>
        <v>2109</v>
      </c>
      <c r="E544" s="266">
        <f t="shared" si="42"/>
        <v>171.929824561404</v>
      </c>
    </row>
    <row r="545" s="193" customFormat="1" ht="18" customHeight="1" spans="1:5">
      <c r="A545" s="115">
        <v>22401</v>
      </c>
      <c r="B545" s="117" t="s">
        <v>563</v>
      </c>
      <c r="C545" s="116">
        <f>SUM(C546:C548)</f>
        <v>1955</v>
      </c>
      <c r="D545" s="116">
        <f>SUM(D546:D548)</f>
        <v>524</v>
      </c>
      <c r="E545" s="266">
        <f t="shared" si="42"/>
        <v>373.091603053435</v>
      </c>
    </row>
    <row r="546" s="193" customFormat="1" ht="18" customHeight="1" spans="1:5">
      <c r="A546" s="115">
        <v>2240101</v>
      </c>
      <c r="B546" s="115" t="s">
        <v>93</v>
      </c>
      <c r="C546" s="116">
        <v>546</v>
      </c>
      <c r="D546" s="116">
        <v>401</v>
      </c>
      <c r="E546" s="266">
        <f t="shared" si="42"/>
        <v>136.159600997506</v>
      </c>
    </row>
    <row r="547" s="193" customFormat="1" ht="18" customHeight="1" spans="1:5">
      <c r="A547" s="115">
        <v>2240106</v>
      </c>
      <c r="B547" s="115" t="s">
        <v>564</v>
      </c>
      <c r="C547" s="116">
        <v>46</v>
      </c>
      <c r="D547" s="116">
        <v>68</v>
      </c>
      <c r="E547" s="266">
        <f t="shared" si="42"/>
        <v>67.6470588235294</v>
      </c>
    </row>
    <row r="548" s="193" customFormat="1" ht="18" customHeight="1" spans="1:5">
      <c r="A548" s="115">
        <v>2240199</v>
      </c>
      <c r="B548" s="115" t="s">
        <v>565</v>
      </c>
      <c r="C548" s="116">
        <v>1363</v>
      </c>
      <c r="D548" s="116">
        <v>55</v>
      </c>
      <c r="E548" s="266">
        <f t="shared" si="42"/>
        <v>2478.18181818182</v>
      </c>
    </row>
    <row r="549" s="193" customFormat="1" ht="18" customHeight="1" spans="1:5">
      <c r="A549" s="115">
        <v>22402</v>
      </c>
      <c r="B549" s="117" t="s">
        <v>566</v>
      </c>
      <c r="C549" s="116">
        <f>SUM(C550:C552)</f>
        <v>795</v>
      </c>
      <c r="D549" s="116">
        <f>SUM(D550:D552)</f>
        <v>488</v>
      </c>
      <c r="E549" s="266">
        <f t="shared" si="42"/>
        <v>162.909836065574</v>
      </c>
    </row>
    <row r="550" s="193" customFormat="1" ht="18" customHeight="1" spans="1:5">
      <c r="A550" s="115">
        <v>2240201</v>
      </c>
      <c r="B550" s="115" t="s">
        <v>93</v>
      </c>
      <c r="C550" s="116">
        <v>0</v>
      </c>
      <c r="D550" s="116">
        <v>200</v>
      </c>
      <c r="E550" s="266">
        <f t="shared" si="42"/>
        <v>0</v>
      </c>
    </row>
    <row r="551" s="193" customFormat="1" ht="18" customHeight="1" spans="1:5">
      <c r="A551" s="115">
        <v>2240204</v>
      </c>
      <c r="B551" s="115" t="s">
        <v>567</v>
      </c>
      <c r="C551" s="116">
        <v>200</v>
      </c>
      <c r="D551" s="116">
        <v>0</v>
      </c>
      <c r="E551" s="266"/>
    </row>
    <row r="552" s="193" customFormat="1" ht="18" customHeight="1" spans="1:5">
      <c r="A552" s="115">
        <v>2240299</v>
      </c>
      <c r="B552" s="115" t="s">
        <v>568</v>
      </c>
      <c r="C552" s="116">
        <v>595</v>
      </c>
      <c r="D552" s="116">
        <v>288</v>
      </c>
      <c r="E552" s="266">
        <f t="shared" ref="E552:E570" si="43">C552/D552*100</f>
        <v>206.597222222222</v>
      </c>
    </row>
    <row r="553" s="193" customFormat="1" ht="18" customHeight="1" spans="1:5">
      <c r="A553" s="115">
        <v>22405</v>
      </c>
      <c r="B553" s="117" t="s">
        <v>569</v>
      </c>
      <c r="C553" s="116">
        <f>SUM(C554:C555)</f>
        <v>1</v>
      </c>
      <c r="D553" s="116">
        <f>SUM(D555:D555)</f>
        <v>2</v>
      </c>
      <c r="E553" s="266">
        <f t="shared" si="43"/>
        <v>50</v>
      </c>
    </row>
    <row r="554" s="193" customFormat="1" ht="18" customHeight="1" spans="1:5">
      <c r="A554" s="115">
        <v>2240504</v>
      </c>
      <c r="B554" s="115" t="s">
        <v>570</v>
      </c>
      <c r="C554" s="116">
        <v>1</v>
      </c>
      <c r="D554" s="116">
        <v>0</v>
      </c>
      <c r="E554" s="266"/>
    </row>
    <row r="555" s="193" customFormat="1" ht="18" customHeight="1" spans="1:5">
      <c r="A555" s="115">
        <v>2240599</v>
      </c>
      <c r="B555" s="115" t="s">
        <v>571</v>
      </c>
      <c r="C555" s="116">
        <v>0</v>
      </c>
      <c r="D555" s="116">
        <v>2</v>
      </c>
      <c r="E555" s="266">
        <f t="shared" si="43"/>
        <v>0</v>
      </c>
    </row>
    <row r="556" s="193" customFormat="1" ht="18" customHeight="1" spans="1:5">
      <c r="A556" s="115">
        <v>22406</v>
      </c>
      <c r="B556" s="117" t="s">
        <v>572</v>
      </c>
      <c r="C556" s="116">
        <f>SUM(C557:C559)</f>
        <v>294</v>
      </c>
      <c r="D556" s="116">
        <f>SUM(D557:D559)</f>
        <v>476</v>
      </c>
      <c r="E556" s="266">
        <f t="shared" si="43"/>
        <v>61.7647058823529</v>
      </c>
    </row>
    <row r="557" s="193" customFormat="1" ht="18" customHeight="1" spans="1:5">
      <c r="A557" s="115">
        <v>2240601</v>
      </c>
      <c r="B557" s="115" t="s">
        <v>573</v>
      </c>
      <c r="C557" s="116">
        <v>236</v>
      </c>
      <c r="D557" s="116">
        <v>417</v>
      </c>
      <c r="E557" s="266">
        <f t="shared" si="43"/>
        <v>56.5947242206235</v>
      </c>
    </row>
    <row r="558" s="193" customFormat="1" ht="18" customHeight="1" spans="1:5">
      <c r="A558" s="115">
        <v>2240602</v>
      </c>
      <c r="B558" s="115" t="s">
        <v>574</v>
      </c>
      <c r="C558" s="116">
        <v>10</v>
      </c>
      <c r="D558" s="116">
        <v>55</v>
      </c>
      <c r="E558" s="266">
        <f t="shared" si="43"/>
        <v>18.1818181818182</v>
      </c>
    </row>
    <row r="559" s="193" customFormat="1" ht="18" customHeight="1" spans="1:5">
      <c r="A559" s="115">
        <v>2240699</v>
      </c>
      <c r="B559" s="115" t="s">
        <v>575</v>
      </c>
      <c r="C559" s="116">
        <v>48</v>
      </c>
      <c r="D559" s="116">
        <v>4</v>
      </c>
      <c r="E559" s="266">
        <f t="shared" si="43"/>
        <v>1200</v>
      </c>
    </row>
    <row r="560" s="193" customFormat="1" ht="18" customHeight="1" spans="1:5">
      <c r="A560" s="115">
        <v>22407</v>
      </c>
      <c r="B560" s="117" t="s">
        <v>576</v>
      </c>
      <c r="C560" s="272">
        <f>SUM(C561:C562)</f>
        <v>293</v>
      </c>
      <c r="D560" s="272">
        <f>SUM(D561:D562)</f>
        <v>308</v>
      </c>
      <c r="E560" s="266">
        <f t="shared" si="43"/>
        <v>95.1298701298701</v>
      </c>
    </row>
    <row r="561" s="193" customFormat="1" ht="18" customHeight="1" spans="1:5">
      <c r="A561" s="115">
        <v>2240703</v>
      </c>
      <c r="B561" s="115" t="s">
        <v>577</v>
      </c>
      <c r="C561" s="116">
        <v>293</v>
      </c>
      <c r="D561" s="116">
        <v>268</v>
      </c>
      <c r="E561" s="266">
        <f t="shared" si="43"/>
        <v>109.328358208955</v>
      </c>
    </row>
    <row r="562" s="193" customFormat="1" ht="18" customHeight="1" spans="1:5">
      <c r="A562" s="115">
        <v>2240704</v>
      </c>
      <c r="B562" s="115" t="s">
        <v>578</v>
      </c>
      <c r="C562" s="116">
        <v>0</v>
      </c>
      <c r="D562" s="116">
        <v>40</v>
      </c>
      <c r="E562" s="266">
        <f t="shared" si="43"/>
        <v>0</v>
      </c>
    </row>
    <row r="563" s="193" customFormat="1" ht="18" customHeight="1" spans="1:5">
      <c r="A563" s="115">
        <v>22499</v>
      </c>
      <c r="B563" s="117" t="s">
        <v>579</v>
      </c>
      <c r="C563" s="116">
        <f t="shared" ref="C563:C566" si="44">C564</f>
        <v>288</v>
      </c>
      <c r="D563" s="116">
        <f t="shared" ref="D563:D566" si="45">D564</f>
        <v>311</v>
      </c>
      <c r="E563" s="266">
        <f t="shared" si="43"/>
        <v>92.604501607717</v>
      </c>
    </row>
    <row r="564" s="193" customFormat="1" ht="18" customHeight="1" spans="1:5">
      <c r="A564" s="115">
        <v>2249999</v>
      </c>
      <c r="B564" s="115" t="s">
        <v>580</v>
      </c>
      <c r="C564" s="116">
        <v>288</v>
      </c>
      <c r="D564" s="116">
        <v>311</v>
      </c>
      <c r="E564" s="266">
        <f t="shared" si="43"/>
        <v>92.604501607717</v>
      </c>
    </row>
    <row r="565" s="193" customFormat="1" ht="18" customHeight="1" spans="1:5">
      <c r="A565" s="115">
        <v>229</v>
      </c>
      <c r="B565" s="117" t="s">
        <v>581</v>
      </c>
      <c r="C565" s="116">
        <f t="shared" si="44"/>
        <v>0</v>
      </c>
      <c r="D565" s="116">
        <f t="shared" si="45"/>
        <v>8</v>
      </c>
      <c r="E565" s="266">
        <f t="shared" si="43"/>
        <v>0</v>
      </c>
    </row>
    <row r="566" s="193" customFormat="1" ht="18" customHeight="1" spans="1:5">
      <c r="A566" s="115">
        <v>22999</v>
      </c>
      <c r="B566" s="117" t="s">
        <v>582</v>
      </c>
      <c r="C566" s="116">
        <f t="shared" si="44"/>
        <v>0</v>
      </c>
      <c r="D566" s="116">
        <f t="shared" si="45"/>
        <v>8</v>
      </c>
      <c r="E566" s="266">
        <f t="shared" si="43"/>
        <v>0</v>
      </c>
    </row>
    <row r="567" s="193" customFormat="1" ht="18" customHeight="1" spans="1:5">
      <c r="A567" s="115">
        <v>2299999</v>
      </c>
      <c r="B567" s="115" t="s">
        <v>583</v>
      </c>
      <c r="C567" s="116">
        <v>0</v>
      </c>
      <c r="D567" s="116">
        <v>8</v>
      </c>
      <c r="E567" s="266">
        <f t="shared" si="43"/>
        <v>0</v>
      </c>
    </row>
    <row r="568" s="193" customFormat="1" ht="18" customHeight="1" spans="1:5">
      <c r="A568" s="115">
        <v>232</v>
      </c>
      <c r="B568" s="117" t="s">
        <v>584</v>
      </c>
      <c r="C568" s="116">
        <f>SUM(C569)</f>
        <v>5697</v>
      </c>
      <c r="D568" s="116">
        <f>SUM(D569)</f>
        <v>5388</v>
      </c>
      <c r="E568" s="266">
        <f t="shared" si="43"/>
        <v>105.734966592428</v>
      </c>
    </row>
    <row r="569" s="193" customFormat="1" ht="18" customHeight="1" spans="1:5">
      <c r="A569" s="115">
        <v>23203</v>
      </c>
      <c r="B569" s="117" t="s">
        <v>585</v>
      </c>
      <c r="C569" s="116">
        <f>SUM(C570:C570)</f>
        <v>5697</v>
      </c>
      <c r="D569" s="116">
        <f>SUM(D570:D570)</f>
        <v>5388</v>
      </c>
      <c r="E569" s="266">
        <f t="shared" si="43"/>
        <v>105.734966592428</v>
      </c>
    </row>
    <row r="570" s="193" customFormat="1" ht="18" customHeight="1" spans="1:5">
      <c r="A570" s="115">
        <v>2320301</v>
      </c>
      <c r="B570" s="115" t="s">
        <v>586</v>
      </c>
      <c r="C570" s="116">
        <v>5697</v>
      </c>
      <c r="D570" s="116">
        <v>5388</v>
      </c>
      <c r="E570" s="266">
        <f t="shared" si="43"/>
        <v>105.734966592428</v>
      </c>
    </row>
    <row r="571" s="193" customFormat="1" ht="18" customHeight="1" spans="5:5">
      <c r="E571" s="259"/>
    </row>
    <row r="572" s="193" customFormat="1" ht="18" customHeight="1" spans="5:5">
      <c r="E572" s="259"/>
    </row>
    <row r="573" s="193" customFormat="1" ht="18" customHeight="1" spans="5:5">
      <c r="E573" s="259"/>
    </row>
    <row r="574" s="193" customFormat="1" ht="18" customHeight="1" spans="5:5">
      <c r="E574" s="259"/>
    </row>
    <row r="575" s="193" customFormat="1" ht="18" customHeight="1" spans="5:5">
      <c r="E575" s="259"/>
    </row>
    <row r="576" s="193" customFormat="1" ht="18" customHeight="1" spans="5:5">
      <c r="E576" s="259"/>
    </row>
    <row r="577" s="193" customFormat="1" ht="18" customHeight="1" spans="5:5">
      <c r="E577" s="259"/>
    </row>
    <row r="578" s="193" customFormat="1" ht="18" customHeight="1" spans="5:5">
      <c r="E578" s="259"/>
    </row>
    <row r="579" s="193" customFormat="1" ht="18" customHeight="1" spans="5:5">
      <c r="E579" s="259"/>
    </row>
    <row r="580" s="193" customFormat="1" ht="18" customHeight="1" spans="5:5">
      <c r="E580" s="259"/>
    </row>
    <row r="581" s="193" customFormat="1" ht="18" customHeight="1" spans="5:5">
      <c r="E581" s="259"/>
    </row>
    <row r="582" s="193" customFormat="1" ht="18" customHeight="1" spans="5:5">
      <c r="E582" s="259"/>
    </row>
    <row r="583" s="193" customFormat="1" ht="18" customHeight="1" spans="5:5">
      <c r="E583" s="259"/>
    </row>
    <row r="584" s="193" customFormat="1" spans="5:5">
      <c r="E584" s="259"/>
    </row>
    <row r="585" s="193" customFormat="1" spans="5:5">
      <c r="E585" s="259"/>
    </row>
  </sheetData>
  <mergeCells count="1">
    <mergeCell ref="A2:E2"/>
  </mergeCells>
  <pageMargins left="0.748031496062992" right="0.748031496062992" top="0.984251968503937" bottom="0.984251968503937" header="0.511811023622047" footer="0.511811023622047"/>
  <pageSetup paperSize="9" scale="79" fitToHeight="0" orientation="portrait" horizontalDpi="600" verticalDpi="60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J33" sqref="J33"/>
    </sheetView>
  </sheetViews>
  <sheetFormatPr defaultColWidth="12.1833333333333" defaultRowHeight="15.55" customHeight="1" outlineLevelCol="2"/>
  <cols>
    <col min="1" max="1" width="12.1833333333333" style="159"/>
    <col min="2" max="2" width="53.6" style="143" customWidth="1"/>
    <col min="3" max="3" width="32.5" style="143" customWidth="1"/>
    <col min="4" max="253" width="12.1833333333333" style="143" customWidth="1"/>
    <col min="254" max="16381" width="12.1833333333333" style="143"/>
    <col min="16382" max="16384" width="12.1833333333333" style="159"/>
  </cols>
  <sheetData>
    <row r="1" customHeight="1" spans="1:1">
      <c r="A1" s="143" t="s">
        <v>595</v>
      </c>
    </row>
    <row r="2" s="143" customFormat="1" ht="36.75" customHeight="1" spans="2:3">
      <c r="B2" s="252" t="s">
        <v>596</v>
      </c>
      <c r="C2" s="252"/>
    </row>
    <row r="3" s="143" customFormat="1" ht="16.95" customHeight="1" spans="2:3">
      <c r="B3" s="186"/>
      <c r="C3" s="91" t="s">
        <v>597</v>
      </c>
    </row>
    <row r="4" s="143" customFormat="1" ht="16.9" customHeight="1" spans="1:3">
      <c r="A4" s="114" t="s">
        <v>85</v>
      </c>
      <c r="B4" s="114" t="s">
        <v>86</v>
      </c>
      <c r="C4" s="253" t="s">
        <v>87</v>
      </c>
    </row>
    <row r="5" s="143" customFormat="1" ht="21" customHeight="1" spans="1:3">
      <c r="A5" s="114"/>
      <c r="B5" s="114"/>
      <c r="C5" s="254"/>
    </row>
    <row r="6" s="143" customFormat="1" ht="16.9" customHeight="1" spans="2:3">
      <c r="B6" s="160" t="s">
        <v>90</v>
      </c>
      <c r="C6" s="163">
        <f>SUM(C7,C12,C23,C31,C38,C42,C45,C49,C54,C60,C64,C69)</f>
        <v>161686</v>
      </c>
    </row>
    <row r="7" s="143" customFormat="1" ht="16.9" customHeight="1" spans="1:3">
      <c r="A7" s="205">
        <v>501</v>
      </c>
      <c r="B7" s="255" t="s">
        <v>598</v>
      </c>
      <c r="C7" s="163">
        <f>SUM(C8:C11)</f>
        <v>80485</v>
      </c>
    </row>
    <row r="8" s="143" customFormat="1" ht="16.9" customHeight="1" spans="1:3">
      <c r="A8" s="205">
        <v>50101</v>
      </c>
      <c r="B8" s="256" t="s">
        <v>599</v>
      </c>
      <c r="C8" s="163">
        <v>60240</v>
      </c>
    </row>
    <row r="9" s="143" customFormat="1" ht="16.9" customHeight="1" spans="1:3">
      <c r="A9" s="205">
        <v>50102</v>
      </c>
      <c r="B9" s="256" t="s">
        <v>600</v>
      </c>
      <c r="C9" s="163">
        <v>13084</v>
      </c>
    </row>
    <row r="10" s="143" customFormat="1" ht="16.9" customHeight="1" spans="1:3">
      <c r="A10" s="205">
        <v>50103</v>
      </c>
      <c r="B10" s="256" t="s">
        <v>601</v>
      </c>
      <c r="C10" s="163">
        <v>4100</v>
      </c>
    </row>
    <row r="11" s="143" customFormat="1" ht="16.9" customHeight="1" spans="1:3">
      <c r="A11" s="205">
        <v>50199</v>
      </c>
      <c r="B11" s="256" t="s">
        <v>602</v>
      </c>
      <c r="C11" s="163">
        <v>3061</v>
      </c>
    </row>
    <row r="12" s="143" customFormat="1" ht="16.9" customHeight="1" spans="1:3">
      <c r="A12" s="205">
        <v>502</v>
      </c>
      <c r="B12" s="255" t="s">
        <v>603</v>
      </c>
      <c r="C12" s="163">
        <f>SUM(C13:C22)</f>
        <v>41229</v>
      </c>
    </row>
    <row r="13" s="143" customFormat="1" ht="16.9" customHeight="1" spans="1:3">
      <c r="A13" s="205">
        <v>50201</v>
      </c>
      <c r="B13" s="256" t="s">
        <v>604</v>
      </c>
      <c r="C13" s="163">
        <v>2201</v>
      </c>
    </row>
    <row r="14" s="143" customFormat="1" ht="16.9" customHeight="1" spans="1:3">
      <c r="A14" s="205">
        <v>50202</v>
      </c>
      <c r="B14" s="256" t="s">
        <v>605</v>
      </c>
      <c r="C14" s="163">
        <v>135</v>
      </c>
    </row>
    <row r="15" s="143" customFormat="1" ht="16.9" customHeight="1" spans="1:3">
      <c r="A15" s="205">
        <v>50203</v>
      </c>
      <c r="B15" s="256" t="s">
        <v>606</v>
      </c>
      <c r="C15" s="163">
        <v>598</v>
      </c>
    </row>
    <row r="16" s="143" customFormat="1" ht="16.9" customHeight="1" spans="1:3">
      <c r="A16" s="205">
        <v>50204</v>
      </c>
      <c r="B16" s="256" t="s">
        <v>607</v>
      </c>
      <c r="C16" s="163">
        <v>0</v>
      </c>
    </row>
    <row r="17" s="143" customFormat="1" ht="16.9" customHeight="1" spans="1:3">
      <c r="A17" s="205">
        <v>50205</v>
      </c>
      <c r="B17" s="256" t="s">
        <v>608</v>
      </c>
      <c r="C17" s="163">
        <v>692</v>
      </c>
    </row>
    <row r="18" s="143" customFormat="1" ht="16.9" customHeight="1" spans="1:3">
      <c r="A18" s="205">
        <v>50206</v>
      </c>
      <c r="B18" s="256" t="s">
        <v>609</v>
      </c>
      <c r="C18" s="163">
        <v>531</v>
      </c>
    </row>
    <row r="19" s="143" customFormat="1" ht="16.9" customHeight="1" spans="1:3">
      <c r="A19" s="205">
        <v>50207</v>
      </c>
      <c r="B19" s="256" t="s">
        <v>610</v>
      </c>
      <c r="C19" s="163">
        <v>0</v>
      </c>
    </row>
    <row r="20" s="143" customFormat="1" ht="16.9" customHeight="1" spans="1:3">
      <c r="A20" s="205">
        <v>50208</v>
      </c>
      <c r="B20" s="256" t="s">
        <v>611</v>
      </c>
      <c r="C20" s="163">
        <v>143</v>
      </c>
    </row>
    <row r="21" s="143" customFormat="1" ht="16.9" customHeight="1" spans="1:3">
      <c r="A21" s="205">
        <v>50209</v>
      </c>
      <c r="B21" s="256" t="s">
        <v>612</v>
      </c>
      <c r="C21" s="163">
        <v>99</v>
      </c>
    </row>
    <row r="22" s="143" customFormat="1" ht="16.9" customHeight="1" spans="1:3">
      <c r="A22" s="205">
        <v>50299</v>
      </c>
      <c r="B22" s="256" t="s">
        <v>613</v>
      </c>
      <c r="C22" s="163">
        <v>36830</v>
      </c>
    </row>
    <row r="23" s="143" customFormat="1" ht="16.9" customHeight="1" spans="1:3">
      <c r="A23" s="205">
        <v>503</v>
      </c>
      <c r="B23" s="255" t="s">
        <v>614</v>
      </c>
      <c r="C23" s="163">
        <f>SUM(C24:C30)</f>
        <v>0</v>
      </c>
    </row>
    <row r="24" s="143" customFormat="1" ht="16.9" customHeight="1" spans="1:3">
      <c r="A24" s="205">
        <v>50301</v>
      </c>
      <c r="B24" s="256" t="s">
        <v>615</v>
      </c>
      <c r="C24" s="163">
        <v>0</v>
      </c>
    </row>
    <row r="25" s="143" customFormat="1" ht="16.9" customHeight="1" spans="1:3">
      <c r="A25" s="205">
        <v>50302</v>
      </c>
      <c r="B25" s="256" t="s">
        <v>616</v>
      </c>
      <c r="C25" s="163">
        <v>0</v>
      </c>
    </row>
    <row r="26" s="143" customFormat="1" ht="16.9" customHeight="1" spans="1:3">
      <c r="A26" s="205">
        <v>50303</v>
      </c>
      <c r="B26" s="256" t="s">
        <v>617</v>
      </c>
      <c r="C26" s="163">
        <v>0</v>
      </c>
    </row>
    <row r="27" s="143" customFormat="1" ht="16.9" customHeight="1" spans="1:3">
      <c r="A27" s="205">
        <v>50305</v>
      </c>
      <c r="B27" s="256" t="s">
        <v>618</v>
      </c>
      <c r="C27" s="163">
        <v>0</v>
      </c>
    </row>
    <row r="28" s="143" customFormat="1" ht="16.9" customHeight="1" spans="1:3">
      <c r="A28" s="205">
        <v>50306</v>
      </c>
      <c r="B28" s="256" t="s">
        <v>619</v>
      </c>
      <c r="C28" s="163">
        <v>0</v>
      </c>
    </row>
    <row r="29" s="143" customFormat="1" ht="16.9" customHeight="1" spans="1:3">
      <c r="A29" s="205">
        <v>50307</v>
      </c>
      <c r="B29" s="256" t="s">
        <v>620</v>
      </c>
      <c r="C29" s="163">
        <v>0</v>
      </c>
    </row>
    <row r="30" s="143" customFormat="1" ht="16.9" customHeight="1" spans="1:3">
      <c r="A30" s="205">
        <v>50399</v>
      </c>
      <c r="B30" s="256" t="s">
        <v>621</v>
      </c>
      <c r="C30" s="163">
        <v>0</v>
      </c>
    </row>
    <row r="31" s="143" customFormat="1" ht="16.9" customHeight="1" spans="1:3">
      <c r="A31" s="205">
        <v>504</v>
      </c>
      <c r="B31" s="255" t="s">
        <v>622</v>
      </c>
      <c r="C31" s="163">
        <f>SUM(C32:C37)</f>
        <v>0</v>
      </c>
    </row>
    <row r="32" s="143" customFormat="1" ht="16.9" customHeight="1" spans="1:3">
      <c r="A32" s="205">
        <v>50401</v>
      </c>
      <c r="B32" s="256" t="s">
        <v>615</v>
      </c>
      <c r="C32" s="163">
        <v>0</v>
      </c>
    </row>
    <row r="33" s="143" customFormat="1" ht="16.9" customHeight="1" spans="1:3">
      <c r="A33" s="205">
        <v>50402</v>
      </c>
      <c r="B33" s="256" t="s">
        <v>616</v>
      </c>
      <c r="C33" s="163">
        <v>0</v>
      </c>
    </row>
    <row r="34" s="143" customFormat="1" ht="16.9" customHeight="1" spans="1:3">
      <c r="A34" s="205">
        <v>50403</v>
      </c>
      <c r="B34" s="256" t="s">
        <v>617</v>
      </c>
      <c r="C34" s="163">
        <v>0</v>
      </c>
    </row>
    <row r="35" s="143" customFormat="1" ht="16.9" customHeight="1" spans="1:3">
      <c r="A35" s="205">
        <v>50404</v>
      </c>
      <c r="B35" s="256" t="s">
        <v>619</v>
      </c>
      <c r="C35" s="163">
        <v>0</v>
      </c>
    </row>
    <row r="36" s="143" customFormat="1" ht="16.9" customHeight="1" spans="1:3">
      <c r="A36" s="205">
        <v>50405</v>
      </c>
      <c r="B36" s="256" t="s">
        <v>620</v>
      </c>
      <c r="C36" s="163">
        <v>0</v>
      </c>
    </row>
    <row r="37" s="143" customFormat="1" ht="16.9" customHeight="1" spans="1:3">
      <c r="A37" s="205">
        <v>50499</v>
      </c>
      <c r="B37" s="256" t="s">
        <v>621</v>
      </c>
      <c r="C37" s="163">
        <v>0</v>
      </c>
    </row>
    <row r="38" s="143" customFormat="1" ht="16.9" customHeight="1" spans="1:3">
      <c r="A38" s="205">
        <v>505</v>
      </c>
      <c r="B38" s="255" t="s">
        <v>623</v>
      </c>
      <c r="C38" s="163">
        <f>SUM(C39:C41)</f>
        <v>17557</v>
      </c>
    </row>
    <row r="39" s="143" customFormat="1" ht="16.9" customHeight="1" spans="1:3">
      <c r="A39" s="205">
        <v>50501</v>
      </c>
      <c r="B39" s="256" t="s">
        <v>624</v>
      </c>
      <c r="C39" s="163">
        <v>7867</v>
      </c>
    </row>
    <row r="40" s="143" customFormat="1" ht="16.9" customHeight="1" spans="1:3">
      <c r="A40" s="205">
        <v>50502</v>
      </c>
      <c r="B40" s="256" t="s">
        <v>625</v>
      </c>
      <c r="C40" s="163">
        <v>983</v>
      </c>
    </row>
    <row r="41" s="143" customFormat="1" ht="16.9" customHeight="1" spans="1:3">
      <c r="A41" s="205">
        <v>50599</v>
      </c>
      <c r="B41" s="256" t="s">
        <v>626</v>
      </c>
      <c r="C41" s="163">
        <v>8707</v>
      </c>
    </row>
    <row r="42" s="143" customFormat="1" ht="16.9" customHeight="1" spans="1:3">
      <c r="A42" s="205">
        <v>506</v>
      </c>
      <c r="B42" s="255" t="s">
        <v>627</v>
      </c>
      <c r="C42" s="163">
        <f>SUM(C43:C44)</f>
        <v>0</v>
      </c>
    </row>
    <row r="43" s="143" customFormat="1" ht="16.9" customHeight="1" spans="1:3">
      <c r="A43" s="205">
        <v>50601</v>
      </c>
      <c r="B43" s="256" t="s">
        <v>628</v>
      </c>
      <c r="C43" s="163">
        <v>0</v>
      </c>
    </row>
    <row r="44" s="143" customFormat="1" ht="16.9" customHeight="1" spans="1:3">
      <c r="A44" s="205">
        <v>50602</v>
      </c>
      <c r="B44" s="256" t="s">
        <v>629</v>
      </c>
      <c r="C44" s="163">
        <v>0</v>
      </c>
    </row>
    <row r="45" s="143" customFormat="1" ht="16.9" customHeight="1" spans="1:3">
      <c r="A45" s="205">
        <v>507</v>
      </c>
      <c r="B45" s="255" t="s">
        <v>630</v>
      </c>
      <c r="C45" s="163">
        <f>SUM(C46:C48)</f>
        <v>0</v>
      </c>
    </row>
    <row r="46" s="143" customFormat="1" ht="16.9" customHeight="1" spans="1:3">
      <c r="A46" s="205">
        <v>50701</v>
      </c>
      <c r="B46" s="256" t="s">
        <v>631</v>
      </c>
      <c r="C46" s="163">
        <v>0</v>
      </c>
    </row>
    <row r="47" s="143" customFormat="1" ht="16.9" customHeight="1" spans="1:3">
      <c r="A47" s="205">
        <v>50702</v>
      </c>
      <c r="B47" s="256" t="s">
        <v>632</v>
      </c>
      <c r="C47" s="163">
        <v>0</v>
      </c>
    </row>
    <row r="48" s="143" customFormat="1" ht="16.9" customHeight="1" spans="1:3">
      <c r="A48" s="205">
        <v>50799</v>
      </c>
      <c r="B48" s="256" t="s">
        <v>633</v>
      </c>
      <c r="C48" s="163">
        <v>0</v>
      </c>
    </row>
    <row r="49" s="143" customFormat="1" ht="16.9" customHeight="1" spans="1:3">
      <c r="A49" s="205">
        <v>508</v>
      </c>
      <c r="B49" s="255" t="s">
        <v>634</v>
      </c>
      <c r="C49" s="163">
        <f>SUM(C50:C53)</f>
        <v>0</v>
      </c>
    </row>
    <row r="50" s="143" customFormat="1" ht="16.9" customHeight="1" spans="1:3">
      <c r="A50" s="205">
        <v>50803</v>
      </c>
      <c r="B50" s="256" t="s">
        <v>635</v>
      </c>
      <c r="C50" s="163">
        <v>0</v>
      </c>
    </row>
    <row r="51" s="143" customFormat="1" ht="16.9" customHeight="1" spans="1:3">
      <c r="A51" s="205">
        <v>50804</v>
      </c>
      <c r="B51" s="256" t="s">
        <v>636</v>
      </c>
      <c r="C51" s="163">
        <v>0</v>
      </c>
    </row>
    <row r="52" s="143" customFormat="1" ht="16.9" customHeight="1" spans="1:3">
      <c r="A52" s="205">
        <v>50805</v>
      </c>
      <c r="B52" s="256" t="s">
        <v>637</v>
      </c>
      <c r="C52" s="163">
        <v>0</v>
      </c>
    </row>
    <row r="53" s="143" customFormat="1" ht="16.9" customHeight="1" spans="1:3">
      <c r="A53" s="205">
        <v>50899</v>
      </c>
      <c r="B53" s="256" t="s">
        <v>638</v>
      </c>
      <c r="C53" s="163">
        <v>0</v>
      </c>
    </row>
    <row r="54" s="143" customFormat="1" ht="16.9" customHeight="1" spans="1:3">
      <c r="A54" s="205">
        <v>509</v>
      </c>
      <c r="B54" s="255" t="s">
        <v>639</v>
      </c>
      <c r="C54" s="163">
        <f>SUM(C55:C59)</f>
        <v>22415</v>
      </c>
    </row>
    <row r="55" s="143" customFormat="1" ht="16.9" customHeight="1" spans="1:3">
      <c r="A55" s="205">
        <v>50901</v>
      </c>
      <c r="B55" s="256" t="s">
        <v>640</v>
      </c>
      <c r="C55" s="163">
        <v>1749</v>
      </c>
    </row>
    <row r="56" s="143" customFormat="1" ht="16.9" customHeight="1" spans="1:3">
      <c r="A56" s="205">
        <v>50902</v>
      </c>
      <c r="B56" s="256" t="s">
        <v>641</v>
      </c>
      <c r="C56" s="163">
        <v>0</v>
      </c>
    </row>
    <row r="57" s="143" customFormat="1" ht="16.9" customHeight="1" spans="1:3">
      <c r="A57" s="205">
        <v>50903</v>
      </c>
      <c r="B57" s="256" t="s">
        <v>642</v>
      </c>
      <c r="C57" s="163">
        <v>0</v>
      </c>
    </row>
    <row r="58" s="143" customFormat="1" ht="16.9" customHeight="1" spans="1:3">
      <c r="A58" s="205">
        <v>50905</v>
      </c>
      <c r="B58" s="256" t="s">
        <v>643</v>
      </c>
      <c r="C58" s="163">
        <v>2477</v>
      </c>
    </row>
    <row r="59" s="143" customFormat="1" ht="16.9" customHeight="1" spans="1:3">
      <c r="A59" s="205">
        <v>50999</v>
      </c>
      <c r="B59" s="256" t="s">
        <v>644</v>
      </c>
      <c r="C59" s="163">
        <v>18189</v>
      </c>
    </row>
    <row r="60" s="143" customFormat="1" ht="16.9" customHeight="1" spans="1:3">
      <c r="A60" s="205">
        <v>510</v>
      </c>
      <c r="B60" s="255" t="s">
        <v>645</v>
      </c>
      <c r="C60" s="168">
        <f>SUM(C61:C63)</f>
        <v>0</v>
      </c>
    </row>
    <row r="61" s="143" customFormat="1" customHeight="1" spans="1:3">
      <c r="A61" s="205">
        <v>51002</v>
      </c>
      <c r="B61" s="256" t="s">
        <v>646</v>
      </c>
      <c r="C61" s="163">
        <v>0</v>
      </c>
    </row>
    <row r="62" s="143" customFormat="1" ht="16.9" customHeight="1" spans="1:3">
      <c r="A62" s="205">
        <v>51003</v>
      </c>
      <c r="B62" s="256" t="s">
        <v>647</v>
      </c>
      <c r="C62" s="163">
        <v>0</v>
      </c>
    </row>
    <row r="63" s="143" customFormat="1" ht="16.9" customHeight="1" spans="1:3">
      <c r="A63" s="205">
        <v>51004</v>
      </c>
      <c r="B63" s="256" t="s">
        <v>648</v>
      </c>
      <c r="C63" s="163">
        <v>0</v>
      </c>
    </row>
    <row r="64" s="143" customFormat="1" ht="16.9" customHeight="1" spans="1:3">
      <c r="A64" s="205">
        <v>511</v>
      </c>
      <c r="B64" s="255" t="s">
        <v>649</v>
      </c>
      <c r="C64" s="163">
        <f>SUM(C65:C68)</f>
        <v>0</v>
      </c>
    </row>
    <row r="65" s="143" customFormat="1" ht="16.9" customHeight="1" spans="1:3">
      <c r="A65" s="205">
        <v>51101</v>
      </c>
      <c r="B65" s="256" t="s">
        <v>650</v>
      </c>
      <c r="C65" s="163">
        <v>0</v>
      </c>
    </row>
    <row r="66" s="143" customFormat="1" ht="16.9" customHeight="1" spans="1:3">
      <c r="A66" s="205">
        <v>51102</v>
      </c>
      <c r="B66" s="256" t="s">
        <v>651</v>
      </c>
      <c r="C66" s="163">
        <v>0</v>
      </c>
    </row>
    <row r="67" s="143" customFormat="1" ht="16.9" customHeight="1" spans="1:3">
      <c r="A67" s="205">
        <v>51103</v>
      </c>
      <c r="B67" s="256" t="s">
        <v>652</v>
      </c>
      <c r="C67" s="163">
        <v>0</v>
      </c>
    </row>
    <row r="68" s="143" customFormat="1" ht="16.9" customHeight="1" spans="1:3">
      <c r="A68" s="205">
        <v>51104</v>
      </c>
      <c r="B68" s="256" t="s">
        <v>653</v>
      </c>
      <c r="C68" s="163">
        <v>0</v>
      </c>
    </row>
    <row r="69" s="143" customFormat="1" ht="16.9" customHeight="1" spans="1:3">
      <c r="A69" s="205">
        <v>599</v>
      </c>
      <c r="B69" s="255" t="s">
        <v>654</v>
      </c>
      <c r="C69" s="163">
        <f>SUM(C70:C74)</f>
        <v>0</v>
      </c>
    </row>
    <row r="70" s="143" customFormat="1" ht="16.9" customHeight="1" spans="1:3">
      <c r="A70" s="205">
        <v>59907</v>
      </c>
      <c r="B70" s="256" t="s">
        <v>655</v>
      </c>
      <c r="C70" s="163">
        <v>0</v>
      </c>
    </row>
    <row r="71" s="143" customFormat="1" ht="16.9" customHeight="1" spans="1:3">
      <c r="A71" s="205">
        <v>59908</v>
      </c>
      <c r="B71" s="256" t="s">
        <v>656</v>
      </c>
      <c r="C71" s="163">
        <v>0</v>
      </c>
    </row>
    <row r="72" customHeight="1" spans="1:3">
      <c r="A72" s="205">
        <v>59909</v>
      </c>
      <c r="B72" s="256" t="s">
        <v>657</v>
      </c>
      <c r="C72" s="163">
        <v>0</v>
      </c>
    </row>
    <row r="73" customHeight="1" spans="1:3">
      <c r="A73" s="205">
        <v>59910</v>
      </c>
      <c r="B73" s="256" t="s">
        <v>658</v>
      </c>
      <c r="C73" s="163">
        <v>0</v>
      </c>
    </row>
    <row r="74" customHeight="1" spans="1:3">
      <c r="A74" s="205">
        <v>59999</v>
      </c>
      <c r="B74" s="256" t="s">
        <v>659</v>
      </c>
      <c r="C74" s="163">
        <v>0</v>
      </c>
    </row>
  </sheetData>
  <mergeCells count="3">
    <mergeCell ref="A4:A5"/>
    <mergeCell ref="B4:B5"/>
    <mergeCell ref="C4:C5"/>
  </mergeCells>
  <pageMargins left="0.748031496062992" right="0.748031496062992" top="0.984251968503937" bottom="0.984251968503937" header="0.511811023622047" footer="0.511811023622047"/>
  <pageSetup paperSize="9" orientation="portrait" horizontalDpi="600" verticalDpi="6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城步县2022年一般公共预算收入决算总表</vt:lpstr>
      <vt:lpstr>城步县2022年一般公共预算收入决算明细表</vt:lpstr>
      <vt:lpstr>城步县2022年一般公共预算支出决算总表</vt:lpstr>
      <vt:lpstr>城步县2022年一般公共预算支出决算功能分类明细表</vt:lpstr>
      <vt:lpstr>城步县本级2022年一般公共预算收入决算总表</vt:lpstr>
      <vt:lpstr>城步县本级2022年一般公共预算收入决算明细表 </vt:lpstr>
      <vt:lpstr>城步县本级2022年一般公共预算支出决算总表</vt:lpstr>
      <vt:lpstr>城步县本级2022年一般公共预算支出决算功能分类明细表 </vt:lpstr>
      <vt:lpstr>城步县本级2022年一般公共预算基本支出决算经济分类明细表</vt:lpstr>
      <vt:lpstr>城步县2022年一般公共财政收支决算平衡表</vt:lpstr>
      <vt:lpstr>城步县2022年一般公共预算对下税收返还和转移支付决算分项目表</vt:lpstr>
      <vt:lpstr>城步县2022年一般公共预算对下税收返还和转移支付决算分地区表</vt:lpstr>
      <vt:lpstr>城步县2022年“三公”经费情况表</vt:lpstr>
      <vt:lpstr>城步县2022年政府性基金收入决算表</vt:lpstr>
      <vt:lpstr>城步县2022年政府性基金支出决算表</vt:lpstr>
      <vt:lpstr>城步县本级2022年政府性基金收入决算表</vt:lpstr>
      <vt:lpstr>城步县本级2022年政府性基金支出决算表 </vt:lpstr>
      <vt:lpstr>城步县2022年政府性基金转移支付预算分项目决算表</vt:lpstr>
      <vt:lpstr>城步县2022年政府性基金转移支付预算分地区决算表</vt:lpstr>
      <vt:lpstr>城步县2022年社会保险基金收入决算表</vt:lpstr>
      <vt:lpstr>城步县2022年社会保险基金支出决算表</vt:lpstr>
      <vt:lpstr>城步县本级2022年社会保险基金收入决算表 </vt:lpstr>
      <vt:lpstr>城步县本级2022年社会保险基金支出决算表 </vt:lpstr>
      <vt:lpstr>城步县2022年国有资本经营收入决算表</vt:lpstr>
      <vt:lpstr>城步县2022年国有资本经营支出决算表</vt:lpstr>
      <vt:lpstr>城步县本级2022年国有资本经营收入决算表 </vt:lpstr>
      <vt:lpstr>城步县本级2022年国有资本经营支出决算表 </vt:lpstr>
      <vt:lpstr>城步县2022年国有资本经营预算对下安排转移支付表 </vt:lpstr>
      <vt:lpstr>城步县2022年政府一般债务限额和余额情况表 </vt:lpstr>
      <vt:lpstr>城步县2022年政府专项债务限额和余额情况表</vt:lpstr>
      <vt:lpstr>城步县2022年地方政府债券使用情况表</vt:lpstr>
      <vt:lpstr>2022年政府债务发行及还本付息情况表</vt:lpstr>
      <vt:lpstr>2022年重大投资安排情况表</vt:lpstr>
      <vt:lpstr>2022年财政涉农资金统筹整合使用实施方案项目明细表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LCDN</cp:lastModifiedBy>
  <dcterms:created xsi:type="dcterms:W3CDTF">1996-12-17T01:32:00Z</dcterms:created>
  <cp:lastPrinted>2020-07-31T00:41:00Z</cp:lastPrinted>
  <dcterms:modified xsi:type="dcterms:W3CDTF">2024-10-16T08:59:07Z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1E6E0380E0D74A45A66E883A2AE3AB3E_13</vt:lpwstr>
  </property>
  <property fmtid="{D5CDD505-2E9C-101B-9397-08002B2CF9AE}" pid="3" name="KSOProductBuildVer">
    <vt:lpwstr>2052-12.1.0.18276</vt:lpwstr>
  </property>
</Properties>
</file>