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worksheets/sheet18.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xl/worksheets/sheet17.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20.xml" ContentType="application/vnd.openxmlformats-officedocument.spreadsheetml.worksheet+xml"/>
  <Override PartName="/xl/worksheets/sheet7.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xml" ContentType="application/vnd.openxmlformats-officedocument.spreadsheetml.worksheet+xml"/>
  <Override PartName="/docProps/custom.xml" ContentType="application/vnd.openxmlformats-officedocument.custom-properties+xml"/>
  <Override PartName="/xl/worksheets/sheet15.xml" ContentType="application/vnd.openxmlformats-officedocument.spreadsheetml.worksheet+xml"/>
  <Override PartName="/xl/worksheets/sheet19.xml" ContentType="application/vnd.openxmlformats-officedocument.spreadsheetml.worksheet+xml"/>
  <Override PartName="/xl/worksheets/sheet2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一般公共预算收入预算表 " sheetId="1" state="visible" r:id="rId1"/>
    <sheet name="一般公共预算收支平衡表" sheetId="2" state="visible" r:id="rId2"/>
    <sheet name="一般公共预算支出预算表（按功能分类到类） " sheetId="3" state="visible" r:id="rId3"/>
    <sheet name="一般公共预算本级支出预算表（按功能分类到类）  " sheetId="4" state="visible" r:id="rId4"/>
    <sheet name="一般公共预算本级支出预算表（按功能分类到目级）" sheetId="5" state="visible" r:id="rId5"/>
    <sheet name="城步县2024年一般公共预算本级支出预算表（按经济分类）" sheetId="6" state="visible" r:id="rId6"/>
    <sheet name="一般公共预算税收返还和转移支付预算表（分项目）" sheetId="7" state="visible" r:id="rId7"/>
    <sheet name="一般公共预算税收返还和转移支付预算表（分乡镇）" sheetId="8" state="visible" r:id="rId8"/>
    <sheet name="“三公”经费预算表" sheetId="9" state="visible" r:id="rId9"/>
    <sheet name="2023年债务限额和余额情况表" sheetId="10" state="visible" r:id="rId10"/>
    <sheet name="2023年债务发行及还本付息情况表" sheetId="11" state="visible" r:id="rId11"/>
    <sheet name="2024年债务限额和余额情况表" sheetId="12" state="visible" r:id="rId12"/>
    <sheet name="2024年债务发行及还本付息情况表" sheetId="13" state="visible" r:id="rId13"/>
    <sheet name="城步县政府性基金收支平衡表" sheetId="14" state="visible" r:id="rId14"/>
    <sheet name="政府性基金收入预算表" sheetId="15" state="visible" r:id="rId15"/>
    <sheet name="政府性基金支出预算表" sheetId="16" state="visible" r:id="rId16"/>
    <sheet name="政府性基金本级支出预算表 " sheetId="17" state="visible" r:id="rId17"/>
    <sheet name="政府性基金转移支付预算表（分项目）" sheetId="18" state="visible" r:id="rId18"/>
    <sheet name="政府性基金转移支付预算表（分乡镇）" sheetId="19" state="visible" r:id="rId19"/>
    <sheet name="国有资本经营预算收入表" sheetId="20" state="visible" r:id="rId20"/>
    <sheet name="国有资本经营预算支出预算表" sheetId="21" state="visible" r:id="rId21"/>
    <sheet name="国有资本经营预算本级支出预算表" sheetId="22" state="visible" r:id="rId22"/>
    <sheet name="社会保险基金收入明细表" sheetId="23" state="visible" r:id="rId23"/>
    <sheet name="社会保险基金支出明细表" sheetId="24" state="visible" r:id="rId24"/>
  </sheets>
  <definedNames>
    <definedName name="Print_Titles" localSheetId="0">'一般公共预算收入预算表 '!$1:$6</definedName>
    <definedName name="Print_Titles" localSheetId="1">一般公共预算收支平衡表!$1:$5</definedName>
    <definedName name="Print_Titles" localSheetId="2">'一般公共预算支出预算表（按功能分类到类） '!$2:$4</definedName>
    <definedName name="Print_Titles" localSheetId="3">'一般公共预算本级支出预算表（按功能分类到类）  '!$2:$4</definedName>
    <definedName name="Print_Titles" localSheetId="5">城步县2024年一般公共预算本级支出预算表（按经济分类）!$1:$5</definedName>
    <definedName name="_xlnm._FilterDatabase" localSheetId="6" hidden="1">'一般公共预算税收返还和转移支付预算表（分项目）'!#REF!</definedName>
    <definedName name="Print_Titles" localSheetId="14">政府性基金收入预算表!$2:$5</definedName>
    <definedName name="Print_Titles" localSheetId="15">政府性基金支出预算表!$2:$5</definedName>
    <definedName name="Print_Titles" localSheetId="16">'政府性基金本级支出预算表 '!$2:$5</definedName>
    <definedName name="地区名称">#REF!</definedName>
  </definedNames>
  <calcPr/>
</workbook>
</file>

<file path=xl/sharedStrings.xml><?xml version="1.0" encoding="utf-8"?>
<sst xmlns="http://schemas.openxmlformats.org/spreadsheetml/2006/main" count="1768" uniqueCount="1768">
  <si>
    <t>附表1</t>
  </si>
  <si>
    <t>城步苗族自治县2024年一般公共预算收入预算表</t>
  </si>
  <si>
    <t xml:space="preserve">                                                                      单位：万元</t>
  </si>
  <si>
    <t>收入科目</t>
  </si>
  <si>
    <t>2023年执行数</t>
  </si>
  <si>
    <t>2024年预算数</t>
  </si>
  <si>
    <t>与上年同比增减额</t>
  </si>
  <si>
    <t>增长比例%</t>
  </si>
  <si>
    <t>备注</t>
  </si>
  <si>
    <t>一、税收收入</t>
  </si>
  <si>
    <t>1、增值税</t>
  </si>
  <si>
    <t>县级37.5%</t>
  </si>
  <si>
    <t>2、消费税</t>
  </si>
  <si>
    <t>3、企业所得税</t>
  </si>
  <si>
    <t>县级28%</t>
  </si>
  <si>
    <t>4、个人所得税</t>
  </si>
  <si>
    <t>5、资源税</t>
  </si>
  <si>
    <t>县级75%</t>
  </si>
  <si>
    <t>6、城市维护建设税</t>
  </si>
  <si>
    <t>县级100%</t>
  </si>
  <si>
    <t>7、房产税</t>
  </si>
  <si>
    <t>8、印花税</t>
  </si>
  <si>
    <t>9、城镇土地使用税</t>
  </si>
  <si>
    <t>县级70%</t>
  </si>
  <si>
    <t>10、土地增值税</t>
  </si>
  <si>
    <t>11、车船税</t>
  </si>
  <si>
    <t>12、耕地占用税</t>
  </si>
  <si>
    <t>13、契税</t>
  </si>
  <si>
    <t>14、环境保护税</t>
  </si>
  <si>
    <t>15、其他税收收入</t>
  </si>
  <si>
    <t>二、非税收入</t>
  </si>
  <si>
    <t>1、专项收入</t>
  </si>
  <si>
    <t>其中：教育费附加收入、地方教育费附加</t>
  </si>
  <si>
    <t xml:space="preserve">     残疾人就业保障金收入</t>
  </si>
  <si>
    <t xml:space="preserve">     农田水利建设专项收入</t>
  </si>
  <si>
    <t xml:space="preserve">     森林植被恢复费</t>
  </si>
  <si>
    <t xml:space="preserve">     水利建设专项收入</t>
  </si>
  <si>
    <t>2、行政事业性收费收入</t>
  </si>
  <si>
    <t>3、罚没收入</t>
  </si>
  <si>
    <t>4、国有资源（资产）有偿使用收入</t>
  </si>
  <si>
    <t>5、捐赠收入</t>
  </si>
  <si>
    <t>6、政府住房基金收入</t>
  </si>
  <si>
    <t>7、其他收入</t>
  </si>
  <si>
    <t>三、一般预算收入合计</t>
  </si>
  <si>
    <t xml:space="preserve"> </t>
  </si>
  <si>
    <t>四、上划省级收入</t>
  </si>
  <si>
    <t>1、上划省级增值税</t>
  </si>
  <si>
    <t>省级12.5%</t>
  </si>
  <si>
    <t>2、上划省级企业所得税</t>
  </si>
  <si>
    <t>省级12%</t>
  </si>
  <si>
    <t>3、上划省级个人所得税</t>
  </si>
  <si>
    <t>4、上划省级资源税</t>
  </si>
  <si>
    <t>省级25%</t>
  </si>
  <si>
    <t>5、上划省级城镇土地使用税</t>
  </si>
  <si>
    <t>省级30%</t>
  </si>
  <si>
    <t>6、上划省级环境保护税</t>
  </si>
  <si>
    <t>7、上划省级营业税清欠</t>
  </si>
  <si>
    <t>五、上划中央收入</t>
  </si>
  <si>
    <t>1、上划中央增值税</t>
  </si>
  <si>
    <t>中央50%</t>
  </si>
  <si>
    <t>2、上划中央消费税</t>
  </si>
  <si>
    <t>中央100%</t>
  </si>
  <si>
    <t>3、上划中央企业所得税</t>
  </si>
  <si>
    <t>中央60%</t>
  </si>
  <si>
    <t>4、上划中央个人所得税</t>
  </si>
  <si>
    <t>5、上划中央其他税收</t>
  </si>
  <si>
    <t>六、财政总收入合计</t>
  </si>
  <si>
    <t xml:space="preserve">    税务部门完成税收</t>
  </si>
  <si>
    <t xml:space="preserve">    税务部门完成非税</t>
  </si>
  <si>
    <t xml:space="preserve">    财政部门完成收入</t>
  </si>
  <si>
    <t>备注：2023年非税占比37.97%，2024年非税占比37.5%。</t>
  </si>
  <si>
    <t>附表2</t>
  </si>
  <si>
    <t>城步苗族自治县2024年一般公共预算收支平衡表</t>
  </si>
  <si>
    <t xml:space="preserve">                                                                                                                   单位：万元</t>
  </si>
  <si>
    <t>收入</t>
  </si>
  <si>
    <t>支出</t>
  </si>
  <si>
    <t>项目</t>
  </si>
  <si>
    <t>一、地方收入</t>
  </si>
  <si>
    <t>一、本级支出</t>
  </si>
  <si>
    <t>二、上级补助收入</t>
  </si>
  <si>
    <t>二、上解支出</t>
  </si>
  <si>
    <t>（一）返还性收入</t>
  </si>
  <si>
    <t>（一）体制上解支出</t>
  </si>
  <si>
    <t>1100102所得税基数返还收入</t>
  </si>
  <si>
    <t>（二）专项上解支出</t>
  </si>
  <si>
    <t>1100103成品油税费改革税收返还收入</t>
  </si>
  <si>
    <t>1100104增值税税收返还收入</t>
  </si>
  <si>
    <t>1100105消费税税收返还收入</t>
  </si>
  <si>
    <t>1100106增值税“五五分享”税收返回收入</t>
  </si>
  <si>
    <t>1100199其他返还性收入</t>
  </si>
  <si>
    <t>（二）一般性转移支付收入</t>
  </si>
  <si>
    <t>1100201体制补助收入</t>
  </si>
  <si>
    <t>1100202均衡性转移支付收入</t>
  </si>
  <si>
    <t>1100207县级基本财力保障机制奖补资金收入</t>
  </si>
  <si>
    <t>1100208结算补助收入</t>
  </si>
  <si>
    <t>1100212资源枯竭型城市转移支付补助收入</t>
  </si>
  <si>
    <t>1100214企业事业单位划转补助收入</t>
  </si>
  <si>
    <t>1100225产粮（油）大县奖励资金收入</t>
  </si>
  <si>
    <t>1100226重点生态功能区转移支付收入</t>
  </si>
  <si>
    <t>1100227固定数额补助收入</t>
  </si>
  <si>
    <t>1100228革命老区转移支付收入</t>
  </si>
  <si>
    <t>1100229民族地区转移支付收入</t>
  </si>
  <si>
    <t>1100231巩固拓展脱贫攻坚成果衔接乡村振兴转移支付收入</t>
  </si>
  <si>
    <t>1100241一般公共服务共同财政事权转移支付收入</t>
  </si>
  <si>
    <t>1100244公共安全共同财政事权转移支付收入</t>
  </si>
  <si>
    <t>1100245教育共同财政事权转移支付收入</t>
  </si>
  <si>
    <t>1100246科学技术共同财政事权转移支付收入</t>
  </si>
  <si>
    <t>1100247文化旅游体育与传媒共同财政事权转移支付收入</t>
  </si>
  <si>
    <t>1100248社会保障与就业共同财政事权转移支付收入</t>
  </si>
  <si>
    <t>1100249医疗卫生共同财政事权转移支付收入</t>
  </si>
  <si>
    <t>1100250节能环保共同财政事权转移支付收入</t>
  </si>
  <si>
    <t>1100252农林水共同财政事权转移支付收入</t>
  </si>
  <si>
    <t>1100253交通运输共同财政事权转移支付收入</t>
  </si>
  <si>
    <t>1100254资源勘探工业信息等共同财政事权转移支付收入</t>
  </si>
  <si>
    <t>1100258住房保障共同财政事权转移支付收入</t>
  </si>
  <si>
    <t>1100259粮油物资储备共同财政事权转移支付收入</t>
  </si>
  <si>
    <t>1100260灾害防治及应急管理共同财政事权转移支付收入</t>
  </si>
  <si>
    <t>1100296增值税留抵退税转移支付收入</t>
  </si>
  <si>
    <t>1100297其他增值税留抵退税转移支付收入</t>
  </si>
  <si>
    <t>1100298补充县级财力转移支付收入</t>
  </si>
  <si>
    <t>1100299其他一般性转移支付收入</t>
  </si>
  <si>
    <t>（三）专项转移支付收入</t>
  </si>
  <si>
    <t>1100301一般公共服务</t>
  </si>
  <si>
    <t>1100303国防</t>
  </si>
  <si>
    <t>1100304公共安全</t>
  </si>
  <si>
    <t>1100305教育</t>
  </si>
  <si>
    <t>1100306科学技术</t>
  </si>
  <si>
    <t>1100307文化旅游体育与传媒</t>
  </si>
  <si>
    <t>1100308社会保障和就业</t>
  </si>
  <si>
    <t>1100310卫生健康</t>
  </si>
  <si>
    <t>1100311节能环保</t>
  </si>
  <si>
    <t>1100312城乡社区</t>
  </si>
  <si>
    <t>1100313农林水</t>
  </si>
  <si>
    <t>1100314交通运输</t>
  </si>
  <si>
    <t>1100315资源勘探工业信息等</t>
  </si>
  <si>
    <t>1100316商业服务业等</t>
  </si>
  <si>
    <t>1100317金融</t>
  </si>
  <si>
    <t>1100320自然资源海洋气象等</t>
  </si>
  <si>
    <t>1100321住房保障</t>
  </si>
  <si>
    <t>1100322粮油物资储备</t>
  </si>
  <si>
    <t>1100324灾害防治及应急管理</t>
  </si>
  <si>
    <t>1100399其他收入</t>
  </si>
  <si>
    <t>三、债务收入</t>
  </si>
  <si>
    <t>三、债务还本支出</t>
  </si>
  <si>
    <t>四、调入资金</t>
  </si>
  <si>
    <t>四、调出资金</t>
  </si>
  <si>
    <t>从政府性基金预算调入</t>
  </si>
  <si>
    <t>从国有资本经营预算调入</t>
  </si>
  <si>
    <t>从其他资金调入</t>
  </si>
  <si>
    <t>五、动用预算稳定调节基金</t>
  </si>
  <si>
    <t>五、补充预算稳定调节基金</t>
  </si>
  <si>
    <t>六、上年结转</t>
  </si>
  <si>
    <t>六、结转下年</t>
  </si>
  <si>
    <t>收入总计</t>
  </si>
  <si>
    <t>支出总计</t>
  </si>
  <si>
    <t>附表3</t>
  </si>
  <si>
    <t>城步苗族自治县2024年一般公共预算支出预算表（按功能分类）</t>
  </si>
  <si>
    <t xml:space="preserve">                                                             单位：万元</t>
  </si>
  <si>
    <t>支出功能科目</t>
  </si>
  <si>
    <t>增加额</t>
  </si>
  <si>
    <t>增减比例</t>
  </si>
  <si>
    <t xml:space="preserve">备   注</t>
  </si>
  <si>
    <t>一般公共服务支出201</t>
  </si>
  <si>
    <t>国防支出203</t>
  </si>
  <si>
    <t>公共安全支出204</t>
  </si>
  <si>
    <t>教育支出205</t>
  </si>
  <si>
    <t>科学技术支出206</t>
  </si>
  <si>
    <t>文化旅游体育与传媒支出207</t>
  </si>
  <si>
    <t>社会保障和就业支出208</t>
  </si>
  <si>
    <t>卫生健康支出210</t>
  </si>
  <si>
    <t>节能环保支出211</t>
  </si>
  <si>
    <t>城乡社区支出212</t>
  </si>
  <si>
    <t>农林水支出213</t>
  </si>
  <si>
    <t>交通运输支出214</t>
  </si>
  <si>
    <t>资源勘探工业信息等支出215</t>
  </si>
  <si>
    <t>商业服务业等支出216</t>
  </si>
  <si>
    <t>金融支出217</t>
  </si>
  <si>
    <t>自然资源海洋气象等支出220</t>
  </si>
  <si>
    <t>住房保障支出221</t>
  </si>
  <si>
    <t>粮油物资储备支出222</t>
  </si>
  <si>
    <t>灾害防治及应急管理支出224</t>
  </si>
  <si>
    <t>预备费227</t>
  </si>
  <si>
    <t>其他支出229</t>
  </si>
  <si>
    <t>债务付息支出232</t>
  </si>
  <si>
    <t>合计</t>
  </si>
  <si>
    <t>附表4</t>
  </si>
  <si>
    <t>城步苗族自治县2024年一般公共预算本级支出预算表（按功能分类）</t>
  </si>
  <si>
    <t>附表5</t>
  </si>
  <si>
    <t>城步苗族自治县2024年一般公共预算本级支出预算表（按功能分类到目级）</t>
  </si>
  <si>
    <t>单位：万元</t>
  </si>
  <si>
    <t>科目编码</t>
  </si>
  <si>
    <t>科目名称</t>
  </si>
  <si>
    <t>决算数</t>
  </si>
  <si>
    <t>预算数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</si>
  <si>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</si>
  <si>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</si>
  <si>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</si>
  <si>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</si>
  <si>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</si>
  <si>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</si>
  <si>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</si>
  <si>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</si>
  <si>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</si>
  <si>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</si>
  <si>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</si>
  <si>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</si>
  <si>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</si>
  <si>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</si>
  <si>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</si>
  <si>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</si>
  <si>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</si>
  <si>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</si>
  <si>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</si>
  <si>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</si>
  <si>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</si>
  <si>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</si>
  <si>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</si>
  <si>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</si>
  <si>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</si>
  <si>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</si>
  <si>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</si>
  <si>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</si>
  <si>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</si>
  <si>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</si>
  <si>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</si>
  <si>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</si>
  <si>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</si>
  <si>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</si>
  <si>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</si>
  <si>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</si>
  <si>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</si>
  <si>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</si>
  <si>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</si>
  <si>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</si>
  <si>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</si>
  <si>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</si>
  <si>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</si>
  <si>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</si>
  <si>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</si>
  <si>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</si>
  <si>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</si>
  <si>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</si>
  <si>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</si>
  <si>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</si>
  <si>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</si>
  <si>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</si>
  <si>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</si>
  <si>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</si>
  <si>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</si>
  <si>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</si>
  <si>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</si>
  <si>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</si>
  <si>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</si>
  <si>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</si>
  <si>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</si>
  <si>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</si>
  <si>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</si>
  <si>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</si>
  <si>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</si>
  <si>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</si>
  <si>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</si>
  <si>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</si>
  <si>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</si>
  <si>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</si>
  <si>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</si>
  <si>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</si>
  <si>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</si>
  <si>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</si>
  <si>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</si>
  <si>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</si>
  <si>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</si>
  <si>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</si>
  <si>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</si>
  <si>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</si>
  <si>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</si>
  <si>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</si>
  <si>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</si>
  <si>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</si>
  <si>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</si>
  <si>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</si>
  <si>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</si>
  <si>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</si>
  <si>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</si>
  <si>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</si>
  <si>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</si>
  <si>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</si>
  <si>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</si>
  <si>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</si>
  <si>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</si>
  <si>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</si>
  <si>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</si>
  <si>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</si>
  <si>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</si>
  <si>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</si>
  <si>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</si>
  <si>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</si>
  <si>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</si>
  <si>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</si>
  <si>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</si>
  <si>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</si>
  <si>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</si>
  <si>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</si>
  <si>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</si>
  <si>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</si>
  <si>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</si>
  <si>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</si>
  <si>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</si>
  <si>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</si>
  <si>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</si>
  <si>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</si>
  <si>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</si>
  <si>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</si>
  <si>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</si>
  <si>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</si>
  <si>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</si>
  <si>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</si>
  <si>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</si>
  <si>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</si>
  <si>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</si>
  <si>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</si>
  <si>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</si>
  <si>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信访事务</t>
  </si>
  <si>
    <t xml:space="preserve">     信访业务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</si>
  <si>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</si>
  <si>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</si>
  <si>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</si>
  <si>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</si>
  <si>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</si>
  <si>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</si>
  <si>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</si>
  <si>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</si>
  <si>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</si>
  <si>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</si>
  <si>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</si>
  <si>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</si>
  <si>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</si>
  <si>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</si>
  <si>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</si>
  <si>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</si>
  <si>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</si>
  <si>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</si>
  <si>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</si>
  <si>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</si>
  <si>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</si>
  <si>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</si>
  <si>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</si>
  <si>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</si>
  <si>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</si>
  <si>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</si>
  <si>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</si>
  <si>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</si>
  <si>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</si>
  <si>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</si>
  <si>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</si>
  <si>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</si>
  <si>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</si>
  <si>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</si>
  <si>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</si>
  <si>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</si>
  <si>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</si>
  <si>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</si>
  <si>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</si>
  <si>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</si>
  <si>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</si>
  <si>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</si>
  <si>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</si>
  <si>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</si>
  <si>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</si>
  <si>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</si>
  <si>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</si>
  <si>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</si>
  <si>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</si>
  <si>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</si>
  <si>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</si>
  <si>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</si>
  <si>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</si>
  <si>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</si>
  <si>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</si>
  <si>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</si>
  <si>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</si>
  <si>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</si>
  <si>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</si>
  <si>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</si>
  <si>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</si>
  <si>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</si>
  <si>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</si>
  <si>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</si>
  <si>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</si>
  <si>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</si>
  <si>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</si>
  <si>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</si>
  <si>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</si>
  <si>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</si>
  <si>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</si>
  <si>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</si>
  <si>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</si>
  <si>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</si>
  <si>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</si>
  <si>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</si>
  <si>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</si>
  <si>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</si>
  <si>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</si>
  <si>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</si>
  <si>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</si>
  <si>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</si>
  <si>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</si>
  <si>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</si>
  <si>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</si>
  <si>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</si>
  <si>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</si>
  <si>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</si>
  <si>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</si>
  <si>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</si>
  <si>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</si>
  <si>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</si>
  <si>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</si>
  <si>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</si>
  <si>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</si>
  <si>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</si>
  <si>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</si>
  <si>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</si>
  <si>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</si>
  <si>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</si>
  <si>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</si>
  <si>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</si>
  <si>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</si>
  <si>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</si>
  <si>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</si>
  <si>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</si>
  <si>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</si>
  <si>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</si>
  <si>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</si>
  <si>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</si>
  <si>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</si>
  <si>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</si>
  <si>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</si>
  <si>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</si>
  <si>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</si>
  <si>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</si>
  <si>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</si>
  <si>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</si>
  <si>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</si>
  <si>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</si>
  <si>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</si>
  <si>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</si>
  <si>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</si>
  <si>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</si>
  <si>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</si>
  <si>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</si>
  <si>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</si>
  <si>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</si>
  <si>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</si>
  <si>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</si>
  <si>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</si>
  <si>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</si>
  <si>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</si>
  <si>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</si>
  <si>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</si>
  <si>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</si>
  <si>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</si>
  <si>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</si>
  <si>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</si>
  <si>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</si>
  <si>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</si>
  <si>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</si>
  <si>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</si>
  <si>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</si>
  <si>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</si>
  <si>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</si>
  <si>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</si>
  <si>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</si>
  <si>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</si>
  <si>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</si>
  <si>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</si>
  <si>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</si>
  <si>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</si>
  <si>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</si>
  <si>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</si>
  <si>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</si>
  <si>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</si>
  <si>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</si>
  <si>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</si>
  <si>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</si>
  <si>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</si>
  <si>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</si>
  <si>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</si>
  <si>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</si>
  <si>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</si>
  <si>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</si>
  <si>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</si>
  <si>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</si>
  <si>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</si>
  <si>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</si>
  <si>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</si>
  <si>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</si>
  <si>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</si>
  <si>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</si>
  <si>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</si>
  <si>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</si>
  <si>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</si>
  <si>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</si>
  <si>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</si>
  <si>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</si>
  <si>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</si>
  <si>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</si>
  <si>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</si>
  <si>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</si>
  <si>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</si>
  <si>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</si>
  <si>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</si>
  <si>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</si>
  <si>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</si>
  <si>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</si>
  <si>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</si>
  <si>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</si>
  <si>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</si>
  <si>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</si>
  <si>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</si>
  <si>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</si>
  <si>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</si>
  <si>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</si>
  <si>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</si>
  <si>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</si>
  <si>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</si>
  <si>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</si>
  <si>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</si>
  <si>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</si>
  <si>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</si>
  <si>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</si>
  <si>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</si>
  <si>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</si>
  <si>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</si>
  <si>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</si>
  <si>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</si>
  <si>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</si>
  <si>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</si>
  <si>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</si>
  <si>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</si>
  <si>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</si>
  <si>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</si>
  <si>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</si>
  <si>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</si>
  <si>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</si>
  <si>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</si>
  <si>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</si>
  <si>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</si>
  <si>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</si>
  <si>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</si>
  <si>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</si>
  <si>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</si>
  <si>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</si>
  <si>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</si>
  <si>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</si>
  <si>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</si>
  <si>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</si>
  <si>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</si>
  <si>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</si>
  <si>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</si>
  <si>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</si>
  <si>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</si>
  <si>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</si>
  <si>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</si>
  <si>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</si>
  <si>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</si>
  <si>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</si>
  <si>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</si>
  <si>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</si>
  <si>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</si>
  <si>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</si>
  <si>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</si>
  <si>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</si>
  <si>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</si>
  <si>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</si>
  <si>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</si>
  <si>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</si>
  <si>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</si>
  <si>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</si>
  <si>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</si>
  <si>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</si>
  <si>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</si>
  <si>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</si>
  <si>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</si>
  <si>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</si>
  <si>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</si>
  <si>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</si>
  <si>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</si>
  <si>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</si>
  <si>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</si>
  <si>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</si>
  <si>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</si>
  <si>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</si>
  <si>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</si>
  <si>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</si>
  <si>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</si>
  <si>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</si>
  <si>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</si>
  <si>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</si>
  <si>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</si>
  <si>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</si>
  <si>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</si>
  <si>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</si>
  <si>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</si>
  <si>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</si>
  <si>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</si>
  <si>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</si>
  <si>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</si>
  <si>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</si>
  <si>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</si>
  <si>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</si>
  <si>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</si>
  <si>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</si>
  <si>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</si>
  <si>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</si>
  <si>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</si>
  <si>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</si>
  <si>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</si>
  <si>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</si>
  <si>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</si>
  <si>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</si>
  <si>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</si>
  <si>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</si>
  <si>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</si>
  <si>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</si>
  <si>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</si>
  <si>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</si>
  <si>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</si>
  <si>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</si>
  <si>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</si>
  <si>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</si>
  <si>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</si>
  <si>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</si>
  <si>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</si>
  <si>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</si>
  <si>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</si>
  <si>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</si>
  <si>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</si>
  <si>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</si>
  <si>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</si>
  <si>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</si>
  <si>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</si>
  <si>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</si>
  <si>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</si>
  <si>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</si>
  <si>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</si>
  <si>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</si>
  <si>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</si>
  <si>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</si>
  <si>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</si>
  <si>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</si>
  <si>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</si>
  <si>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</si>
  <si>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</si>
  <si>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</si>
  <si>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</si>
  <si>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</si>
  <si>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</si>
  <si>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</si>
  <si>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</si>
  <si>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</si>
  <si>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</si>
  <si>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</si>
  <si>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</si>
  <si>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</si>
  <si>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</si>
  <si>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</si>
  <si>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</si>
  <si>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</si>
  <si>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</si>
  <si>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</si>
  <si>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</si>
  <si>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</si>
  <si>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</si>
  <si>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</si>
  <si>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</si>
  <si>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</si>
  <si>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</si>
  <si>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</si>
  <si>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</si>
  <si>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</si>
  <si>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</si>
  <si>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</si>
  <si>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</si>
  <si>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</si>
  <si>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</si>
  <si>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</si>
  <si>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</si>
  <si>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</si>
  <si>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</si>
  <si>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</si>
  <si>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</si>
  <si>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</si>
  <si>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</si>
  <si>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</si>
  <si>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</si>
  <si>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</si>
  <si>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</si>
  <si>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</si>
  <si>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</si>
  <si>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</si>
  <si>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</si>
  <si>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</si>
  <si>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</si>
  <si>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</si>
  <si>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</si>
  <si>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</si>
  <si>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</si>
  <si>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</si>
  <si>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</si>
  <si>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</si>
  <si>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</si>
  <si>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</si>
  <si>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</si>
  <si>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</si>
  <si>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</si>
  <si>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</si>
  <si>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</si>
  <si>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</si>
  <si>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</si>
  <si>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</si>
  <si>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</si>
  <si>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</si>
  <si>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</si>
  <si>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</si>
  <si>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</si>
  <si>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</si>
  <si>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</si>
  <si>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</si>
  <si>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</si>
  <si>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</si>
  <si>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</si>
  <si>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</si>
  <si>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</si>
  <si>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</si>
  <si>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</si>
  <si>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</si>
  <si>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</si>
  <si>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</si>
  <si>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</si>
  <si>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</si>
  <si>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</si>
  <si>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</si>
  <si>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</si>
  <si>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</si>
  <si>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</si>
  <si>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</si>
  <si>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</si>
  <si>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</si>
  <si>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</si>
  <si>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</si>
  <si>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</si>
  <si>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</si>
  <si>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</si>
  <si>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</si>
  <si>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</si>
  <si>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</si>
  <si>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</si>
  <si>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</si>
  <si>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</si>
  <si>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</si>
  <si>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</si>
  <si>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</si>
  <si>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</si>
  <si>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</si>
  <si>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</si>
  <si>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</si>
  <si>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</si>
  <si>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</si>
  <si>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</si>
  <si>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</si>
  <si>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</si>
  <si>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</si>
  <si>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</si>
  <si>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</si>
  <si>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</si>
  <si>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</si>
  <si>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</si>
  <si>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</si>
  <si>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</si>
  <si>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</si>
  <si>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</si>
  <si>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</si>
  <si>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</si>
  <si>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</si>
  <si>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</si>
  <si>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</si>
  <si>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</si>
  <si>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</si>
  <si>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</si>
  <si>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</si>
  <si>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</si>
  <si>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</si>
  <si>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</si>
  <si>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</si>
  <si>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</si>
  <si>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</si>
  <si>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</si>
  <si>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</si>
  <si>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</si>
  <si>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</si>
  <si>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</si>
  <si>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</si>
  <si>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</si>
  <si>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</si>
  <si>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</si>
  <si>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</si>
  <si>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</si>
  <si>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</si>
  <si>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</si>
  <si>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</si>
  <si>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</si>
  <si>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</si>
  <si>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</si>
  <si>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</si>
  <si>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</si>
  <si>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</si>
  <si>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</si>
  <si>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</si>
  <si>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</si>
  <si>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</si>
  <si>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</si>
  <si>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</si>
  <si>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</si>
  <si>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</si>
  <si>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</si>
  <si>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</si>
  <si>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</si>
  <si>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</si>
  <si>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</si>
  <si>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</si>
  <si>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</si>
  <si>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</si>
  <si>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</si>
  <si>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</si>
  <si>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</si>
  <si>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</si>
  <si>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</si>
  <si>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</si>
  <si>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</si>
  <si>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</si>
  <si>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</si>
  <si>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</si>
  <si>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</si>
  <si>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</si>
  <si>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</si>
  <si>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</si>
  <si>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</si>
  <si>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</si>
  <si>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</si>
  <si>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</si>
  <si>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</si>
  <si>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</si>
  <si>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</si>
  <si>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</si>
  <si>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</si>
  <si>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</si>
  <si>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</si>
  <si>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</si>
  <si>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</si>
  <si>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</si>
  <si>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</si>
  <si>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</si>
  <si>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</si>
  <si>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</si>
  <si>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</si>
  <si>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</si>
  <si>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</si>
  <si>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</si>
  <si>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</si>
  <si>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</si>
  <si>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</si>
  <si>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</si>
  <si>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</si>
  <si>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</si>
  <si>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</si>
  <si>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</si>
  <si>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</si>
  <si>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</si>
  <si>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</si>
  <si>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</si>
  <si>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</si>
  <si>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</si>
  <si>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</si>
  <si>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</si>
  <si>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</si>
  <si>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</si>
  <si>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</si>
  <si>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</si>
  <si>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</si>
  <si>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</si>
  <si>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</si>
  <si>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</si>
  <si>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</si>
  <si>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</si>
  <si>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</si>
  <si>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</si>
  <si>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</si>
  <si>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</si>
  <si>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</si>
  <si>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</si>
  <si>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</si>
  <si>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</si>
  <si>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</si>
  <si>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</si>
  <si>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</si>
  <si>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</si>
  <si>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</si>
  <si>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</si>
  <si>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</si>
  <si>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</si>
  <si>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</si>
  <si>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</si>
  <si>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</si>
  <si>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</si>
  <si>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</si>
  <si>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</si>
  <si>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</si>
  <si>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</si>
  <si>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</si>
  <si>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</si>
  <si>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</si>
  <si>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</si>
  <si>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</si>
  <si>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</si>
  <si>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</si>
  <si>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</si>
  <si>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</si>
  <si>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</si>
  <si>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</si>
  <si>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</si>
  <si>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</si>
  <si>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</si>
  <si>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</si>
  <si>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</si>
  <si>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</si>
  <si>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</si>
  <si>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</si>
  <si>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</si>
  <si>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</si>
  <si>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</si>
  <si>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</si>
  <si>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</si>
  <si>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</si>
  <si>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</si>
  <si>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</si>
  <si>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</si>
  <si>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</si>
  <si>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</si>
  <si>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</si>
  <si>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</si>
  <si>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</si>
  <si>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</si>
  <si>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</si>
  <si>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</si>
  <si>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</si>
  <si>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</si>
  <si>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</si>
  <si>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</si>
  <si>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</si>
  <si>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</si>
  <si>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</si>
  <si>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</si>
  <si>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</si>
  <si>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</si>
  <si>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</si>
  <si>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</si>
  <si>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</si>
  <si>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</si>
  <si>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</si>
  <si>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</si>
  <si>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</si>
  <si>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</si>
  <si>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</si>
  <si>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</si>
  <si>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</si>
  <si>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</si>
  <si>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</si>
  <si>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</si>
  <si>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</si>
  <si>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</si>
  <si>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</si>
  <si>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</si>
  <si>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</si>
  <si>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</si>
  <si>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</si>
  <si>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</si>
  <si>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</si>
  <si>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</si>
  <si>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</si>
  <si>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</si>
  <si>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</si>
  <si>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</si>
  <si>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</si>
  <si>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</si>
  <si>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</si>
  <si>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</si>
  <si>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</si>
  <si>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</si>
  <si>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</si>
  <si>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</si>
  <si>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</si>
  <si>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</si>
  <si>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</si>
  <si>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</si>
  <si>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</si>
  <si>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</si>
  <si>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</si>
  <si>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</si>
  <si>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</si>
  <si>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</si>
  <si>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</si>
  <si>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</si>
  <si>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</si>
  <si>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</si>
  <si>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</si>
  <si>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</si>
  <si>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</si>
  <si>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</si>
  <si>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</si>
  <si>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</si>
  <si>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</si>
  <si>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</si>
  <si>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</si>
  <si>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</si>
  <si>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</si>
  <si>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</si>
  <si>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</si>
  <si>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</si>
  <si>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</si>
  <si>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</si>
  <si>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</si>
  <si>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</si>
  <si>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</si>
  <si>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</si>
  <si>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</si>
  <si>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</si>
  <si>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</si>
  <si>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</si>
  <si>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</si>
  <si>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</si>
  <si>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</si>
  <si>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</si>
  <si>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</si>
  <si>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</si>
  <si>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</si>
  <si>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</si>
  <si>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</si>
  <si>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</si>
  <si>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</si>
  <si>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</si>
  <si>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</si>
  <si>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</si>
  <si>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</si>
  <si>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</si>
  <si>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</si>
  <si>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</si>
  <si>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</si>
  <si>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</si>
  <si>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</si>
  <si>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</si>
  <si>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</si>
  <si>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</si>
  <si>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</si>
  <si>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</si>
  <si>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</si>
  <si>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</si>
  <si>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</si>
  <si>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</si>
  <si>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</si>
  <si>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</si>
  <si>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</si>
  <si>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</si>
  <si>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</si>
  <si>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</si>
  <si>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</si>
  <si>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</si>
  <si>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</si>
  <si>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</si>
  <si>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</si>
  <si>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</si>
  <si>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</si>
  <si>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</si>
  <si>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</si>
  <si>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</si>
  <si>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</si>
  <si>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</si>
  <si>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</si>
  <si>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</si>
  <si>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</si>
  <si>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</si>
  <si>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</si>
  <si>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</si>
  <si>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</si>
  <si>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</si>
  <si>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</si>
  <si>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</si>
  <si>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</si>
  <si>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</si>
  <si>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</si>
  <si>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</si>
  <si>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</si>
  <si>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</si>
  <si>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</si>
  <si>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</si>
  <si>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</si>
  <si>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</si>
  <si>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</si>
  <si>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</si>
  <si>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</si>
  <si>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</si>
  <si>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</si>
  <si>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</si>
  <si>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</si>
  <si>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</si>
  <si>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</si>
  <si>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</si>
  <si>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</si>
  <si>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</si>
  <si>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</si>
  <si>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</si>
  <si>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</si>
  <si>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</si>
  <si>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</si>
  <si>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</si>
  <si>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</si>
  <si>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</si>
  <si>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</si>
  <si>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</si>
  <si>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</si>
  <si>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</si>
  <si>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</si>
  <si>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</si>
  <si>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</si>
  <si>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</si>
  <si>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</si>
  <si>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</si>
  <si>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</si>
  <si>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</si>
  <si>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</si>
  <si>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</si>
  <si>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</si>
  <si>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</si>
  <si>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</si>
  <si>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</si>
  <si>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</si>
  <si>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</si>
  <si>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</si>
  <si>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</si>
  <si>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</si>
  <si>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</si>
  <si>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</si>
  <si>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</si>
  <si>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</si>
  <si>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</si>
  <si>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</si>
  <si>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</si>
  <si>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</si>
  <si>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</si>
  <si>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</si>
  <si>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</si>
  <si>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</si>
  <si>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</si>
  <si>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</si>
  <si>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</si>
  <si>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</si>
  <si>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</si>
  <si>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</si>
  <si>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</si>
  <si>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</si>
  <si>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</si>
  <si>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</si>
  <si>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</si>
  <si>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</si>
  <si>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</si>
  <si>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</si>
  <si>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</si>
  <si>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</si>
  <si>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</si>
  <si>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</si>
  <si>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</si>
  <si>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</si>
  <si>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</si>
  <si>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</si>
  <si>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</si>
  <si>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</si>
  <si>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</si>
  <si>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</si>
  <si>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</si>
  <si>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</si>
  <si>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</si>
  <si>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</si>
  <si>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</si>
  <si>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</si>
  <si>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</si>
  <si>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r>
      <rPr>
        <sz val="11"/>
        <rFont val="宋体"/>
      </rPr>
      <t xml:space="preserve">  </t>
    </r>
    <r>
      <rPr>
        <b/>
        <sz val="11"/>
        <rFont val="宋体"/>
      </rPr>
      <t>预备费</t>
    </r>
  </si>
  <si>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</si>
  <si>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</si>
  <si>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</si>
  <si>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</si>
  <si>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</si>
  <si>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</si>
  <si>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</si>
  <si>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</si>
  <si>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</si>
  <si>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</si>
  <si>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债务付息支出</t>
  </si>
  <si>
    <t xml:space="preserve">    债券付息支出</t>
  </si>
  <si>
    <t xml:space="preserve">    地方政府向外国政府借款付息支出</t>
  </si>
  <si>
    <t xml:space="preserve">    地方政府向国际组织借款付息支出</t>
  </si>
  <si>
    <t xml:space="preserve">    其他债务付息支出</t>
  </si>
  <si>
    <t>债务发行费用支出</t>
  </si>
  <si>
    <t xml:space="preserve">  中央政府国内债务发行费用支出</t>
  </si>
  <si>
    <t xml:space="preserve">  中央政府国外债务发行费用支出</t>
  </si>
  <si>
    <t xml:space="preserve">  债务发行费用支出</t>
  </si>
  <si>
    <t>附表6</t>
  </si>
  <si>
    <r>
      <rPr>
        <b/>
        <sz val="16"/>
        <rFont val="宋体"/>
      </rPr>
      <t>城步苗族自治县</t>
    </r>
    <r>
      <rPr>
        <b/>
        <sz val="16"/>
        <rFont val="Times New Roman"/>
      </rPr>
      <t>2024</t>
    </r>
    <r>
      <rPr>
        <b/>
        <sz val="16"/>
        <rFont val="方正小标宋简体"/>
      </rPr>
      <t>年一般公共预算本级支出预算表（按经济分类）</t>
    </r>
  </si>
  <si>
    <t>单位:万元</t>
  </si>
  <si>
    <t>总计</t>
  </si>
  <si>
    <t>代码</t>
  </si>
  <si>
    <t>名称</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</si>
  <si>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</si>
  <si>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</si>
  <si>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</si>
  <si>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</si>
  <si>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</si>
  <si>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</si>
  <si>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</si>
  <si>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</si>
  <si>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</si>
  <si>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</si>
  <si>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</si>
  <si>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</si>
  <si>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</si>
  <si>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预备费及预留</t>
  </si>
  <si>
    <t>其他支出</t>
  </si>
  <si>
    <t>201</t>
  </si>
  <si>
    <t>202</t>
  </si>
  <si>
    <t>203</t>
  </si>
  <si>
    <t>204</t>
  </si>
  <si>
    <t>205</t>
  </si>
  <si>
    <t>206</t>
  </si>
  <si>
    <t>207</t>
  </si>
  <si>
    <t>208</t>
  </si>
  <si>
    <t>210</t>
  </si>
  <si>
    <t>211</t>
  </si>
  <si>
    <t>212</t>
  </si>
  <si>
    <t>213</t>
  </si>
  <si>
    <t>214</t>
  </si>
  <si>
    <t>215</t>
  </si>
  <si>
    <t>216</t>
  </si>
  <si>
    <t>217</t>
  </si>
  <si>
    <t>219</t>
  </si>
  <si>
    <t>220</t>
  </si>
  <si>
    <t>221</t>
  </si>
  <si>
    <t>222</t>
  </si>
  <si>
    <t>224</t>
  </si>
  <si>
    <t>227</t>
  </si>
  <si>
    <t>预备费</t>
  </si>
  <si>
    <t>229</t>
  </si>
  <si>
    <t>232</t>
  </si>
  <si>
    <t>233</t>
  </si>
  <si>
    <t>230</t>
  </si>
  <si>
    <t>231</t>
  </si>
  <si>
    <t>附表7</t>
  </si>
  <si>
    <t>城步苗族自治县2024年一般公共预算税收返还和转移支付预算表（分项目）</t>
  </si>
  <si>
    <t>附表8</t>
  </si>
  <si>
    <t>城步苗族自治县2024年一般公共预算税收返还和转移支付预算表（分乡镇）</t>
  </si>
  <si>
    <t>乡镇（街道）</t>
  </si>
  <si>
    <t>税收返还</t>
  </si>
  <si>
    <t>一般性转移支付</t>
  </si>
  <si>
    <t>专项转移支付</t>
  </si>
  <si>
    <t>1、城步县儒林镇人民政府</t>
  </si>
  <si>
    <t>2、城步县茅坪镇人民政府</t>
  </si>
  <si>
    <t>3、城步县蒋坊乡人民政府</t>
  </si>
  <si>
    <t>4、城步县西岩镇人民政府</t>
  </si>
  <si>
    <t>5、城步县金紫乡人民政府</t>
  </si>
  <si>
    <t>6、城步县威溪乡人民政府</t>
  </si>
  <si>
    <t>7、城步县丹口镇人民政府</t>
  </si>
  <si>
    <t>8、城步县长安营镇人民政府</t>
  </si>
  <si>
    <t>9、城步县白毛坪镇人民政府</t>
  </si>
  <si>
    <t>10、城步县兰蓉乡人民政府</t>
  </si>
  <si>
    <t>11、城步县汀坪乡人民政府</t>
  </si>
  <si>
    <t>12、城步县五团镇人民政府</t>
  </si>
  <si>
    <t>13、城步县土桥农管理区人民政府</t>
  </si>
  <si>
    <t>说明：2024年城步县没有对乡镇（街道）安排税收返还和转移支付补助预算。</t>
  </si>
  <si>
    <t>附表9</t>
  </si>
  <si>
    <t>城步苗族自治县2024年一般公共预算支出“三公”经费预算表</t>
  </si>
  <si>
    <t>项目名称</t>
  </si>
  <si>
    <t>上年预算数</t>
  </si>
  <si>
    <t>上年执行数</t>
  </si>
  <si>
    <t>金额</t>
  </si>
  <si>
    <t>为上年预算数的%</t>
  </si>
  <si>
    <t>为上年执行数的%</t>
  </si>
  <si>
    <t>因公出国（境）费</t>
  </si>
  <si>
    <t>公务用车购置及运行费</t>
  </si>
  <si>
    <t>小计</t>
  </si>
  <si>
    <t>公务用车购置费</t>
  </si>
  <si>
    <t>公务用车运行费</t>
  </si>
  <si>
    <t>公务接待费</t>
  </si>
  <si>
    <t>附表10</t>
  </si>
  <si>
    <t>城步苗族自治县2023年债务限额和余额情况表</t>
  </si>
  <si>
    <t xml:space="preserve">项           目</t>
  </si>
  <si>
    <t>债券</t>
  </si>
  <si>
    <t>一、债务限额</t>
  </si>
  <si>
    <t>二、债务余额</t>
  </si>
  <si>
    <t>附表11</t>
  </si>
  <si>
    <t>城步苗族自治县2023年债务发行及还本付息情况表</t>
  </si>
  <si>
    <t>债务</t>
  </si>
  <si>
    <t xml:space="preserve">备    注</t>
  </si>
  <si>
    <t>一、新增债券发行情况</t>
  </si>
  <si>
    <t>二、债券还本额</t>
  </si>
  <si>
    <t>三、债券付息额</t>
  </si>
  <si>
    <t>……</t>
  </si>
  <si>
    <t>附表12</t>
  </si>
  <si>
    <t>城步苗族自治县2024年债务限额和余额情况表</t>
  </si>
  <si>
    <t>2024年总限额第一批次</t>
  </si>
  <si>
    <t>2024年3月底余额数</t>
  </si>
  <si>
    <t>附表13</t>
  </si>
  <si>
    <t>城步苗族自治县2024年债务发行及还本付息情况表</t>
  </si>
  <si>
    <t>截至2024年3月底发行情况</t>
  </si>
  <si>
    <t>2024年年初预算数</t>
  </si>
  <si>
    <t>附表14</t>
  </si>
  <si>
    <t>城步苗族自治县2024年政府性基金预算收支平衡表</t>
  </si>
  <si>
    <t xml:space="preserve">                                                                                              单位：万元</t>
  </si>
  <si>
    <r>
      <rPr>
        <sz val="12"/>
        <rFont val="宋体"/>
      </rPr>
      <t>收</t>
    </r>
    <r>
      <rPr>
        <sz val="14"/>
        <rFont val="宋体"/>
      </rPr>
      <t>入</t>
    </r>
  </si>
  <si>
    <r>
      <rPr>
        <sz val="12"/>
        <rFont val="宋体"/>
      </rPr>
      <t>支</t>
    </r>
    <r>
      <rPr>
        <sz val="14"/>
        <rFont val="宋体"/>
      </rPr>
      <t>出</t>
    </r>
  </si>
  <si>
    <r>
      <rPr>
        <sz val="12"/>
        <rFont val="Times New Roman"/>
      </rPr>
      <t>2023</t>
    </r>
    <r>
      <rPr>
        <sz val="12"/>
        <rFont val="宋体"/>
      </rPr>
      <t>年执行数</t>
    </r>
  </si>
  <si>
    <r>
      <rPr>
        <sz val="12"/>
        <rFont val="Times New Roman"/>
      </rPr>
      <t>2024</t>
    </r>
    <r>
      <rPr>
        <sz val="12"/>
        <rFont val="宋体"/>
      </rPr>
      <t>年预算数</t>
    </r>
  </si>
  <si>
    <t>地方收入</t>
  </si>
  <si>
    <t>本级支出</t>
  </si>
  <si>
    <t>上级补助收入</t>
  </si>
  <si>
    <t>上解支出</t>
  </si>
  <si>
    <t>债务收入</t>
  </si>
  <si>
    <t>体制上解支出</t>
  </si>
  <si>
    <t>（一）置换债券收入</t>
  </si>
  <si>
    <t>（二）新增债券收入</t>
  </si>
  <si>
    <t>调入资金</t>
  </si>
  <si>
    <t>专项上解支出</t>
  </si>
  <si>
    <t>调出资金</t>
  </si>
  <si>
    <t>补充预算稳定调节基金</t>
  </si>
  <si>
    <t>动用预算稳定调节基金</t>
  </si>
  <si>
    <t>结转下年</t>
  </si>
  <si>
    <t>上年结转</t>
  </si>
  <si>
    <t>附表15</t>
  </si>
  <si>
    <r>
      <rPr>
        <b/>
        <sz val="16"/>
        <rFont val="宋体"/>
      </rPr>
      <t>城步苗族自治县</t>
    </r>
    <r>
      <rPr>
        <b/>
        <sz val="16"/>
        <rFont val="Times New Roman"/>
      </rPr>
      <t>2024</t>
    </r>
    <r>
      <rPr>
        <b/>
        <sz val="16"/>
        <rFont val="宋体"/>
      </rPr>
      <t>年政府性基金收入预算表</t>
    </r>
  </si>
  <si>
    <r>
      <rPr>
        <b/>
        <sz val="11"/>
        <rFont val="宋体"/>
      </rPr>
      <t>项</t>
    </r>
    <r>
      <rPr>
        <b/>
        <sz val="11"/>
        <rFont val="Times New Roman"/>
      </rPr>
      <t xml:space="preserve">    </t>
    </r>
    <r>
      <rPr>
        <b/>
        <sz val="12"/>
        <rFont val="宋体"/>
      </rPr>
      <t>目</t>
    </r>
  </si>
  <si>
    <r>
      <rPr>
        <b/>
        <sz val="11"/>
        <rFont val="Times New Roman"/>
      </rPr>
      <t>2024</t>
    </r>
    <r>
      <rPr>
        <b/>
        <sz val="11"/>
        <rFont val="宋体"/>
      </rPr>
      <t>年预算数</t>
    </r>
  </si>
  <si>
    <r>
      <rPr>
        <b/>
        <sz val="11"/>
        <rFont val="宋体"/>
      </rPr>
      <t>一、本级收入</t>
    </r>
  </si>
  <si>
    <t>政府性基金收入</t>
  </si>
  <si>
    <t>农网还贷资金收入</t>
  </si>
  <si>
    <t>铁路建设基金收入</t>
  </si>
  <si>
    <t>民航发展基金收入</t>
  </si>
  <si>
    <t>海南省高等级公路车辆通行附加费收入</t>
  </si>
  <si>
    <t>旅游发展基金收入</t>
  </si>
  <si>
    <t>国家电影事业发展专项资金收入</t>
  </si>
  <si>
    <t>国有土地收益基金收入</t>
  </si>
  <si>
    <t>农业土地开发资金收入</t>
  </si>
  <si>
    <t>国有土地使用权出让收入</t>
  </si>
  <si>
    <t>土地出让价款收入</t>
  </si>
  <si>
    <t>补缴的土地价款</t>
  </si>
  <si>
    <t>划拨土地收入</t>
  </si>
  <si>
    <t>缴纳新增建设用地土地有偿使用费</t>
  </si>
  <si>
    <t>其他土地出让收入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</si>
  <si>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</si>
  <si>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</si>
  <si>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</si>
  <si>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</si>
  <si>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</si>
  <si>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</si>
  <si>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福利彩票公益金收入</t>
  </si>
  <si>
    <t>体育彩票公益金收入</t>
  </si>
  <si>
    <t>城市基础设施配套费收入</t>
  </si>
  <si>
    <t>小型水库移民扶助基金收入</t>
  </si>
  <si>
    <t>国家重大水利工程建设基金收入</t>
  </si>
  <si>
    <t>中央重大水利工程建设资金</t>
  </si>
  <si>
    <t>地方重大水利工程建设资金</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</si>
  <si>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</si>
  <si>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</si>
  <si>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</si>
  <si>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</si>
  <si>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</si>
  <si>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</si>
  <si>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</si>
  <si>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福利彩票发行机构的业务费用</t>
  </si>
  <si>
    <t>体育彩票发行机构的业务费用</t>
  </si>
  <si>
    <t>福利彩票销售机构的业务费用</t>
  </si>
  <si>
    <t>体育彩票销售机构的业务费用</t>
  </si>
  <si>
    <t>彩票兑奖周转金</t>
  </si>
  <si>
    <t>彩票发行销售风险基金</t>
  </si>
  <si>
    <t>彩票市场调控资金收入</t>
  </si>
  <si>
    <t>其他政府性基金收入</t>
  </si>
  <si>
    <t>专项债券对应项目专项收入</t>
  </si>
  <si>
    <t>海南省高等级公路车辆通行附加费专项债务对应项目专项收入</t>
  </si>
  <si>
    <t>国家电影事业发展专项资金专项债务对应项目专项收入</t>
  </si>
  <si>
    <t>国有土地使用权出让金专项债务对应项目专项收入</t>
  </si>
  <si>
    <t>土地储备专项债券对应项目专项收入</t>
  </si>
  <si>
    <t>棚户区改造专项债券对应项目专项收入</t>
  </si>
  <si>
    <t>其他国有土地使用权出让金专项债务对应项目专项收入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</si>
  <si>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</si>
  <si>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</si>
  <si>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</si>
  <si>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</si>
  <si>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</si>
  <si>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</si>
  <si>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政府收费公路专项债券对应项目专项收入</t>
  </si>
  <si>
    <t>其他车辆通行费专项债务对应项目专项收入</t>
  </si>
  <si>
    <t>污水处理费专项债务对应项目专项收入</t>
  </si>
  <si>
    <t>其他政府性基金专项债务对应项目专项收入</t>
  </si>
  <si>
    <t>其他地方自行试点项目收益专项债券对应项目专项收入</t>
  </si>
  <si>
    <t>三、债券收入</t>
  </si>
  <si>
    <t>其中：一般公共预算调入</t>
  </si>
  <si>
    <r>
      <rPr>
        <sz val="11"/>
        <rFont val="Times New Roman"/>
      </rPr>
      <t xml:space="preserve">           </t>
    </r>
    <r>
      <rPr>
        <sz val="11"/>
        <rFont val="宋体"/>
      </rPr>
      <t>其他调入</t>
    </r>
  </si>
  <si>
    <t>五、上年结转</t>
  </si>
  <si>
    <r>
      <rPr>
        <b/>
        <sz val="12"/>
        <rFont val="宋体"/>
      </rPr>
      <t>收入合计</t>
    </r>
  </si>
  <si>
    <t>附表16</t>
  </si>
  <si>
    <r>
      <rPr>
        <b/>
        <sz val="16"/>
        <rFont val="宋体"/>
      </rPr>
      <t>城步苗族自治县</t>
    </r>
    <r>
      <rPr>
        <b/>
        <sz val="16"/>
        <rFont val="Times New Roman"/>
      </rPr>
      <t>2024</t>
    </r>
    <r>
      <rPr>
        <b/>
        <sz val="16"/>
        <rFont val="宋体"/>
      </rPr>
      <t>年政府性基金支出预算表</t>
    </r>
  </si>
  <si>
    <r>
      <rPr>
        <b/>
        <sz val="11"/>
        <rFont val="宋体"/>
      </rPr>
      <t>项</t>
    </r>
    <r>
      <rPr>
        <b/>
        <sz val="11"/>
        <rFont val="Times New Roman"/>
      </rPr>
      <t xml:space="preserve">     </t>
    </r>
    <r>
      <rPr>
        <b/>
        <sz val="12"/>
        <rFont val="宋体"/>
      </rPr>
      <t>目</t>
    </r>
  </si>
  <si>
    <r>
      <rPr>
        <b/>
        <sz val="11"/>
        <rFont val="宋体"/>
      </rPr>
      <t>一、本年支出</t>
    </r>
  </si>
  <si>
    <t>乏燃料运输</t>
  </si>
  <si>
    <t>乏燃料离堆贮存</t>
  </si>
  <si>
    <t>乏燃料后处理</t>
  </si>
  <si>
    <t>高放废物的处理处置</t>
  </si>
  <si>
    <t>乏燃料后处理厂的建设、运行、改造和退役</t>
  </si>
  <si>
    <t>其他乏燃料处理处置基金支出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</si>
  <si>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</si>
  <si>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</si>
  <si>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</si>
  <si>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</si>
  <si>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</si>
  <si>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</si>
  <si>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</si>
  <si>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</si>
  <si>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</si>
  <si>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</si>
  <si>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</si>
  <si>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</si>
  <si>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</si>
  <si>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</si>
  <si>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</si>
  <si>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</si>
  <si>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</si>
  <si>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</si>
  <si>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</si>
  <si>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</si>
  <si>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</si>
  <si>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</si>
  <si>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</si>
  <si>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</si>
  <si>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</si>
  <si>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</si>
  <si>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</si>
  <si>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</si>
  <si>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</si>
  <si>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</si>
  <si>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</si>
  <si>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</si>
  <si>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</si>
  <si>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</si>
  <si>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</si>
  <si>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</si>
  <si>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</si>
  <si>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</si>
  <si>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</si>
  <si>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</si>
  <si>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</si>
  <si>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</si>
  <si>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</si>
  <si>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</si>
  <si>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</si>
  <si>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</si>
  <si>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</si>
  <si>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</si>
  <si>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</si>
  <si>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</si>
  <si>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</si>
  <si>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</si>
  <si>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</si>
  <si>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</si>
  <si>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</si>
  <si>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</si>
  <si>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</si>
  <si>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</si>
  <si>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</si>
  <si>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</si>
  <si>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</si>
  <si>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</si>
  <si>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</si>
  <si>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</si>
  <si>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</si>
  <si>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</si>
  <si>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</si>
  <si>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</si>
  <si>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</si>
  <si>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</si>
  <si>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</si>
  <si>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</si>
  <si>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</si>
  <si>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</si>
  <si>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</si>
  <si>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</si>
  <si>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</si>
  <si>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</si>
  <si>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</si>
  <si>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</si>
  <si>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</si>
  <si>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</si>
  <si>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</si>
  <si>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</si>
  <si>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</si>
  <si>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</si>
  <si>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</si>
  <si>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</si>
  <si>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</si>
  <si>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</si>
  <si>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</si>
  <si>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</si>
  <si>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</si>
  <si>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</si>
  <si>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</si>
  <si>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</si>
  <si>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</si>
  <si>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</si>
  <si>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</si>
  <si>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</si>
  <si>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</si>
  <si>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</si>
  <si>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</si>
  <si>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</si>
  <si>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</si>
  <si>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</si>
  <si>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</si>
  <si>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</si>
  <si>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</si>
  <si>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</si>
  <si>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</si>
  <si>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</si>
  <si>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</si>
  <si>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</si>
  <si>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</si>
  <si>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</si>
  <si>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</si>
  <si>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</si>
  <si>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</si>
  <si>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</si>
  <si>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</si>
  <si>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</si>
  <si>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</si>
  <si>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</si>
  <si>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</si>
  <si>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</si>
  <si>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</si>
  <si>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</si>
  <si>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农网还贷资金支出</t>
  </si>
  <si>
    <t>中央农网还贷资金支出</t>
  </si>
  <si>
    <t>地方农网还贷资金支出</t>
  </si>
  <si>
    <t>其他农网还贷资金支出</t>
  </si>
  <si>
    <t>金融调控支出</t>
  </si>
  <si>
    <t>中央特别国债经营基金支出</t>
  </si>
  <si>
    <t>中央特别国债经营基金财务支出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</si>
  <si>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</si>
  <si>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</si>
  <si>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</si>
  <si>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</si>
  <si>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</si>
  <si>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</si>
  <si>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</si>
  <si>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</si>
  <si>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</si>
  <si>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</si>
  <si>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</si>
  <si>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</si>
  <si>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</si>
  <si>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</si>
  <si>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</si>
  <si>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</si>
  <si>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</si>
  <si>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</si>
  <si>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</si>
  <si>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</si>
  <si>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</si>
  <si>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用于扶贫的彩票公益金支出</t>
  </si>
  <si>
    <t>用于法律援助的彩票公益金支出</t>
  </si>
  <si>
    <t>用于城乡医疗救助的彩票公益金支出</t>
  </si>
  <si>
    <t>用于其他社会公益事业的彩票公益金支出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</si>
  <si>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</si>
  <si>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</si>
  <si>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</si>
  <si>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</si>
  <si>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</si>
  <si>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</si>
  <si>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</si>
  <si>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</si>
  <si>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</si>
  <si>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</si>
  <si>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</si>
  <si>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</si>
  <si>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</si>
  <si>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</si>
  <si>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</si>
  <si>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</si>
  <si>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</si>
  <si>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</si>
  <si>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</si>
  <si>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</si>
  <si>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</si>
  <si>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</si>
  <si>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</si>
  <si>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</si>
  <si>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</si>
  <si>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</si>
  <si>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</si>
  <si>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</si>
  <si>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</si>
  <si>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</si>
  <si>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</si>
  <si>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</si>
  <si>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二、债券还本支出</t>
  </si>
  <si>
    <r>
      <rPr>
        <sz val="11"/>
        <rFont val="宋体"/>
      </rPr>
      <t>三、调出资金</t>
    </r>
  </si>
  <si>
    <t>四、上解支出</t>
  </si>
  <si>
    <t>四、结转下年</t>
  </si>
  <si>
    <r>
      <rPr>
        <b/>
        <sz val="12"/>
        <rFont val="宋体"/>
      </rPr>
      <t>支出合计</t>
    </r>
  </si>
  <si>
    <t>附表17</t>
  </si>
  <si>
    <r>
      <rPr>
        <b/>
        <sz val="16"/>
        <rFont val="宋体"/>
      </rPr>
      <t>城步苗族自治县</t>
    </r>
    <r>
      <rPr>
        <b/>
        <sz val="16"/>
        <rFont val="Times New Roman"/>
      </rPr>
      <t>2024</t>
    </r>
    <r>
      <rPr>
        <b/>
        <sz val="16"/>
        <rFont val="宋体"/>
      </rPr>
      <t>年政府性基金本级支出预算表</t>
    </r>
  </si>
  <si>
    <t>单位；万元</t>
  </si>
  <si>
    <t xml:space="preserve">项     目</t>
  </si>
  <si>
    <t>一、本年支出</t>
  </si>
  <si>
    <t>三、调出资金</t>
  </si>
  <si>
    <t>支出合计</t>
  </si>
  <si>
    <t>附表18</t>
  </si>
  <si>
    <t>城步县2024年政府性基金转移支付预算表(（分项目）</t>
  </si>
  <si>
    <r>
      <rPr>
        <sz val="11"/>
        <rFont val="宋体"/>
      </rPr>
      <t>项</t>
    </r>
    <r>
      <rPr>
        <sz val="11"/>
        <color indexed="64"/>
        <rFont val="Times New Roman"/>
      </rPr>
      <t xml:space="preserve">          </t>
    </r>
    <r>
      <rPr>
        <sz val="11"/>
        <color indexed="64"/>
        <rFont val="宋体"/>
      </rPr>
      <t>目</t>
    </r>
  </si>
  <si>
    <r>
      <rPr>
        <sz val="11"/>
        <color indexed="64"/>
        <rFont val="Times New Roman"/>
      </rPr>
      <t>2024</t>
    </r>
    <r>
      <rPr>
        <sz val="11"/>
        <color indexed="64"/>
        <rFont val="宋体"/>
      </rPr>
      <t>年预算数</t>
    </r>
  </si>
  <si>
    <t>一、文化体育与传媒支出</t>
  </si>
  <si>
    <t xml:space="preserve">    国家电影事业发展专项资金及对应专项债务收入安排的支出</t>
  </si>
  <si>
    <t>二、社会保障和就业支出</t>
  </si>
  <si>
    <t xml:space="preserve">    大中型水库移民后期扶持基金支出</t>
  </si>
  <si>
    <t xml:space="preserve">      移民补助</t>
  </si>
  <si>
    <t xml:space="preserve">      基础设施建设和经济发展</t>
  </si>
  <si>
    <t xml:space="preserve">    小型水库移民扶助基金及对应专项债务收入安排的支出</t>
  </si>
  <si>
    <t>三、节能环保支出</t>
  </si>
  <si>
    <t xml:space="preserve">    可再生能源电价附加收入安排的支出</t>
  </si>
  <si>
    <t xml:space="preserve">    废弃电器电子产品处理基金支出</t>
  </si>
  <si>
    <t>四、城乡社区支出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</si>
  <si>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</si>
  <si>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</si>
  <si>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</si>
  <si>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</si>
  <si>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</si>
  <si>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污水处理费收入及对应专项债务收入安排的支出</t>
  </si>
  <si>
    <t>五、农林水支出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</si>
  <si>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</si>
  <si>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</si>
  <si>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</si>
  <si>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</si>
  <si>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</si>
  <si>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</si>
  <si>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</si>
  <si>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</si>
  <si>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铁路建设基金支出</t>
  </si>
  <si>
    <t xml:space="preserve">    船舶油污损害赔偿基金支出</t>
  </si>
  <si>
    <t xml:space="preserve">    民航发展基金支出</t>
  </si>
  <si>
    <t>七、资源勘探信息等支出</t>
  </si>
  <si>
    <t xml:space="preserve">    散装水泥专项资金及对应专项债务收入安排的支出</t>
  </si>
  <si>
    <t xml:space="preserve">    新型墙体材料专项基金及对应专项债务收入安排的支出</t>
  </si>
  <si>
    <t xml:space="preserve">    农网还贷资金支出</t>
  </si>
  <si>
    <t xml:space="preserve">      地方农网还贷资金支出</t>
  </si>
  <si>
    <t xml:space="preserve">      其他农网还贷资金支出</t>
  </si>
  <si>
    <t>八、商业服务业等支出</t>
  </si>
  <si>
    <t xml:space="preserve">    旅游发展基金支出</t>
  </si>
  <si>
    <t>九、其他支出</t>
  </si>
  <si>
    <t xml:space="preserve">    其他政府性基金及对应专项债务收入安排的支出</t>
  </si>
  <si>
    <t xml:space="preserve">    彩票发行销售机构业务费安排的支出</t>
  </si>
  <si>
    <t xml:space="preserve">    彩票公益金及对应专项债务收入安排的支出</t>
  </si>
  <si>
    <r>
      <rPr>
        <b/>
        <sz val="11"/>
        <color indexed="64"/>
        <rFont val="宋体"/>
      </rPr>
      <t xml:space="preserve">   </t>
    </r>
    <r>
      <rPr>
        <sz val="11"/>
        <color indexed="64"/>
        <rFont val="宋体"/>
      </rPr>
      <t>彩票公益金安排的支出</t>
    </r>
  </si>
  <si>
    <t xml:space="preserve">      用于社会福利的彩票公益金支出</t>
  </si>
  <si>
    <t xml:space="preserve">      用于体育事业的彩票公益金支出</t>
  </si>
  <si>
    <t xml:space="preserve">      用于残疾人事业的彩票公益金支出</t>
  </si>
  <si>
    <t xml:space="preserve">      用于城乡医疗救助的彩票公益金支出</t>
  </si>
  <si>
    <t>附表19</t>
  </si>
  <si>
    <t>城步苗族自治县2024年政府性基金转移支付预算表（分乡镇）</t>
  </si>
  <si>
    <t>说明：2024年城步县没有对乡镇（街道）安排政府性基金转移支付补助预算。</t>
  </si>
  <si>
    <t>附表20</t>
  </si>
  <si>
    <t>城步苗族自治县2024年国有资本经营预算收入预算表</t>
  </si>
  <si>
    <t>金额：万元</t>
  </si>
  <si>
    <t>非税收入</t>
  </si>
  <si>
    <t>一、利润收入</t>
  </si>
  <si>
    <t xml:space="preserve">    烟草企业利润收入</t>
  </si>
  <si>
    <t xml:space="preserve">    石油石化企业利润收入</t>
  </si>
  <si>
    <t xml:space="preserve">    其他国有资本经营预算企业利润收入</t>
  </si>
  <si>
    <t>二、股利、股息收入</t>
  </si>
  <si>
    <t xml:space="preserve">       国有控股公司股利、股息收入</t>
  </si>
  <si>
    <t xml:space="preserve">       国有参股公司股利、股息收入</t>
  </si>
  <si>
    <t xml:space="preserve">       其他国有资本经营预算企业股利、股息收入</t>
  </si>
  <si>
    <t>预计华融湘江银行分红43.88万、城步农商行分红38.72万、丰源水电分红57.6万</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</si>
  <si>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</si>
  <si>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</si>
  <si>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</si>
  <si>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</si>
  <si>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</si>
  <si>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</si>
  <si>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</si>
  <si>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</si>
  <si>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五、其他国有资本经营预算收入</t>
  </si>
  <si>
    <t>转移性收入</t>
  </si>
  <si>
    <t>六、国有资本经营预算转移支付收入</t>
  </si>
  <si>
    <t xml:space="preserve">    国有资本经营预算转移支付收入</t>
  </si>
  <si>
    <t>上年结余</t>
  </si>
  <si>
    <t>收入合计</t>
  </si>
  <si>
    <t>附表21</t>
  </si>
  <si>
    <t>城步苗族自治县2024年国有资本经营预算支出预算表</t>
  </si>
  <si>
    <t>一、社会保障和就业</t>
  </si>
  <si>
    <t>　　补充全国社会保障基金</t>
  </si>
  <si>
    <t>　　　　国在资本经营预算补充全国社会保障基金</t>
  </si>
  <si>
    <t xml:space="preserve">二、国有资本经营预算支出 </t>
  </si>
  <si>
    <t xml:space="preserve">    解决历史遗留问题及改革成本支出</t>
  </si>
  <si>
    <t xml:space="preserve">       厂办大集体改革支出</t>
  </si>
  <si>
    <t xml:space="preserve">  国有企业退休人员社会化管理补助支出</t>
  </si>
  <si>
    <t xml:space="preserve">       其他解决历史遗留问题及改革成本支出</t>
  </si>
  <si>
    <t xml:space="preserve">    国有企业资本金注入</t>
  </si>
  <si>
    <t xml:space="preserve">       国有经济结构调整支出   </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</si>
  <si>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</si>
  <si>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</si>
  <si>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</si>
  <si>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</si>
  <si>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</si>
  <si>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</si>
  <si>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</si>
  <si>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</si>
  <si>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</si>
  <si>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三、转移性支出</t>
  </si>
  <si>
    <t xml:space="preserve">     国有资本经营预算转移支付支出</t>
  </si>
  <si>
    <t xml:space="preserve">       国有资本经营预算转移支付支出</t>
  </si>
  <si>
    <t xml:space="preserve">     调出资金</t>
  </si>
  <si>
    <t xml:space="preserve">       国有资本经营预算调出资金</t>
  </si>
  <si>
    <t>附表22</t>
  </si>
  <si>
    <t>城步苗族自治县2024年国有资本经营预算本级支出预算表</t>
  </si>
  <si>
    <t>附表23</t>
  </si>
  <si>
    <t>城步苗族自治县2024年社会保险基金收入预算表</t>
  </si>
  <si>
    <t xml:space="preserve">项        目</t>
  </si>
  <si>
    <t xml:space="preserve">企业职工基本
养老保险基金</t>
  </si>
  <si>
    <t xml:space="preserve">城乡居民基本
养老保险基金</t>
  </si>
  <si>
    <t xml:space="preserve">机关事业单位基
本养老保险基金</t>
  </si>
  <si>
    <t>职工基本医疗保险(含生育保险)基金</t>
  </si>
  <si>
    <t xml:space="preserve">城乡居民基本
医疗保险基金</t>
  </si>
  <si>
    <t>工伤保险基金</t>
  </si>
  <si>
    <t>失业保险基金</t>
  </si>
  <si>
    <t>一、2023年滚存结余</t>
  </si>
  <si>
    <t>19618.15</t>
  </si>
  <si>
    <t>17237.56</t>
  </si>
  <si>
    <t>2380.6</t>
  </si>
  <si>
    <t xml:space="preserve">二、收 入</t>
  </si>
  <si>
    <t xml:space="preserve">    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</si>
  <si>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</si>
  <si>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</si>
  <si>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</si>
  <si>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</si>
  <si>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</si>
  <si>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</si>
  <si>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</si>
  <si>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附表24</t>
  </si>
  <si>
    <t>城步苗族自治县2024年社会保险基金收支预算表</t>
  </si>
  <si>
    <t>一、支出</t>
  </si>
  <si>
    <t xml:space="preserve">    1.社会保险待遇支出</t>
  </si>
  <si>
    <t xml:space="preserve">    2.转移支出</t>
  </si>
  <si>
    <t xml:space="preserve">    3.其他支出</t>
  </si>
  <si>
    <t xml:space="preserve">    4.全国统筹调剂资金支出（中央专用）</t>
  </si>
  <si>
    <t xml:space="preserve">    5.全国统筹调剂资金支出（省级专用）</t>
  </si>
  <si>
    <t>二、本年收支结余</t>
  </si>
  <si>
    <t>三、年末滚存结余</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</si>
</sst>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2">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_ "/>
    <numFmt numFmtId="165" formatCode="0.00_ "/>
    <numFmt numFmtId="166" formatCode="#,##0_ "/>
    <numFmt numFmtId="167" formatCode="0_ ;[Red]\-0\ ;"/>
    <numFmt numFmtId="168" formatCode="0.0%_ ;[Red]\-0.0%\ ;\ "/>
    <numFmt numFmtId="169" formatCode="0_);[Red]\(0\)"/>
    <numFmt numFmtId="170" formatCode="0.00_);[Red]\(0.00\)"/>
    <numFmt numFmtId="171" formatCode="#,##0.00_ ;\-#,##0.00;;"/>
  </numFmts>
  <fonts count="45">
    <font>
      <sz val="12.000000"/>
      <color theme="1"/>
      <name val="宋体"/>
    </font>
    <font>
      <sz val="11.000000"/>
      <color theme="1"/>
      <name val="等线"/>
      <scheme val="minor"/>
    </font>
    <font>
      <sz val="11.000000"/>
      <color rgb="FF3F3F76"/>
      <name val="等线"/>
      <scheme val="minor"/>
    </font>
    <font>
      <sz val="11.000000"/>
      <color rgb="FF9C0006"/>
      <name val="等线"/>
      <scheme val="minor"/>
    </font>
    <font>
      <sz val="11.000000"/>
      <color theme="0"/>
      <name val="等线"/>
      <scheme val="minor"/>
    </font>
    <font>
      <u/>
      <sz val="11.000000"/>
      <color indexed="4"/>
      <name val="等线"/>
      <scheme val="minor"/>
    </font>
    <font>
      <u/>
      <sz val="11.000000"/>
      <color indexed="20"/>
      <name val="等线"/>
      <scheme val="minor"/>
    </font>
    <font>
      <b/>
      <sz val="11.000000"/>
      <color theme="3"/>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6500"/>
      <name val="等线"/>
      <scheme val="minor"/>
    </font>
    <font>
      <sz val="9.000000"/>
      <name val="宋体"/>
    </font>
    <font>
      <sz val="10.000000"/>
      <name val="Arial"/>
    </font>
    <font>
      <b/>
      <sz val="16.000000"/>
      <color theme="1"/>
      <name val="等线"/>
      <scheme val="minor"/>
    </font>
    <font>
      <b/>
      <sz val="16.000000"/>
      <name val="宋体"/>
    </font>
    <font>
      <b/>
      <sz val="11.000000"/>
      <name val="宋体"/>
    </font>
    <font>
      <sz val="11.000000"/>
      <name val="宋体"/>
    </font>
    <font>
      <b/>
      <sz val="11.000000"/>
      <name val="Times New Roman"/>
    </font>
    <font>
      <sz val="11.000000"/>
      <name val="Times New Roman"/>
    </font>
    <font>
      <sz val="10.000000"/>
      <name val="宋体"/>
    </font>
    <font>
      <sz val="11.000000"/>
      <name val="等线"/>
      <scheme val="minor"/>
    </font>
    <font>
      <b/>
      <sz val="16.000000"/>
      <name val="Times New Roman"/>
    </font>
    <font>
      <sz val="12.000000"/>
      <name val="仿宋_GB2312"/>
    </font>
    <font>
      <b/>
      <sz val="12.000000"/>
      <name val="宋体"/>
    </font>
    <font>
      <sz val="11.000000"/>
      <color indexed="64"/>
      <name val="宋体"/>
    </font>
    <font>
      <sz val="11.000000"/>
      <color theme="1"/>
      <name val="宋体"/>
    </font>
    <font>
      <b/>
      <sz val="14.000000"/>
      <name val="宋体"/>
    </font>
    <font>
      <sz val="11.000000"/>
      <name val="黑体"/>
    </font>
    <font>
      <sz val="12.000000"/>
      <name val="Times New Roman"/>
    </font>
    <font>
      <sz val="14.000000"/>
      <name val="黑体"/>
    </font>
    <font>
      <b/>
      <sz val="12.000000"/>
      <name val="Times New Roman"/>
    </font>
    <font>
      <b/>
      <sz val="11.000000"/>
      <color theme="1"/>
      <name val="宋体"/>
    </font>
    <font>
      <b/>
      <sz val="16.000000"/>
      <color indexed="64"/>
      <name val="宋体"/>
    </font>
    <font>
      <sz val="11.000000"/>
      <color indexed="64"/>
      <name val="Times New Roman"/>
    </font>
    <font>
      <b/>
      <sz val="11.000000"/>
      <color indexed="64"/>
      <name val="宋体"/>
    </font>
    <font>
      <sz val="12.000000"/>
      <color indexed="64"/>
      <name val="宋体"/>
    </font>
  </fonts>
  <fills count="38">
    <fill>
      <patternFill patternType="none"/>
    </fill>
    <fill>
      <patternFill patternType="gray125"/>
    </fill>
    <fill>
      <patternFill patternType="solid">
        <fgColor theme="6" tint="0.79998168889431398"/>
        <bgColor theme="6" tint="0.79998168889431398"/>
      </patternFill>
    </fill>
    <fill>
      <patternFill patternType="solid">
        <fgColor indexed="47"/>
        <bgColor indexed="47"/>
      </patternFill>
    </fill>
    <fill>
      <patternFill patternType="solid">
        <fgColor theme="6" tint="0.59999389629810496"/>
        <bgColor theme="6" tint="0.59999389629810496"/>
      </patternFill>
    </fill>
    <fill>
      <patternFill patternType="solid">
        <fgColor rgb="FFFFC7CE"/>
        <bgColor rgb="FFFFC7CE"/>
      </patternFill>
    </fill>
    <fill>
      <patternFill patternType="solid">
        <fgColor theme="6" tint="0.39997558519241899"/>
        <bgColor theme="6" tint="0.39997558519241899"/>
      </patternFill>
    </fill>
    <fill>
      <patternFill patternType="solid">
        <fgColor indexed="26"/>
        <bgColor indexed="26"/>
      </patternFill>
    </fill>
    <fill>
      <patternFill patternType="solid">
        <fgColor theme="5" tint="0.39997558519241899"/>
        <bgColor theme="5" tint="0.39997558519241899"/>
      </patternFill>
    </fill>
    <fill>
      <patternFill patternType="solid">
        <fgColor theme="4" tint="0.39997558519241899"/>
        <bgColor theme="4" tint="0.39997558519241899"/>
      </patternFill>
    </fill>
    <fill>
      <patternFill patternType="solid">
        <fgColor theme="7" tint="0.39997558519241899"/>
        <bgColor theme="7" tint="0.39997558519241899"/>
      </patternFill>
    </fill>
    <fill>
      <patternFill patternType="solid">
        <fgColor rgb="FFF2F2F2"/>
        <bgColor rgb="FFF2F2F2"/>
      </patternFill>
    </fill>
    <fill>
      <patternFill patternType="solid">
        <fgColor rgb="FFA5A5A5"/>
        <bgColor rgb="FFA5A5A5"/>
      </patternFill>
    </fill>
    <fill>
      <patternFill patternType="solid">
        <fgColor theme="9" tint="0.79998168889431398"/>
        <bgColor theme="9" tint="0.79998168889431398"/>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398"/>
        <bgColor theme="8" tint="0.79998168889431398"/>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6"/>
        <bgColor theme="6"/>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8"/>
        <bgColor theme="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theme="0"/>
        <bgColor theme="0"/>
      </patternFill>
    </fill>
    <fill>
      <patternFill patternType="solid">
        <fgColor indexed="22"/>
        <bgColor indexed="22"/>
      </patternFill>
    </fill>
    <fill>
      <patternFill patternType="solid">
        <fgColor indexed="43"/>
        <bgColor indexed="43"/>
      </patternFill>
    </fill>
    <fill>
      <patternFill patternType="solid">
        <fgColor indexed="44"/>
        <bgColor indexed="44"/>
      </patternFill>
    </fill>
    <fill>
      <patternFill patternType="solid">
        <fgColor indexed="65"/>
        <bgColor indexed="65"/>
      </patternFill>
    </fill>
  </fills>
  <borders count="29">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none"/>
      <right style="none"/>
      <top style="none"/>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thin">
        <color auto="1"/>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thin">
        <color indexed="64"/>
      </top>
      <bottom style="none"/>
      <diagonal style="none"/>
    </border>
    <border>
      <left style="none"/>
      <right style="none"/>
      <top style="none"/>
      <bottom style="thin">
        <color indexed="64"/>
      </bottom>
      <diagonal style="none"/>
    </border>
    <border>
      <left style="thin">
        <color auto="1"/>
      </left>
      <right style="thin">
        <color indexed="64"/>
      </right>
      <top style="thin">
        <color indexed="64"/>
      </top>
      <bottom style="none"/>
      <diagonal style="none"/>
    </border>
    <border>
      <left style="thin">
        <color indexed="64"/>
      </left>
      <right style="thin">
        <color auto="1"/>
      </right>
      <top style="thin">
        <color indexed="64"/>
      </top>
      <bottom style="none"/>
      <diagonal style="none"/>
    </border>
    <border>
      <left style="thin">
        <color auto="1"/>
      </left>
      <right style="thin">
        <color indexed="64"/>
      </right>
      <top style="thin">
        <color indexed="64"/>
      </top>
      <bottom style="thin">
        <color indexed="64"/>
      </bottom>
      <diagonal style="none"/>
    </border>
    <border>
      <left style="thin">
        <color indexed="64"/>
      </left>
      <right style="thin">
        <color auto="1"/>
      </right>
      <top style="thin">
        <color indexed="64"/>
      </top>
      <bottom style="thin">
        <color indexed="64"/>
      </bottom>
      <diagonal style="none"/>
    </border>
    <border>
      <left style="thin">
        <color indexed="64"/>
      </left>
      <right style="thin">
        <color indexed="64"/>
      </right>
      <top style="thin">
        <color auto="1"/>
      </top>
      <bottom style="thin">
        <color indexed="64"/>
      </bottom>
      <diagonal style="none"/>
    </border>
    <border>
      <left style="thin">
        <color indexed="64"/>
      </left>
      <right style="thin">
        <color indexed="64"/>
      </right>
      <top style="none"/>
      <bottom style="thin">
        <color indexed="64"/>
      </bottom>
      <diagonal style="none"/>
    </border>
  </borders>
  <cellStyleXfs count="67">
    <xf fontId="0" fillId="0" borderId="0" numFmtId="0" applyNumberFormat="1" applyFont="1" applyFill="1" applyBorder="1"/>
    <xf fontId="0" fillId="0" borderId="0" numFmtId="0" applyNumberFormat="1" applyFont="1" applyFill="1" applyBorder="1"/>
    <xf fontId="1" fillId="0" borderId="0" numFmtId="160" applyNumberFormat="1" applyFont="0" applyFill="0" applyBorder="0" applyProtection="0">
      <alignment vertical="center"/>
    </xf>
    <xf fontId="0" fillId="0" borderId="0" numFmtId="0" applyNumberFormat="1" applyFont="1" applyFill="1" applyBorder="1"/>
    <xf fontId="1" fillId="2" borderId="0" numFmtId="0" applyNumberFormat="0" applyFont="1" applyFill="1" applyBorder="0" applyProtection="0">
      <alignment vertical="center"/>
    </xf>
    <xf fontId="2" fillId="3" borderId="1" numFmtId="0" applyNumberFormat="0" applyFont="1" applyFill="1" applyBorder="1" applyProtection="0">
      <alignment vertical="center"/>
    </xf>
    <xf fontId="1" fillId="0" borderId="0" numFmtId="161" applyNumberFormat="1" applyFont="0" applyFill="0" applyBorder="0" applyProtection="0">
      <alignment vertical="center"/>
    </xf>
    <xf fontId="1" fillId="0" borderId="0" numFmtId="162" applyNumberFormat="1" applyFont="0" applyFill="0" applyBorder="0" applyProtection="0">
      <alignment vertical="center"/>
    </xf>
    <xf fontId="1" fillId="4" borderId="0" numFmtId="0" applyNumberFormat="0" applyFont="1" applyFill="1" applyBorder="0" applyProtection="0">
      <alignment vertical="center"/>
    </xf>
    <xf fontId="3" fillId="5" borderId="0" numFmtId="0" applyNumberFormat="0" applyFont="1" applyFill="1" applyBorder="0" applyProtection="0">
      <alignment vertical="center"/>
    </xf>
    <xf fontId="1" fillId="0" borderId="0" numFmtId="163" applyNumberFormat="1" applyFont="0" applyFill="0" applyBorder="0" applyProtection="0">
      <alignment vertical="center"/>
    </xf>
    <xf fontId="4" fillId="6" borderId="0" numFmtId="0" applyNumberFormat="0" applyFont="1" applyFill="1" applyBorder="0" applyProtection="0">
      <alignment vertical="center"/>
    </xf>
    <xf fontId="5" fillId="0" borderId="0" numFmtId="0" applyNumberFormat="0" applyFont="1" applyFill="0" applyBorder="0" applyProtection="0">
      <alignment vertical="center"/>
    </xf>
    <xf fontId="1" fillId="0" borderId="0" numFmtId="9" applyNumberFormat="1" applyFont="0" applyFill="0" applyBorder="0" applyProtection="0">
      <alignment vertical="center"/>
    </xf>
    <xf fontId="6" fillId="0" borderId="0" numFmtId="0" applyNumberFormat="0" applyFont="1" applyFill="0" applyBorder="0" applyProtection="0">
      <alignment vertical="center"/>
    </xf>
    <xf fontId="0" fillId="0" borderId="0" numFmtId="9" applyNumberFormat="1" applyFont="0" applyFill="0" applyBorder="0" applyProtection="0">
      <alignment vertical="center"/>
    </xf>
    <xf fontId="1" fillId="7" borderId="2" numFmtId="0" applyNumberFormat="0" applyFont="0" applyFill="1" applyBorder="1" applyProtection="0">
      <alignment vertical="center"/>
    </xf>
    <xf fontId="4" fillId="8" borderId="0" numFmtId="0" applyNumberFormat="0" applyFont="1" applyFill="1" applyBorder="0" applyProtection="0">
      <alignment vertical="center"/>
    </xf>
    <xf fontId="7" fillId="0" borderId="0" numFmtId="0" applyNumberFormat="0" applyFont="1" applyFill="0" applyBorder="0" applyProtection="0">
      <alignment vertical="center"/>
    </xf>
    <xf fontId="8" fillId="0" borderId="0" numFmtId="0" applyNumberFormat="0" applyFont="1" applyFill="0" applyBorder="0" applyProtection="0">
      <alignment vertical="center"/>
    </xf>
    <xf fontId="9" fillId="0" borderId="0" numFmtId="0" applyNumberFormat="0" applyFont="1" applyFill="0" applyBorder="0" applyProtection="0">
      <alignment vertical="center"/>
    </xf>
    <xf fontId="10" fillId="0" borderId="0" numFmtId="0" applyNumberFormat="0" applyFont="1" applyFill="0" applyBorder="0" applyProtection="0">
      <alignment vertical="center"/>
    </xf>
    <xf fontId="11" fillId="0" borderId="3" numFmtId="0" applyNumberFormat="0" applyFont="1" applyFill="0" applyBorder="1" applyProtection="0">
      <alignment vertical="center"/>
    </xf>
    <xf fontId="12" fillId="0" borderId="3" numFmtId="0" applyNumberFormat="0" applyFont="1" applyFill="0" applyBorder="1" applyProtection="0">
      <alignment vertical="center"/>
    </xf>
    <xf fontId="0" fillId="0" borderId="0" numFmtId="0" applyNumberFormat="1" applyFont="1" applyFill="1" applyBorder="1"/>
    <xf fontId="4" fillId="9" borderId="0" numFmtId="0" applyNumberFormat="0" applyFont="1" applyFill="1" applyBorder="0" applyProtection="0">
      <alignment vertical="center"/>
    </xf>
    <xf fontId="7" fillId="0" borderId="4" numFmtId="0" applyNumberFormat="0" applyFont="1" applyFill="0" applyBorder="1" applyProtection="0">
      <alignment vertical="center"/>
    </xf>
    <xf fontId="4" fillId="10" borderId="0" numFmtId="0" applyNumberFormat="0" applyFont="1" applyFill="1" applyBorder="0" applyProtection="0">
      <alignment vertical="center"/>
    </xf>
    <xf fontId="13" fillId="11" borderId="5" numFmtId="0" applyNumberFormat="0" applyFont="1" applyFill="1" applyBorder="1" applyProtection="0">
      <alignment vertical="center"/>
    </xf>
    <xf fontId="14" fillId="11" borderId="1" numFmtId="0" applyNumberFormat="0" applyFont="1" applyFill="1" applyBorder="1" applyProtection="0">
      <alignment vertical="center"/>
    </xf>
    <xf fontId="15" fillId="12" borderId="6" numFmtId="0" applyNumberFormat="0" applyFont="1" applyFill="1" applyBorder="1" applyProtection="0">
      <alignment vertical="center"/>
    </xf>
    <xf fontId="1" fillId="13" borderId="0" numFmtId="0" applyNumberFormat="0" applyFont="1" applyFill="1" applyBorder="0" applyProtection="0">
      <alignment vertical="center"/>
    </xf>
    <xf fontId="4" fillId="14" borderId="0" numFmtId="0" applyNumberFormat="0" applyFont="1" applyFill="1" applyBorder="0" applyProtection="0">
      <alignment vertical="center"/>
    </xf>
    <xf fontId="16" fillId="0" borderId="7" numFmtId="0" applyNumberFormat="0" applyFont="1" applyFill="0" applyBorder="1" applyProtection="0">
      <alignment vertical="center"/>
    </xf>
    <xf fontId="17" fillId="0" borderId="8" numFmtId="0" applyNumberFormat="0" applyFont="1" applyFill="0" applyBorder="1" applyProtection="0">
      <alignment vertical="center"/>
    </xf>
    <xf fontId="18" fillId="15" borderId="0" numFmtId="0" applyNumberFormat="0" applyFont="1" applyFill="1" applyBorder="0" applyProtection="0">
      <alignment vertical="center"/>
    </xf>
    <xf fontId="19" fillId="16" borderId="0" numFmtId="0" applyNumberFormat="0" applyFont="1" applyFill="1" applyBorder="0" applyProtection="0">
      <alignment vertical="center"/>
    </xf>
    <xf fontId="1" fillId="17" borderId="0" numFmtId="0" applyNumberFormat="0" applyFont="1" applyFill="1" applyBorder="0" applyProtection="0">
      <alignment vertical="center"/>
    </xf>
    <xf fontId="4" fillId="18" borderId="0" numFmtId="0" applyNumberFormat="0" applyFont="1" applyFill="1" applyBorder="0" applyProtection="0">
      <alignment vertical="center"/>
    </xf>
    <xf fontId="1" fillId="19" borderId="0" numFmtId="0" applyNumberFormat="0" applyFont="1" applyFill="1" applyBorder="0" applyProtection="0">
      <alignment vertical="center"/>
    </xf>
    <xf fontId="1" fillId="20" borderId="0" numFmtId="0" applyNumberFormat="0" applyFont="1" applyFill="1" applyBorder="0" applyProtection="0">
      <alignment vertical="center"/>
    </xf>
    <xf fontId="1" fillId="21" borderId="0" numFmtId="0" applyNumberFormat="0" applyFont="1" applyFill="1" applyBorder="0" applyProtection="0">
      <alignment vertical="center"/>
    </xf>
    <xf fontId="1" fillId="22" borderId="0" numFmtId="0" applyNumberFormat="0" applyFont="1" applyFill="1" applyBorder="0" applyProtection="0">
      <alignment vertical="center"/>
    </xf>
    <xf fontId="4" fillId="23" borderId="0" numFmtId="0" applyNumberFormat="0" applyFont="1" applyFill="1" applyBorder="0" applyProtection="0">
      <alignment vertical="center"/>
    </xf>
    <xf fontId="0" fillId="0" borderId="0" numFmtId="0" applyNumberFormat="1" applyFont="1" applyFill="1" applyBorder="1"/>
    <xf fontId="4" fillId="24" borderId="0" numFmtId="0" applyNumberFormat="0" applyFont="1" applyFill="1" applyBorder="0" applyProtection="0">
      <alignment vertical="center"/>
    </xf>
    <xf fontId="1" fillId="25" borderId="0" numFmtId="0" applyNumberFormat="0" applyFont="1" applyFill="1" applyBorder="0" applyProtection="0">
      <alignment vertical="center"/>
    </xf>
    <xf fontId="1" fillId="26" borderId="0" numFmtId="0" applyNumberFormat="0" applyFont="1" applyFill="1" applyBorder="0" applyProtection="0">
      <alignment vertical="center"/>
    </xf>
    <xf fontId="4" fillId="27" borderId="0" numFmtId="0" applyNumberFormat="0" applyFont="1" applyFill="1" applyBorder="0" applyProtection="0">
      <alignment vertical="center"/>
    </xf>
    <xf fontId="0" fillId="0" borderId="0" numFmtId="0" applyNumberFormat="1" applyFont="1" applyFill="1" applyBorder="1">
      <alignment vertical="center"/>
    </xf>
    <xf fontId="1" fillId="28" borderId="0" numFmtId="0" applyNumberFormat="0" applyFont="1" applyFill="1" applyBorder="0" applyProtection="0">
      <alignment vertical="center"/>
    </xf>
    <xf fontId="4" fillId="29" borderId="0" numFmtId="0" applyNumberFormat="0" applyFont="1" applyFill="1" applyBorder="0" applyProtection="0">
      <alignment vertical="center"/>
    </xf>
    <xf fontId="4" fillId="30" borderId="0" numFmtId="0" applyNumberFormat="0" applyFont="1" applyFill="1" applyBorder="0" applyProtection="0">
      <alignment vertical="center"/>
    </xf>
    <xf fontId="20" fillId="0" borderId="0" numFmtId="0" applyNumberFormat="1" applyFont="1" applyFill="1" applyBorder="1"/>
    <xf fontId="1" fillId="31" borderId="0" numFmtId="0" applyNumberFormat="0" applyFont="1" applyFill="1" applyBorder="0" applyProtection="0">
      <alignment vertical="center"/>
    </xf>
    <xf fontId="0" fillId="0" borderId="0" numFmtId="0" applyNumberFormat="1" applyFont="1" applyFill="1" applyBorder="1">
      <alignment vertical="center"/>
    </xf>
    <xf fontId="4" fillId="32" borderId="0" numFmtId="0" applyNumberFormat="0" applyFont="1" applyFill="1" applyBorder="0" applyProtection="0">
      <alignment vertical="center"/>
    </xf>
    <xf fontId="0" fillId="0" borderId="0" numFmtId="0" applyNumberFormat="1" applyFont="1" applyFill="1" applyBorder="1"/>
    <xf fontId="0" fillId="0" borderId="0" numFmtId="0" applyNumberFormat="1" applyFont="1" applyFill="1" applyBorder="1">
      <alignment vertical="center"/>
    </xf>
    <xf fontId="0" fillId="0" borderId="0" numFmtId="0" applyNumberFormat="1" applyFont="1" applyFill="1" applyBorder="1"/>
    <xf fontId="0" fillId="0" borderId="0" numFmtId="0" applyNumberFormat="1" applyFont="1" applyFill="1" applyBorder="1">
      <alignment vertical="center"/>
    </xf>
    <xf fontId="0" fillId="0" borderId="0" numFmtId="0" applyNumberFormat="1" applyFont="1" applyFill="1" applyBorder="1">
      <alignment vertical="center"/>
    </xf>
    <xf fontId="21" fillId="0" borderId="0" numFmtId="0" applyNumberFormat="1" applyFont="1" applyFill="1" applyBorder="1"/>
    <xf fontId="1" fillId="0" borderId="0" numFmtId="0" applyNumberFormat="1" applyFont="1" applyFill="1" applyBorder="1"/>
    <xf fontId="0" fillId="0" borderId="0" numFmtId="0" applyNumberFormat="1" applyFont="1" applyFill="1" applyBorder="1">
      <alignment vertical="center"/>
    </xf>
    <xf fontId="0" fillId="0" borderId="0" numFmtId="0" applyNumberFormat="1" applyFont="1" applyFill="1" applyBorder="1">
      <alignment vertical="center"/>
    </xf>
    <xf fontId="0" fillId="0" borderId="0" numFmtId="0" applyNumberFormat="1" applyFont="1" applyFill="1" applyBorder="1">
      <alignment vertical="center"/>
    </xf>
  </cellStyleXfs>
  <cellXfs count="277">
    <xf fontId="0" fillId="0" borderId="0" numFmtId="0" xfId="0"/>
    <xf fontId="0" fillId="0" borderId="0" numFmtId="0" xfId="0" applyAlignment="1">
      <alignment wrapText="1"/>
    </xf>
    <xf fontId="0" fillId="0" borderId="0" numFmtId="0" xfId="0" applyAlignment="1">
      <alignment horizontal="center"/>
    </xf>
    <xf fontId="22" fillId="0" borderId="0" numFmtId="0" xfId="0" applyFont="1" applyAlignment="1">
      <alignment horizontal="center" vertical="center" wrapText="1"/>
    </xf>
    <xf fontId="22" fillId="0" borderId="0" numFmtId="0" xfId="0" applyFont="1" applyAlignment="1">
      <alignment horizontal="center" vertical="center"/>
    </xf>
    <xf fontId="22" fillId="0" borderId="0" numFmtId="164" xfId="0" applyNumberFormat="1" applyFont="1" applyAlignment="1">
      <alignment horizontal="center" vertical="center"/>
    </xf>
    <xf fontId="22" fillId="0" borderId="0" numFmtId="165" xfId="0" applyNumberFormat="1" applyFont="1" applyAlignment="1">
      <alignment horizontal="center" vertical="center"/>
    </xf>
    <xf fontId="1" fillId="0" borderId="0" numFmtId="0" xfId="0" applyFont="1" applyAlignment="1">
      <alignment vertical="center" wrapText="1"/>
    </xf>
    <xf fontId="1" fillId="0" borderId="0" numFmtId="0" xfId="0" applyFont="1" applyAlignment="1">
      <alignment vertical="center"/>
    </xf>
    <xf fontId="1" fillId="0" borderId="0" numFmtId="0" xfId="0" applyFont="1" applyAlignment="1">
      <alignment horizontal="center" vertical="center"/>
    </xf>
    <xf fontId="1" fillId="0" borderId="0" numFmtId="164" xfId="0" applyNumberFormat="1" applyFont="1" applyAlignment="1">
      <alignment vertical="center"/>
    </xf>
    <xf fontId="17" fillId="0" borderId="9" numFmtId="0" xfId="0" applyFont="1" applyBorder="1" applyAlignment="1">
      <alignment horizontal="center" vertical="center" wrapText="1"/>
    </xf>
    <xf fontId="17" fillId="0" borderId="9" numFmtId="164" xfId="0" applyNumberFormat="1" applyFont="1" applyBorder="1" applyAlignment="1">
      <alignment horizontal="center" vertical="center" wrapText="1"/>
    </xf>
    <xf fontId="17" fillId="0" borderId="9" numFmtId="165" xfId="0" applyNumberFormat="1" applyFont="1" applyBorder="1" applyAlignment="1">
      <alignment horizontal="center" vertical="center" wrapText="1"/>
    </xf>
    <xf fontId="17" fillId="0" borderId="9" numFmtId="0" xfId="0" applyFont="1" applyBorder="1" applyAlignment="1">
      <alignment horizontal="center" vertical="center"/>
    </xf>
    <xf fontId="17" fillId="0" borderId="9" numFmtId="0" xfId="0" applyFont="1" applyBorder="1" applyAlignment="1">
      <alignment vertical="center" wrapText="1"/>
    </xf>
    <xf fontId="1" fillId="0" borderId="9" numFmtId="0" xfId="0" applyFont="1" applyBorder="1" applyAlignment="1">
      <alignment horizontal="center" vertical="center"/>
    </xf>
    <xf fontId="1" fillId="0" borderId="9" numFmtId="164" xfId="0" applyNumberFormat="1" applyFont="1" applyBorder="1" applyAlignment="1">
      <alignment horizontal="center" vertical="center"/>
    </xf>
    <xf fontId="1" fillId="0" borderId="9" numFmtId="165" xfId="0" applyNumberFormat="1" applyFont="1" applyBorder="1" applyAlignment="1">
      <alignment horizontal="center" vertical="center"/>
    </xf>
    <xf fontId="1" fillId="0" borderId="9" numFmtId="0" xfId="0" applyFont="1" applyBorder="1" applyAlignment="1">
      <alignment vertical="center"/>
    </xf>
    <xf fontId="1" fillId="0" borderId="9" numFmtId="0" xfId="0" applyFont="1" applyBorder="1" applyAlignment="1">
      <alignment vertical="center" wrapText="1"/>
    </xf>
    <xf fontId="0" fillId="0" borderId="0" numFmtId="0" xfId="0" applyAlignment="1">
      <alignment horizontal="left" wrapText="1"/>
    </xf>
    <xf fontId="0" fillId="0" borderId="0" numFmtId="0" xfId="0" applyAlignment="1">
      <alignment horizontal="left"/>
    </xf>
    <xf fontId="23" fillId="0" borderId="0" numFmtId="0" xfId="0" applyFont="1" applyAlignment="1">
      <alignment horizontal="center" wrapText="1"/>
    </xf>
    <xf fontId="23" fillId="0" borderId="0" numFmtId="0" xfId="0" applyFont="1" applyAlignment="1">
      <alignment horizontal="center"/>
    </xf>
    <xf fontId="0" fillId="0" borderId="0" numFmtId="0" xfId="0"/>
    <xf fontId="24" fillId="0" borderId="9" numFmtId="0" xfId="0" applyFont="1" applyBorder="1" applyAlignment="1">
      <alignment horizontal="center" vertical="center" wrapText="1"/>
    </xf>
    <xf fontId="24" fillId="0" borderId="9" numFmtId="0" xfId="0" applyFont="1" applyBorder="1" applyAlignment="1">
      <alignment horizontal="center" vertical="center"/>
    </xf>
    <xf fontId="24" fillId="0" borderId="9" numFmtId="0" xfId="0" applyFont="1" applyBorder="1" applyAlignment="1">
      <alignment vertical="center" wrapText="1"/>
    </xf>
    <xf fontId="25" fillId="0" borderId="9" numFmtId="166" xfId="10" applyNumberFormat="1" applyFont="1" applyBorder="1" applyAlignment="1">
      <alignment horizontal="center" vertical="center"/>
    </xf>
    <xf fontId="24" fillId="0" borderId="9" numFmtId="166" xfId="10" applyNumberFormat="1" applyFont="1" applyBorder="1" applyAlignment="1" applyProtection="1">
      <alignment horizontal="left" vertical="center"/>
      <protection locked="0"/>
    </xf>
    <xf fontId="26" fillId="0" borderId="9" numFmtId="166" xfId="10" applyNumberFormat="1" applyFont="1" applyBorder="1" applyAlignment="1" applyProtection="1">
      <alignment horizontal="center" vertical="center"/>
      <protection locked="0"/>
    </xf>
    <xf fontId="24" fillId="0" borderId="9" numFmtId="166" xfId="10" applyNumberFormat="1" applyFont="1" applyBorder="1" applyAlignment="1">
      <alignment horizontal="center" vertical="center"/>
    </xf>
    <xf fontId="25" fillId="0" borderId="9" numFmtId="166" xfId="10" applyNumberFormat="1" applyFont="1" applyBorder="1" applyAlignment="1" applyProtection="1">
      <alignment horizontal="left" indent="1" vertical="center"/>
      <protection locked="0"/>
    </xf>
    <xf fontId="27" fillId="0" borderId="9" numFmtId="166" xfId="10" applyNumberFormat="1" applyFont="1" applyBorder="1" applyAlignment="1" applyProtection="1">
      <alignment horizontal="center" vertical="center"/>
      <protection locked="0"/>
    </xf>
    <xf fontId="25" fillId="0" borderId="9" numFmtId="0" xfId="0" applyFont="1" applyBorder="1" applyAlignment="1">
      <alignment vertical="center" wrapText="1"/>
    </xf>
    <xf fontId="27" fillId="33" borderId="9" numFmtId="166" xfId="10" applyNumberFormat="1" applyFont="1" applyFill="1" applyBorder="1" applyAlignment="1" applyProtection="1">
      <alignment vertical="center"/>
      <protection locked="0"/>
    </xf>
    <xf fontId="25" fillId="0" borderId="9" numFmtId="166" xfId="10" applyNumberFormat="1" applyFont="1" applyBorder="1" applyAlignment="1">
      <alignment vertical="center"/>
    </xf>
    <xf fontId="24" fillId="33" borderId="9" numFmtId="166" xfId="10" applyNumberFormat="1" applyFont="1" applyFill="1" applyBorder="1" applyAlignment="1" applyProtection="1">
      <alignment vertical="center"/>
      <protection locked="0"/>
    </xf>
    <xf fontId="24" fillId="0" borderId="9" numFmtId="166" xfId="10" applyNumberFormat="1" applyFont="1" applyBorder="1" applyAlignment="1" applyProtection="1">
      <alignment horizontal="left" vertical="center" wrapText="1"/>
      <protection locked="0"/>
    </xf>
    <xf fontId="23" fillId="0" borderId="0" numFmtId="0" xfId="0" applyFont="1" applyAlignment="1">
      <alignment horizontal="center" vertical="center" wrapText="1"/>
    </xf>
    <xf fontId="25" fillId="0" borderId="9" numFmtId="0" xfId="0" applyFont="1" applyBorder="1" applyAlignment="1">
      <alignment horizontal="center" vertical="center" wrapText="1"/>
    </xf>
    <xf fontId="25" fillId="0" borderId="9" numFmtId="0" xfId="0" applyFont="1" applyBorder="1" applyAlignment="1">
      <alignment vertical="center"/>
    </xf>
    <xf fontId="25" fillId="0" borderId="9" numFmtId="0" xfId="0" applyFont="1" applyBorder="1" applyAlignment="1">
      <alignment horizontal="center" vertical="center"/>
    </xf>
    <xf fontId="25" fillId="0" borderId="9" numFmtId="165" xfId="0" applyNumberFormat="1" applyFont="1" applyBorder="1" applyAlignment="1">
      <alignment horizontal="center" vertical="center"/>
    </xf>
    <xf fontId="25" fillId="0" borderId="9" numFmtId="3" xfId="0" applyNumberFormat="1" applyFont="1" applyBorder="1" applyAlignment="1">
      <alignment horizontal="center" vertical="center"/>
    </xf>
    <xf fontId="23" fillId="0" borderId="0" numFmtId="0" xfId="0" applyFont="1" applyAlignment="1" applyProtection="1">
      <alignment horizontal="center" vertical="center"/>
    </xf>
    <xf fontId="28" fillId="0" borderId="0" numFmtId="0" xfId="0" applyFont="1" applyAlignment="1" applyProtection="1">
      <alignment horizontal="right" vertical="center"/>
    </xf>
    <xf fontId="28" fillId="0" borderId="0" numFmtId="0" xfId="0" applyFont="1" applyAlignment="1" applyProtection="1">
      <alignment horizontal="center" vertical="center"/>
    </xf>
    <xf fontId="24" fillId="34" borderId="9" numFmtId="0" xfId="0" applyFont="1" applyFill="1" applyBorder="1" applyAlignment="1" applyProtection="1">
      <alignment horizontal="center" vertical="center"/>
    </xf>
    <xf fontId="25" fillId="0" borderId="9" numFmtId="0" xfId="0" applyFont="1" applyBorder="1" applyAlignment="1">
      <alignment horizontal="center"/>
    </xf>
    <xf fontId="25" fillId="34" borderId="9" numFmtId="0" xfId="0" applyFont="1" applyFill="1" applyBorder="1" applyAlignment="1" applyProtection="1">
      <alignment horizontal="left" vertical="center"/>
    </xf>
    <xf fontId="25" fillId="35" borderId="9" numFmtId="3" xfId="0" applyNumberFormat="1" applyFont="1" applyFill="1" applyBorder="1" applyAlignment="1" applyProtection="1">
      <alignment horizontal="center" vertical="center"/>
    </xf>
    <xf fontId="24" fillId="34" borderId="9" numFmtId="0" xfId="0" applyFont="1" applyFill="1" applyBorder="1" applyAlignment="1" applyProtection="1">
      <alignment horizontal="left" vertical="center"/>
    </xf>
    <xf fontId="25" fillId="36" borderId="9" numFmtId="3" xfId="0" applyNumberFormat="1" applyFont="1" applyFill="1" applyBorder="1" applyAlignment="1" applyProtection="1">
      <alignment horizontal="center" vertical="center"/>
    </xf>
    <xf fontId="24" fillId="34" borderId="9" numFmtId="0" xfId="0" applyFont="1" applyFill="1" applyBorder="1" applyAlignment="1" applyProtection="1">
      <alignment vertical="center"/>
    </xf>
    <xf fontId="25" fillId="34" borderId="9" numFmtId="0" xfId="0" applyFont="1" applyFill="1" applyBorder="1" applyAlignment="1" applyProtection="1">
      <alignment vertical="center"/>
    </xf>
    <xf fontId="29" fillId="33" borderId="0" numFmtId="0" xfId="58" applyFont="1" applyFill="1" applyAlignment="1">
      <alignment vertical="center"/>
    </xf>
    <xf fontId="29" fillId="33" borderId="0" numFmtId="0" xfId="58" applyFont="1" applyFill="1" applyAlignment="1">
      <alignment horizontal="center" vertical="center"/>
    </xf>
    <xf fontId="23" fillId="33" borderId="0" numFmtId="0" xfId="58" applyFont="1" applyFill="1" applyAlignment="1">
      <alignment horizontal="center" vertical="center"/>
    </xf>
    <xf fontId="30" fillId="33" borderId="0" numFmtId="0" xfId="58" applyFont="1" applyFill="1" applyAlignment="1">
      <alignment horizontal="center" vertical="center"/>
    </xf>
    <xf fontId="31" fillId="33" borderId="0" numFmtId="0" xfId="58" applyFont="1" applyFill="1" applyAlignment="1">
      <alignment horizontal="right" vertical="center"/>
    </xf>
    <xf fontId="25" fillId="33" borderId="9" numFmtId="0" xfId="58" applyFont="1" applyFill="1" applyBorder="1" applyAlignment="1">
      <alignment horizontal="center" vertical="center"/>
    </xf>
    <xf fontId="25" fillId="33" borderId="9" numFmtId="0" xfId="0" applyFont="1" applyFill="1" applyBorder="1" applyAlignment="1">
      <alignment horizontal="center" vertical="center"/>
    </xf>
    <xf fontId="25" fillId="33" borderId="9" numFmtId="0" xfId="58" applyFont="1" applyFill="1" applyBorder="1" applyAlignment="1">
      <alignment horizontal="center" vertical="center" wrapText="1"/>
    </xf>
    <xf fontId="25" fillId="33" borderId="9" numFmtId="0" xfId="0" applyFont="1" applyFill="1" applyBorder="1" applyAlignment="1">
      <alignment horizontal="left" vertical="center"/>
    </xf>
    <xf fontId="25" fillId="33" borderId="9" numFmtId="0" xfId="58" applyFont="1" applyFill="1" applyBorder="1" applyAlignment="1">
      <alignment vertical="center"/>
    </xf>
    <xf fontId="25" fillId="33" borderId="9" numFmtId="166" xfId="58" applyNumberFormat="1" applyFont="1" applyFill="1" applyBorder="1" applyAlignment="1">
      <alignment horizontal="center" shrinkToFit="1" vertical="center"/>
    </xf>
    <xf fontId="25" fillId="33" borderId="9" numFmtId="166" xfId="58" applyNumberFormat="1" applyFont="1" applyFill="1" applyBorder="1" applyAlignment="1" applyProtection="1">
      <alignment horizontal="center" shrinkToFit="1" vertical="center"/>
      <protection locked="0"/>
    </xf>
    <xf fontId="25" fillId="33" borderId="9" numFmtId="166" xfId="0" applyNumberFormat="1" applyFont="1" applyFill="1" applyBorder="1" applyAlignment="1">
      <alignment horizontal="center" shrinkToFit="1" vertical="center"/>
    </xf>
    <xf fontId="25" fillId="33" borderId="9" numFmtId="164" xfId="58" applyNumberFormat="1" applyFont="1" applyFill="1" applyBorder="1" applyAlignment="1">
      <alignment vertical="center"/>
    </xf>
    <xf fontId="25" fillId="33" borderId="0" numFmtId="166" xfId="58" applyNumberFormat="1" applyFont="1" applyFill="1" applyAlignment="1" applyProtection="1">
      <alignment horizontal="center" shrinkToFit="1" vertical="center"/>
      <protection locked="0"/>
    </xf>
    <xf fontId="25" fillId="33" borderId="9" numFmtId="0" xfId="58" applyFont="1" applyFill="1" applyBorder="1" applyAlignment="1">
      <alignment horizontal="left" vertical="center"/>
    </xf>
    <xf fontId="25" fillId="0" borderId="9" numFmtId="0" xfId="0" applyFont="1" applyBorder="1"/>
    <xf fontId="25" fillId="33" borderId="9" numFmtId="166" xfId="58" applyNumberFormat="1" applyFont="1" applyFill="1" applyBorder="1" applyAlignment="1">
      <alignment shrinkToFit="1" vertical="center"/>
    </xf>
    <xf fontId="25" fillId="0" borderId="9" numFmtId="166" xfId="0" applyNumberFormat="1" applyFont="1" applyBorder="1" applyAlignment="1">
      <alignment vertical="center"/>
    </xf>
    <xf fontId="25" fillId="0" borderId="0" numFmtId="0" xfId="0" applyFont="1" applyAlignment="1">
      <alignment vertical="center"/>
    </xf>
    <xf fontId="0" fillId="0" borderId="0" numFmtId="0" xfId="0" applyAlignment="1">
      <alignment horizontal="center" vertical="center"/>
    </xf>
    <xf fontId="0" fillId="0" borderId="0" numFmtId="31" xfId="0" applyNumberFormat="1" applyAlignment="1">
      <alignment vertical="center"/>
    </xf>
    <xf fontId="32" fillId="0" borderId="9" numFmtId="0" xfId="0" applyFont="1" applyBorder="1" applyAlignment="1">
      <alignment horizontal="center" vertical="center" wrapText="1"/>
    </xf>
    <xf fontId="32" fillId="0" borderId="9" numFmtId="0" xfId="0" applyFont="1" applyBorder="1" applyAlignment="1">
      <alignment vertical="center" wrapText="1"/>
    </xf>
    <xf fontId="32" fillId="0" borderId="9" numFmtId="166" xfId="10" applyNumberFormat="1" applyFont="1" applyBorder="1" applyAlignment="1">
      <alignment horizontal="center" vertical="center"/>
    </xf>
    <xf fontId="0" fillId="0" borderId="9" numFmtId="0" xfId="0" applyBorder="1" applyAlignment="1">
      <alignment vertical="center" wrapText="1"/>
    </xf>
    <xf fontId="0" fillId="0" borderId="9" numFmtId="166" xfId="10" applyNumberFormat="1" applyBorder="1" applyAlignment="1">
      <alignment horizontal="center" vertical="center"/>
    </xf>
    <xf fontId="0" fillId="0" borderId="9" numFmtId="0" xfId="0" applyBorder="1" applyAlignment="1">
      <alignment vertical="center" wrapText="1"/>
    </xf>
    <xf fontId="25" fillId="0" borderId="9" numFmtId="0" xfId="0" applyFont="1" applyBorder="1" applyAlignment="1">
      <alignment horizontal="justify" vertical="center"/>
    </xf>
    <xf fontId="1" fillId="0" borderId="0" numFmtId="0" xfId="0" applyFont="1" applyAlignment="1">
      <alignment horizontal="left" vertical="center"/>
    </xf>
    <xf fontId="0" fillId="33" borderId="0" numFmtId="0" xfId="49" applyFill="1" applyAlignment="1">
      <alignment vertical="center"/>
    </xf>
    <xf fontId="0" fillId="33" borderId="0" numFmtId="0" xfId="49" applyFill="1" applyAlignment="1">
      <alignment horizontal="center" vertical="center"/>
    </xf>
    <xf fontId="0" fillId="33" borderId="0" numFmtId="10" xfId="49" applyNumberFormat="1" applyFill="1" applyAlignment="1">
      <alignment horizontal="center" vertical="center" wrapText="1"/>
    </xf>
    <xf fontId="23" fillId="33" borderId="0" numFmtId="0" xfId="49" applyFont="1" applyFill="1" applyAlignment="1">
      <alignment horizontal="center" vertical="center"/>
    </xf>
    <xf fontId="30" fillId="33" borderId="0" numFmtId="0" xfId="49" applyFont="1" applyFill="1" applyAlignment="1">
      <alignment horizontal="center" vertical="center"/>
    </xf>
    <xf fontId="25" fillId="33" borderId="0" numFmtId="0" xfId="49" applyFont="1" applyFill="1" applyAlignment="1">
      <alignment horizontal="center" vertical="center"/>
    </xf>
    <xf fontId="25" fillId="33" borderId="0" numFmtId="0" xfId="49" applyFont="1" applyFill="1" applyAlignment="1">
      <alignment vertical="center"/>
    </xf>
    <xf fontId="0" fillId="33" borderId="10" numFmtId="10" xfId="49" applyNumberFormat="1" applyFill="1" applyBorder="1" applyAlignment="1">
      <alignment horizontal="center" vertical="center" wrapText="1"/>
    </xf>
    <xf fontId="33" fillId="33" borderId="11" numFmtId="49" xfId="58" applyNumberFormat="1" applyFont="1" applyFill="1" applyBorder="1" applyAlignment="1">
      <alignment horizontal="center" vertical="center"/>
    </xf>
    <xf fontId="33" fillId="33" borderId="12" numFmtId="49" xfId="58" applyNumberFormat="1" applyFont="1" applyFill="1" applyBorder="1" applyAlignment="1">
      <alignment horizontal="center" vertical="center"/>
    </xf>
    <xf fontId="33" fillId="33" borderId="13" numFmtId="49" xfId="58" applyNumberFormat="1" applyFont="1" applyFill="1" applyBorder="1" applyAlignment="1">
      <alignment horizontal="center" vertical="center"/>
    </xf>
    <xf fontId="25" fillId="33" borderId="13" numFmtId="0" xfId="49" applyFont="1" applyFill="1" applyBorder="1" applyAlignment="1">
      <alignment horizontal="center" vertical="center" wrapText="1"/>
    </xf>
    <xf fontId="25" fillId="33" borderId="14" numFmtId="0" xfId="49" applyFont="1" applyFill="1" applyBorder="1" applyAlignment="1">
      <alignment horizontal="center" vertical="center"/>
    </xf>
    <xf fontId="25" fillId="33" borderId="15" numFmtId="0" xfId="49" applyFont="1" applyFill="1" applyBorder="1" applyAlignment="1">
      <alignment horizontal="center" vertical="center"/>
    </xf>
    <xf fontId="25" fillId="33" borderId="16" numFmtId="0" xfId="49" applyFont="1" applyFill="1" applyBorder="1" applyAlignment="1">
      <alignment horizontal="center" vertical="center"/>
    </xf>
    <xf fontId="33" fillId="33" borderId="17" numFmtId="49" xfId="58" applyNumberFormat="1" applyFont="1" applyFill="1" applyBorder="1" applyAlignment="1">
      <alignment horizontal="center" vertical="center"/>
    </xf>
    <xf fontId="33" fillId="33" borderId="18" numFmtId="49" xfId="58" applyNumberFormat="1" applyFont="1" applyFill="1" applyBorder="1" applyAlignment="1">
      <alignment horizontal="center" vertical="center"/>
    </xf>
    <xf fontId="33" fillId="33" borderId="19" numFmtId="49" xfId="58" applyNumberFormat="1" applyFont="1" applyFill="1" applyBorder="1" applyAlignment="1">
      <alignment horizontal="center" vertical="center"/>
    </xf>
    <xf fontId="25" fillId="33" borderId="19" numFmtId="0" xfId="49" applyFont="1" applyFill="1" applyBorder="1" applyAlignment="1">
      <alignment horizontal="center" vertical="center" wrapText="1"/>
    </xf>
    <xf fontId="25" fillId="33" borderId="9" numFmtId="0" xfId="49" applyFont="1" applyFill="1" applyBorder="1" applyAlignment="1">
      <alignment horizontal="center" vertical="center"/>
    </xf>
    <xf fontId="25" fillId="33" borderId="9" numFmtId="10" xfId="49" applyNumberFormat="1" applyFont="1" applyFill="1" applyBorder="1" applyAlignment="1">
      <alignment horizontal="center" vertical="center" wrapText="1"/>
    </xf>
    <xf fontId="34" fillId="33" borderId="9" numFmtId="49" xfId="58" applyNumberFormat="1" applyFont="1" applyFill="1" applyBorder="1" applyAlignment="1">
      <alignment horizontal="left" vertical="center"/>
    </xf>
    <xf fontId="34" fillId="33" borderId="9" numFmtId="0" xfId="58" applyFont="1" applyFill="1" applyBorder="1" applyAlignment="1">
      <alignment horizontal="left" vertical="center"/>
    </xf>
    <xf fontId="34" fillId="33" borderId="17" numFmtId="167" xfId="55" applyNumberFormat="1" applyFont="1" applyFill="1" applyBorder="1" applyAlignment="1" applyProtection="1">
      <alignment horizontal="center" shrinkToFit="1" vertical="center"/>
      <protection locked="0"/>
    </xf>
    <xf fontId="34" fillId="33" borderId="17" numFmtId="167" xfId="49" applyNumberFormat="1" applyFont="1" applyFill="1" applyBorder="1" applyAlignment="1" applyProtection="1">
      <alignment horizontal="center" shrinkToFit="1" vertical="center"/>
      <protection locked="0"/>
    </xf>
    <xf fontId="34" fillId="33" borderId="9" numFmtId="167" xfId="49" applyNumberFormat="1" applyFont="1" applyFill="1" applyBorder="1" applyAlignment="1" applyProtection="1">
      <alignment horizontal="center" shrinkToFit="1" vertical="center"/>
      <protection locked="0"/>
    </xf>
    <xf fontId="34" fillId="33" borderId="9" numFmtId="168" xfId="58" applyNumberFormat="1" applyFont="1" applyFill="1" applyBorder="1" applyAlignment="1">
      <alignment horizontal="center" shrinkToFit="1" vertical="center"/>
    </xf>
    <xf fontId="34" fillId="33" borderId="9" numFmtId="49" xfId="58" applyNumberFormat="1" applyFont="1" applyFill="1" applyBorder="1" applyAlignment="1">
      <alignment horizontal="center" vertical="center" wrapText="1"/>
    </xf>
    <xf fontId="34" fillId="33" borderId="9" numFmtId="49" xfId="58" applyNumberFormat="1" applyFont="1" applyFill="1" applyBorder="1" applyAlignment="1">
      <alignment horizontal="center" shrinkToFit="1" vertical="center" wrapText="1"/>
    </xf>
    <xf fontId="34" fillId="33" borderId="17" numFmtId="167" xfId="55" applyNumberFormat="1" applyFont="1" applyFill="1" applyBorder="1" applyAlignment="1">
      <alignment horizontal="center" shrinkToFit="1" vertical="center"/>
    </xf>
    <xf fontId="34" fillId="33" borderId="17" numFmtId="167" xfId="58" applyNumberFormat="1" applyFont="1" applyFill="1" applyBorder="1" applyAlignment="1">
      <alignment horizontal="center" shrinkToFit="1" vertical="center"/>
    </xf>
    <xf fontId="34" fillId="33" borderId="9" numFmtId="49" xfId="58" applyNumberFormat="1" applyFont="1" applyFill="1" applyBorder="1" applyAlignment="1">
      <alignment horizontal="left" shrinkToFit="1" vertical="center" wrapText="1"/>
    </xf>
    <xf fontId="34" fillId="33" borderId="14" numFmtId="0" xfId="64" applyFont="1" applyFill="1" applyBorder="1" applyAlignment="1">
      <alignment horizontal="center" vertical="center"/>
    </xf>
    <xf fontId="34" fillId="33" borderId="16" numFmtId="0" xfId="64" applyFont="1" applyFill="1" applyBorder="1" applyAlignment="1">
      <alignment horizontal="center" vertical="center"/>
    </xf>
    <xf fontId="34" fillId="33" borderId="16" numFmtId="167" xfId="64" applyNumberFormat="1" applyFont="1" applyFill="1" applyBorder="1" applyAlignment="1">
      <alignment horizontal="center" shrinkToFit="1" vertical="center"/>
    </xf>
    <xf fontId="25" fillId="0" borderId="0" numFmtId="0" xfId="66" applyFont="1" applyAlignment="1" applyProtection="1">
      <alignment horizontal="left" vertical="center"/>
    </xf>
    <xf fontId="27" fillId="0" borderId="0" numFmtId="0" xfId="66" applyFont="1" applyAlignment="1" applyProtection="1">
      <alignment horizontal="left" vertical="center"/>
    </xf>
    <xf fontId="23" fillId="0" borderId="0" numFmtId="0" xfId="6" applyFont="1" applyAlignment="1" applyProtection="1">
      <alignment horizontal="center" vertical="center"/>
    </xf>
    <xf fontId="25" fillId="0" borderId="0" numFmtId="0" xfId="0" applyFont="1" applyAlignment="1">
      <alignment horizontal="right" vertical="center"/>
    </xf>
    <xf fontId="25" fillId="0" borderId="9" numFmtId="49" xfId="0" applyNumberFormat="1" applyFont="1" applyBorder="1" applyAlignment="1">
      <alignment horizontal="justify" vertical="center"/>
    </xf>
    <xf fontId="25" fillId="0" borderId="9" numFmtId="49" xfId="0" applyNumberFormat="1" applyFont="1" applyBorder="1" applyAlignment="1">
      <alignment horizontal="left" vertical="center" wrapText="1"/>
    </xf>
    <xf fontId="25" fillId="0" borderId="0" numFmtId="0" xfId="66" applyFont="1" applyAlignment="1" applyProtection="1">
      <alignment vertical="center"/>
    </xf>
    <xf fontId="27" fillId="0" borderId="0" numFmtId="0" xfId="66" applyFont="1" applyAlignment="1" applyProtection="1">
      <alignment vertical="center"/>
    </xf>
    <xf fontId="25" fillId="0" borderId="9" numFmtId="2" xfId="0" applyNumberFormat="1" applyFont="1" applyBorder="1" applyAlignment="1" applyProtection="1">
      <alignment horizontal="right" vertical="center" wrapText="1"/>
    </xf>
    <xf fontId="20" fillId="0" borderId="9" numFmtId="0" xfId="0" applyFont="1" applyBorder="1"/>
    <xf fontId="35" fillId="0" borderId="0" numFmtId="0" xfId="6" applyFont="1" applyAlignment="1" applyProtection="1">
      <alignment horizontal="center" vertical="center"/>
    </xf>
    <xf fontId="20" fillId="0" borderId="0" numFmtId="0" xfId="0" applyFont="1"/>
    <xf fontId="36" fillId="0" borderId="0" numFmtId="0" xfId="0" applyFont="1" applyAlignment="1" applyProtection="1">
      <alignment vertical="center"/>
      <protection locked="0"/>
    </xf>
    <xf fontId="37" fillId="0" borderId="0" numFmtId="0" xfId="0" applyFont="1" applyAlignment="1" applyProtection="1">
      <alignment vertical="center"/>
      <protection locked="0"/>
    </xf>
    <xf fontId="37" fillId="0" borderId="0" numFmtId="0" xfId="0" applyFont="1" applyAlignment="1" applyProtection="1">
      <alignment horizontal="center" vertical="center"/>
      <protection locked="0"/>
    </xf>
    <xf fontId="37" fillId="0" borderId="0" numFmtId="0" xfId="0" applyFont="1" applyAlignment="1" applyProtection="1">
      <alignment horizontal="left" vertical="center"/>
      <protection locked="0"/>
    </xf>
    <xf fontId="23" fillId="0" borderId="0" numFmtId="0" xfId="0" applyFont="1" applyAlignment="1">
      <alignment horizontal="center" vertical="center"/>
    </xf>
    <xf fontId="0" fillId="0" borderId="0" numFmtId="0" xfId="0" applyAlignment="1" applyProtection="1">
      <alignment horizontal="left" indent="1"/>
      <protection locked="0"/>
    </xf>
    <xf fontId="37" fillId="0" borderId="0" numFmtId="0" xfId="0" applyFont="1" applyAlignment="1" applyProtection="1">
      <alignment horizontal="left" indent="1"/>
      <protection locked="0"/>
    </xf>
    <xf fontId="0" fillId="0" borderId="14" numFmtId="0" xfId="0" applyBorder="1" applyAlignment="1" applyProtection="1">
      <alignment horizontal="center" vertical="center"/>
      <protection locked="0"/>
    </xf>
    <xf fontId="37" fillId="0" borderId="15" numFmtId="0" xfId="0" applyFont="1" applyBorder="1" applyAlignment="1" applyProtection="1">
      <alignment horizontal="center" vertical="center"/>
      <protection locked="0"/>
    </xf>
    <xf fontId="37" fillId="0" borderId="16" numFmtId="0" xfId="0" applyFont="1" applyBorder="1" applyAlignment="1" applyProtection="1">
      <alignment horizontal="center" vertical="center"/>
      <protection locked="0"/>
    </xf>
    <xf fontId="0" fillId="0" borderId="9" numFmtId="0" xfId="0" applyBorder="1" applyAlignment="1" applyProtection="1">
      <alignment horizontal="center" vertical="center"/>
      <protection locked="0"/>
    </xf>
    <xf fontId="37" fillId="0" borderId="9" numFmtId="0" xfId="0" applyFont="1" applyBorder="1" applyAlignment="1" applyProtection="1">
      <alignment horizontal="center" vertical="center" wrapText="1"/>
      <protection locked="0"/>
    </xf>
    <xf fontId="37" fillId="0" borderId="9" numFmtId="0" xfId="0" applyFont="1" applyBorder="1" applyAlignment="1" applyProtection="1">
      <alignment horizontal="center" vertical="center"/>
      <protection locked="0"/>
    </xf>
    <xf fontId="25" fillId="0" borderId="9" numFmtId="0" xfId="0" applyFont="1" applyBorder="1" applyAlignment="1" applyProtection="1">
      <alignment horizontal="left" vertical="center"/>
      <protection locked="0"/>
    </xf>
    <xf fontId="27" fillId="0" borderId="9" numFmtId="166" xfId="0" applyNumberFormat="1" applyFont="1" applyBorder="1" applyAlignment="1" applyProtection="1">
      <alignment horizontal="center" vertical="center"/>
      <protection locked="0"/>
    </xf>
    <xf fontId="25" fillId="0" borderId="9" numFmtId="166" xfId="0" applyNumberFormat="1" applyFont="1" applyBorder="1" applyAlignment="1" applyProtection="1">
      <alignment horizontal="left" vertical="center"/>
      <protection locked="0"/>
    </xf>
    <xf fontId="25" fillId="0" borderId="9" numFmtId="1" xfId="0" applyNumberFormat="1" applyFont="1" applyBorder="1" applyAlignment="1" applyProtection="1">
      <alignment horizontal="left" vertical="center"/>
      <protection locked="0"/>
    </xf>
    <xf fontId="25" fillId="33" borderId="9" numFmtId="1" xfId="0" applyNumberFormat="1" applyFont="1" applyFill="1" applyBorder="1" applyAlignment="1" applyProtection="1">
      <alignment vertical="center"/>
      <protection locked="0"/>
    </xf>
    <xf fontId="37" fillId="0" borderId="9" numFmtId="166" xfId="0" applyNumberFormat="1" applyFont="1" applyBorder="1" applyAlignment="1" applyProtection="1">
      <alignment horizontal="center" vertical="center"/>
      <protection locked="0"/>
    </xf>
    <xf fontId="0" fillId="33" borderId="9" numFmtId="0" xfId="24" applyFill="1" applyBorder="1" applyAlignment="1">
      <alignment vertical="center"/>
    </xf>
    <xf fontId="27" fillId="0" borderId="9" numFmtId="166" xfId="0" applyNumberFormat="1" applyFont="1" applyBorder="1" applyAlignment="1" applyProtection="1">
      <alignment horizontal="left" vertical="center"/>
      <protection locked="0"/>
    </xf>
    <xf fontId="25" fillId="0" borderId="9" numFmtId="1" xfId="0" applyNumberFormat="1" applyFont="1" applyBorder="1" applyAlignment="1" applyProtection="1">
      <alignment vertical="center"/>
      <protection locked="0"/>
    </xf>
    <xf fontId="25" fillId="0" borderId="9" numFmtId="1" xfId="0" applyNumberFormat="1" applyFont="1" applyBorder="1" applyAlignment="1" applyProtection="1">
      <alignment horizontal="left" indent="1" vertical="center"/>
      <protection locked="0"/>
    </xf>
    <xf fontId="25" fillId="33" borderId="9" numFmtId="166" xfId="0" applyNumberFormat="1" applyFont="1" applyFill="1" applyBorder="1" applyAlignment="1" applyProtection="1">
      <alignment horizontal="left" vertical="center"/>
      <protection locked="0"/>
    </xf>
    <xf fontId="25" fillId="0" borderId="9" numFmtId="166" xfId="0" applyNumberFormat="1" applyFont="1" applyBorder="1" applyAlignment="1" applyProtection="1">
      <alignment horizontal="left" vertical="center" wrapText="1"/>
      <protection locked="0"/>
    </xf>
    <xf fontId="25" fillId="0" borderId="9" numFmtId="0" xfId="0" applyFont="1" applyBorder="1" applyAlignment="1" applyProtection="1">
      <alignment horizontal="center" vertical="center"/>
      <protection locked="0"/>
    </xf>
    <xf fontId="0" fillId="0" borderId="0" numFmtId="166" xfId="0" applyNumberFormat="1" applyAlignment="1">
      <alignment horizontal="center"/>
    </xf>
    <xf fontId="30" fillId="0" borderId="0" numFmtId="0" xfId="0" applyFont="1" applyAlignment="1">
      <alignment horizontal="center" vertical="center"/>
    </xf>
    <xf fontId="30" fillId="0" borderId="0" numFmtId="166" xfId="0" applyNumberFormat="1" applyFont="1" applyAlignment="1">
      <alignment horizontal="center" vertical="center"/>
    </xf>
    <xf fontId="37" fillId="0" borderId="0" numFmtId="0" xfId="0" applyFont="1" applyAlignment="1">
      <alignment horizontal="right" vertical="center"/>
    </xf>
    <xf fontId="37" fillId="0" borderId="0" numFmtId="0" xfId="0" applyFont="1" applyAlignment="1">
      <alignment horizontal="center" vertical="center"/>
    </xf>
    <xf fontId="37" fillId="0" borderId="0" numFmtId="166" xfId="0" applyNumberFormat="1" applyFont="1" applyAlignment="1">
      <alignment horizontal="center" vertical="center"/>
    </xf>
    <xf fontId="38" fillId="0" borderId="9" numFmtId="0" xfId="0" applyFont="1" applyBorder="1" applyAlignment="1">
      <alignment horizontal="center" vertical="center" wrapText="1"/>
    </xf>
    <xf fontId="38" fillId="0" borderId="9" numFmtId="166" xfId="0" applyNumberFormat="1" applyFont="1" applyBorder="1" applyAlignment="1">
      <alignment horizontal="center" vertical="center" wrapText="1"/>
    </xf>
    <xf fontId="26" fillId="0" borderId="9" numFmtId="166" xfId="0" applyNumberFormat="1" applyFont="1" applyBorder="1" applyAlignment="1">
      <alignment horizontal="center" vertical="center" wrapText="1"/>
    </xf>
    <xf fontId="37" fillId="0" borderId="9" numFmtId="0" xfId="0" applyFont="1" applyBorder="1" applyAlignment="1">
      <alignment horizontal="left" vertical="center" wrapText="1"/>
    </xf>
    <xf fontId="26" fillId="0" borderId="9" numFmtId="0" xfId="0" applyFont="1" applyBorder="1" applyAlignment="1">
      <alignment horizontal="left" vertical="center" wrapText="1"/>
    </xf>
    <xf fontId="26" fillId="0" borderId="9" numFmtId="0" xfId="0" applyFont="1" applyBorder="1" applyAlignment="1">
      <alignment horizontal="center" vertical="center" wrapText="1"/>
    </xf>
    <xf fontId="27" fillId="0" borderId="9" numFmtId="0" xfId="0" applyFont="1" applyBorder="1" applyAlignment="1" applyProtection="1">
      <alignment horizontal="left" vertical="center" wrapText="1"/>
    </xf>
    <xf fontId="24" fillId="0" borderId="9" numFmtId="0" xfId="0" applyFont="1" applyBorder="1" applyAlignment="1">
      <alignment horizontal="left" vertical="center" wrapText="1"/>
    </xf>
    <xf fontId="27" fillId="0" borderId="9" numFmtId="0" xfId="0" applyFont="1" applyBorder="1" applyAlignment="1" applyProtection="1">
      <alignment horizontal="center" vertical="center" wrapText="1"/>
    </xf>
    <xf fontId="27" fillId="0" borderId="9" numFmtId="166" xfId="0" applyNumberFormat="1" applyFont="1" applyBorder="1" applyAlignment="1">
      <alignment horizontal="center" vertical="center" wrapText="1"/>
    </xf>
    <xf fontId="25" fillId="0" borderId="9" numFmtId="0" xfId="0" applyFont="1" applyBorder="1" applyAlignment="1" applyProtection="1">
      <alignment horizontal="left" vertical="center" wrapText="1"/>
    </xf>
    <xf fontId="25" fillId="0" borderId="9" numFmtId="0" xfId="0" applyFont="1" applyBorder="1" applyAlignment="1" applyProtection="1">
      <alignment horizontal="center" vertical="center" wrapText="1"/>
    </xf>
    <xf fontId="26" fillId="0" borderId="9" numFmtId="0" xfId="0" applyFont="1" applyBorder="1" applyAlignment="1" applyProtection="1">
      <alignment horizontal="left" vertical="center" wrapText="1"/>
    </xf>
    <xf fontId="24" fillId="0" borderId="9" numFmtId="0" xfId="0" applyFont="1" applyBorder="1" applyAlignment="1" applyProtection="1">
      <alignment horizontal="left" vertical="center" wrapText="1"/>
    </xf>
    <xf fontId="24" fillId="0" borderId="9" numFmtId="0" xfId="0" applyFont="1" applyBorder="1" applyAlignment="1" applyProtection="1">
      <alignment horizontal="center" vertical="center" wrapText="1"/>
    </xf>
    <xf fontId="26" fillId="0" borderId="9" numFmtId="0" xfId="0" applyFont="1" applyBorder="1" applyAlignment="1" applyProtection="1">
      <alignment horizontal="center" vertical="center" wrapText="1"/>
    </xf>
    <xf fontId="25" fillId="0" borderId="9" numFmtId="0" xfId="0" applyFont="1" applyBorder="1" applyAlignment="1">
      <alignment horizontal="left" vertical="center" wrapText="1"/>
    </xf>
    <xf fontId="37" fillId="0" borderId="9" numFmtId="166" xfId="0" applyNumberFormat="1" applyFont="1" applyBorder="1" applyAlignment="1">
      <alignment horizontal="center" vertical="center" wrapText="1"/>
    </xf>
    <xf fontId="27" fillId="0" borderId="9" numFmtId="0" xfId="0" applyFont="1" applyBorder="1" applyAlignment="1">
      <alignment horizontal="left" vertical="center" wrapText="1"/>
    </xf>
    <xf fontId="27" fillId="0" borderId="9" numFmtId="0" xfId="0" applyFont="1" applyBorder="1" applyAlignment="1">
      <alignment horizontal="center" vertical="center" wrapText="1"/>
    </xf>
    <xf fontId="25" fillId="0" borderId="9" numFmtId="1" xfId="59" applyNumberFormat="1" applyFont="1" applyBorder="1" applyAlignment="1">
      <alignment horizontal="left" vertical="center" wrapText="1"/>
    </xf>
    <xf fontId="25" fillId="0" borderId="9" numFmtId="1" xfId="59" applyNumberFormat="1" applyFont="1" applyBorder="1" applyAlignment="1">
      <alignment horizontal="center" vertical="center" wrapText="1"/>
    </xf>
    <xf fontId="39" fillId="0" borderId="9" numFmtId="0" xfId="0" applyFont="1" applyBorder="1" applyAlignment="1">
      <alignment horizontal="left" vertical="center" wrapText="1"/>
    </xf>
    <xf fontId="39" fillId="0" borderId="9" numFmtId="0" xfId="0" applyFont="1" applyBorder="1" applyAlignment="1">
      <alignment horizontal="center" vertical="center" wrapText="1"/>
    </xf>
    <xf fontId="39" fillId="0" borderId="9" numFmtId="166" xfId="0" applyNumberFormat="1" applyFont="1" applyBorder="1" applyAlignment="1">
      <alignment horizontal="center" vertical="center" wrapText="1"/>
    </xf>
    <xf fontId="0" fillId="0" borderId="0" numFmtId="0" xfId="0" applyAlignment="1">
      <alignment horizontal="right" vertical="center"/>
    </xf>
    <xf fontId="25" fillId="0" borderId="9" numFmtId="0" xfId="0" applyFont="1" applyBorder="1" applyAlignment="1" applyProtection="1">
      <alignment vertical="center" wrapText="1"/>
    </xf>
    <xf fontId="27" fillId="0" borderId="9" numFmtId="0" xfId="0" applyFont="1" applyBorder="1" applyAlignment="1" applyProtection="1">
      <alignment vertical="center" wrapText="1"/>
    </xf>
    <xf fontId="24" fillId="0" borderId="9" numFmtId="0" xfId="0" applyFont="1" applyBorder="1" applyAlignment="1" applyProtection="1">
      <alignment vertical="center" wrapText="1"/>
    </xf>
    <xf fontId="27" fillId="0" borderId="9" numFmtId="0" xfId="0" applyFont="1" applyBorder="1" applyAlignment="1" applyProtection="1">
      <alignment horizontal="left" indent="2" vertical="center" wrapText="1"/>
    </xf>
    <xf fontId="37" fillId="0" borderId="9" numFmtId="0" xfId="0" applyFont="1" applyBorder="1" applyAlignment="1">
      <alignment horizontal="center" vertical="center" wrapText="1"/>
    </xf>
    <xf fontId="27" fillId="0" borderId="9" numFmtId="1" xfId="59" applyNumberFormat="1" applyFont="1" applyBorder="1" applyAlignment="1">
      <alignment horizontal="left" vertical="center" wrapText="1"/>
    </xf>
    <xf fontId="27" fillId="0" borderId="9" numFmtId="1" xfId="59" applyNumberFormat="1" applyFont="1" applyBorder="1" applyAlignment="1">
      <alignment horizontal="center" vertical="center" wrapText="1"/>
    </xf>
    <xf fontId="1" fillId="0" borderId="0" numFmtId="0" xfId="0" applyFont="1" applyAlignment="1">
      <alignment horizontal="left" vertical="center" wrapText="1"/>
    </xf>
    <xf fontId="1" fillId="0" borderId="0" numFmtId="0" xfId="0" applyFont="1" applyAlignment="1">
      <alignment horizontal="center" vertical="center" wrapText="1"/>
    </xf>
    <xf fontId="25" fillId="0" borderId="0" numFmtId="0" xfId="0" applyFont="1" applyAlignment="1">
      <alignment horizontal="left"/>
    </xf>
    <xf fontId="40" fillId="0" borderId="9" numFmtId="0" xfId="0" applyFont="1" applyBorder="1" applyAlignment="1">
      <alignment horizontal="center" vertical="center" wrapText="1"/>
    </xf>
    <xf fontId="25" fillId="0" borderId="9" numFmtId="0" xfId="0" applyFont="1" applyBorder="1" applyAlignment="1" applyProtection="1">
      <alignment horizontal="left" indent="2" vertical="center" wrapText="1"/>
    </xf>
    <xf fontId="0" fillId="0" borderId="0" numFmtId="0" xfId="0" applyAlignment="1">
      <alignment vertical="center"/>
    </xf>
    <xf fontId="41" fillId="0" borderId="0" numFmtId="0" xfId="0" applyFont="1" applyAlignment="1">
      <alignment horizontal="center" vertical="center"/>
    </xf>
    <xf fontId="25" fillId="0" borderId="0" numFmtId="0" xfId="0" applyFont="1" applyAlignment="1">
      <alignment horizontal="right"/>
    </xf>
    <xf fontId="25" fillId="0" borderId="20" numFmtId="0" xfId="0" applyFont="1" applyBorder="1" applyAlignment="1">
      <alignment horizontal="center" vertical="center"/>
    </xf>
    <xf fontId="42" fillId="0" borderId="20" numFmtId="165" xfId="62" applyNumberFormat="1" applyFont="1" applyBorder="1" applyAlignment="1">
      <alignment horizontal="center" vertical="center" wrapText="1"/>
    </xf>
    <xf fontId="33" fillId="0" borderId="20" numFmtId="3" xfId="0" applyNumberFormat="1" applyFont="1" applyBorder="1" applyAlignment="1" applyProtection="1">
      <alignment vertical="center"/>
    </xf>
    <xf fontId="33" fillId="0" borderId="20" numFmtId="169" xfId="0" applyNumberFormat="1" applyFont="1" applyBorder="1" applyAlignment="1">
      <alignment horizontal="center" vertical="center" wrapText="1"/>
    </xf>
    <xf fontId="43" fillId="0" borderId="20" numFmtId="3" xfId="0" applyNumberFormat="1" applyFont="1" applyBorder="1" applyAlignment="1" applyProtection="1">
      <alignment vertical="center"/>
    </xf>
    <xf fontId="43" fillId="0" borderId="20" numFmtId="169" xfId="0" applyNumberFormat="1" applyFont="1" applyBorder="1" applyAlignment="1">
      <alignment horizontal="center" vertical="center" wrapText="1"/>
    </xf>
    <xf fontId="33" fillId="0" borderId="21" numFmtId="3" xfId="0" applyNumberFormat="1" applyFont="1" applyBorder="1" applyAlignment="1" applyProtection="1">
      <alignment vertical="center"/>
    </xf>
    <xf fontId="33" fillId="0" borderId="21" numFmtId="169" xfId="0" applyNumberFormat="1" applyFont="1" applyBorder="1" applyAlignment="1">
      <alignment horizontal="center" vertical="center" wrapText="1"/>
    </xf>
    <xf fontId="33" fillId="0" borderId="9" numFmtId="3" xfId="0" applyNumberFormat="1" applyFont="1" applyBorder="1" applyAlignment="1" applyProtection="1">
      <alignment vertical="center"/>
    </xf>
    <xf fontId="33" fillId="0" borderId="9" numFmtId="169" xfId="0" applyNumberFormat="1" applyFont="1" applyBorder="1" applyAlignment="1">
      <alignment horizontal="center" vertical="center" wrapText="1"/>
    </xf>
    <xf fontId="43" fillId="0" borderId="9" numFmtId="3" xfId="0" applyNumberFormat="1" applyFont="1" applyBorder="1" applyAlignment="1" applyProtection="1">
      <alignment vertical="center"/>
    </xf>
    <xf fontId="43" fillId="0" borderId="9" numFmtId="169" xfId="0" applyNumberFormat="1" applyFont="1" applyBorder="1" applyAlignment="1">
      <alignment horizontal="center" vertical="center" wrapText="1"/>
    </xf>
    <xf fontId="23" fillId="0" borderId="0" numFmtId="2" xfId="0" applyNumberFormat="1" applyFont="1" applyAlignment="1" applyProtection="1">
      <alignment horizontal="center" vertical="center"/>
    </xf>
    <xf fontId="25" fillId="0" borderId="0" numFmtId="2" xfId="0" applyNumberFormat="1" applyFont="1" applyAlignment="1" applyProtection="1">
      <alignment horizontal="right" vertical="center"/>
    </xf>
    <xf fontId="0" fillId="0" borderId="0" numFmtId="166" xfId="0" applyNumberFormat="1"/>
    <xf fontId="25" fillId="0" borderId="0" numFmtId="0" xfId="0" applyFont="1"/>
    <xf fontId="23" fillId="0" borderId="0" numFmtId="0" xfId="58" applyFont="1" applyAlignment="1">
      <alignment horizontal="center" vertical="center"/>
    </xf>
    <xf fontId="23" fillId="0" borderId="0" numFmtId="166" xfId="58" applyNumberFormat="1" applyFont="1" applyAlignment="1">
      <alignment horizontal="center" vertical="center"/>
    </xf>
    <xf fontId="25" fillId="0" borderId="0" numFmtId="0" xfId="58" applyFont="1"/>
    <xf fontId="25" fillId="0" borderId="0" numFmtId="0" xfId="58" applyFont="1" applyAlignment="1">
      <alignment horizontal="center"/>
    </xf>
    <xf fontId="25" fillId="0" borderId="0" numFmtId="166" xfId="58" applyNumberFormat="1" applyFont="1" applyAlignment="1">
      <alignment horizontal="center"/>
    </xf>
    <xf fontId="25" fillId="0" borderId="0" numFmtId="0" xfId="58" applyFont="1" applyAlignment="1">
      <alignment horizontal="left"/>
    </xf>
    <xf fontId="25" fillId="0" borderId="9" numFmtId="0" xfId="58" applyFont="1" applyBorder="1" applyAlignment="1">
      <alignment horizontal="center" vertical="center"/>
    </xf>
    <xf fontId="25" fillId="0" borderId="13" numFmtId="0" xfId="58" applyFont="1" applyBorder="1" applyAlignment="1">
      <alignment horizontal="center" vertical="center"/>
    </xf>
    <xf fontId="25" fillId="0" borderId="13" numFmtId="166" xfId="58" applyNumberFormat="1" applyFont="1" applyBorder="1" applyAlignment="1">
      <alignment horizontal="center" vertical="center" wrapText="1"/>
    </xf>
    <xf fontId="25" fillId="0" borderId="13" numFmtId="0" xfId="58" applyFont="1" applyBorder="1" applyAlignment="1">
      <alignment horizontal="center" vertical="center" wrapText="1"/>
    </xf>
    <xf fontId="25" fillId="0" borderId="9" numFmtId="0" xfId="58" applyFont="1" applyBorder="1" applyAlignment="1">
      <alignment horizontal="left" vertical="center"/>
    </xf>
    <xf fontId="25" fillId="0" borderId="9" numFmtId="166" xfId="58" applyNumberFormat="1" applyFont="1" applyBorder="1" applyAlignment="1">
      <alignment horizontal="center" vertical="center"/>
    </xf>
    <xf fontId="25" fillId="0" borderId="9" numFmtId="0" xfId="58" applyFont="1" applyBorder="1" applyAlignment="1">
      <alignment vertical="center" wrapText="1"/>
    </xf>
    <xf fontId="25" fillId="0" borderId="9" numFmtId="0" xfId="58" applyFont="1" applyBorder="1" applyAlignment="1">
      <alignment horizontal="center" vertical="center" wrapText="1"/>
    </xf>
    <xf fontId="25" fillId="0" borderId="9" numFmtId="0" xfId="58" applyFont="1" applyBorder="1" applyAlignment="1">
      <alignment vertical="center"/>
    </xf>
    <xf fontId="25" fillId="0" borderId="9" numFmtId="0" xfId="58" applyFont="1" applyBorder="1" applyAlignment="1">
      <alignment horizontal="left" vertical="center" wrapText="1"/>
    </xf>
    <xf fontId="23" fillId="0" borderId="0" numFmtId="0" xfId="58" applyFont="1" applyAlignment="1">
      <alignment horizontal="center"/>
    </xf>
    <xf fontId="0" fillId="0" borderId="10" numFmtId="0" xfId="58" applyBorder="1" applyAlignment="1">
      <alignment horizontal="left" vertical="center"/>
    </xf>
    <xf fontId="0" fillId="0" borderId="0" numFmtId="0" xfId="58" applyAlignment="1">
      <alignment horizontal="center" vertical="center"/>
    </xf>
    <xf fontId="0" fillId="0" borderId="9" numFmtId="0" xfId="58" applyBorder="1" applyAlignment="1">
      <alignment horizontal="center" vertical="center" wrapText="1"/>
    </xf>
    <xf fontId="0" fillId="0" borderId="9" numFmtId="0" xfId="58" applyBorder="1" applyAlignment="1">
      <alignment horizontal="center" vertical="center"/>
    </xf>
    <xf fontId="0" fillId="0" borderId="13" numFmtId="0" xfId="58" applyBorder="1" applyAlignment="1">
      <alignment horizontal="center" vertical="center"/>
    </xf>
    <xf fontId="0" fillId="0" borderId="19" numFmtId="0" xfId="58" applyBorder="1" applyAlignment="1">
      <alignment horizontal="center" vertical="center"/>
    </xf>
    <xf fontId="0" fillId="0" borderId="9" numFmtId="0" xfId="58" applyBorder="1" applyAlignment="1">
      <alignment horizontal="left" vertical="center"/>
    </xf>
    <xf fontId="0" fillId="0" borderId="9" numFmtId="0" xfId="58" applyBorder="1" applyAlignment="1">
      <alignment vertical="center"/>
    </xf>
    <xf fontId="0" fillId="0" borderId="9" numFmtId="0" xfId="58" applyBorder="1"/>
    <xf fontId="41" fillId="37" borderId="0" numFmtId="49" xfId="63" applyNumberFormat="1" applyFont="1" applyFill="1" applyAlignment="1">
      <alignment horizontal="center" vertical="center"/>
    </xf>
    <xf fontId="41" fillId="37" borderId="0" numFmtId="0" xfId="63" applyFont="1" applyFill="1" applyAlignment="1">
      <alignment horizontal="center" vertical="center"/>
    </xf>
    <xf fontId="23" fillId="37" borderId="0" numFmtId="0" xfId="63" applyFont="1" applyFill="1" applyAlignment="1">
      <alignment horizontal="center"/>
    </xf>
    <xf fontId="44" fillId="37" borderId="22" numFmtId="49" xfId="63" applyNumberFormat="1" applyFont="1" applyFill="1" applyBorder="1" applyAlignment="1">
      <alignment vertical="center"/>
    </xf>
    <xf fontId="44" fillId="37" borderId="22" numFmtId="49" xfId="63" applyNumberFormat="1" applyFont="1" applyFill="1" applyBorder="1" applyAlignment="1">
      <alignment horizontal="center" vertical="center"/>
    </xf>
    <xf fontId="44" fillId="37" borderId="10" numFmtId="49" xfId="63" applyNumberFormat="1" applyFont="1" applyFill="1" applyBorder="1" applyAlignment="1">
      <alignment horizontal="center" vertical="center"/>
    </xf>
    <xf fontId="28" fillId="37" borderId="10" numFmtId="49" xfId="63" applyNumberFormat="1" applyFont="1" applyFill="1" applyBorder="1" applyAlignment="1">
      <alignment horizontal="center"/>
    </xf>
    <xf fontId="33" fillId="0" borderId="21" numFmtId="49" xfId="63" applyNumberFormat="1" applyFont="1" applyBorder="1" applyAlignment="1">
      <alignment horizontal="center" vertical="center"/>
    </xf>
    <xf fontId="33" fillId="0" borderId="13" numFmtId="49" xfId="63" applyNumberFormat="1" applyFont="1" applyBorder="1" applyAlignment="1">
      <alignment horizontal="center" vertical="center" wrapText="1"/>
    </xf>
    <xf fontId="33" fillId="0" borderId="23" numFmtId="49" xfId="63" applyNumberFormat="1" applyFont="1" applyBorder="1" applyAlignment="1">
      <alignment horizontal="center" vertical="center" wrapText="1"/>
    </xf>
    <xf fontId="33" fillId="0" borderId="21" numFmtId="49" xfId="63" applyNumberFormat="1" applyFont="1" applyBorder="1" applyAlignment="1">
      <alignment horizontal="center" vertical="center" wrapText="1"/>
    </xf>
    <xf fontId="33" fillId="0" borderId="24" numFmtId="49" xfId="63" applyNumberFormat="1" applyFont="1" applyBorder="1" applyAlignment="1">
      <alignment horizontal="center" vertical="center" wrapText="1"/>
    </xf>
    <xf fontId="33" fillId="0" borderId="9" numFmtId="49" xfId="63" applyNumberFormat="1" applyFont="1" applyBorder="1" applyAlignment="1">
      <alignment horizontal="left" vertical="center"/>
    </xf>
    <xf fontId="33" fillId="0" borderId="9" numFmtId="49" xfId="63" applyNumberFormat="1" applyFont="1" applyBorder="1" applyAlignment="1">
      <alignment horizontal="center" vertical="center" wrapText="1"/>
    </xf>
    <xf fontId="33" fillId="0" borderId="9" numFmtId="170" xfId="63" applyNumberFormat="1" applyFont="1" applyBorder="1" applyAlignment="1">
      <alignment horizontal="center" vertical="center" wrapText="1"/>
    </xf>
    <xf fontId="43" fillId="0" borderId="9" numFmtId="49" xfId="63" applyNumberFormat="1" applyFont="1" applyBorder="1" applyAlignment="1">
      <alignment horizontal="center" vertical="center" wrapText="1"/>
    </xf>
    <xf fontId="33" fillId="0" borderId="9" numFmtId="171" xfId="63" applyNumberFormat="1" applyFont="1" applyBorder="1" applyAlignment="1">
      <alignment horizontal="center" vertical="center"/>
    </xf>
    <xf fontId="33" fillId="0" borderId="9" numFmtId="49" xfId="63" applyNumberFormat="1" applyFont="1" applyBorder="1" applyAlignment="1">
      <alignment vertical="center"/>
    </xf>
    <xf fontId="33" fillId="0" borderId="20" numFmtId="49" xfId="63" applyNumberFormat="1" applyFont="1" applyBorder="1" applyAlignment="1">
      <alignment horizontal="center" vertical="center"/>
    </xf>
    <xf fontId="33" fillId="0" borderId="25" numFmtId="49" xfId="63" applyNumberFormat="1" applyFont="1" applyBorder="1" applyAlignment="1">
      <alignment horizontal="center" vertical="center" wrapText="1"/>
    </xf>
    <xf fontId="33" fillId="0" borderId="20" numFmtId="49" xfId="63" applyNumberFormat="1" applyFont="1" applyBorder="1" applyAlignment="1">
      <alignment horizontal="center" vertical="center" wrapText="1"/>
    </xf>
    <xf fontId="33" fillId="0" borderId="26" numFmtId="49" xfId="63" applyNumberFormat="1" applyFont="1" applyBorder="1" applyAlignment="1">
      <alignment horizontal="center" vertical="center" wrapText="1"/>
    </xf>
    <xf fontId="33" fillId="0" borderId="20" numFmtId="49" xfId="63" applyNumberFormat="1" applyFont="1" applyBorder="1" applyAlignment="1">
      <alignment horizontal="left" vertical="center"/>
    </xf>
    <xf fontId="33" fillId="0" borderId="20" numFmtId="171" xfId="63" applyNumberFormat="1" applyFont="1" applyBorder="1" applyAlignment="1">
      <alignment horizontal="center" vertical="center"/>
    </xf>
    <xf fontId="33" fillId="0" borderId="20" numFmtId="49" xfId="63" applyNumberFormat="1" applyFont="1" applyBorder="1" applyAlignment="1">
      <alignment vertical="center"/>
    </xf>
    <xf fontId="33" fillId="0" borderId="27" numFmtId="171" xfId="63" applyNumberFormat="1" applyFont="1" applyBorder="1" applyAlignment="1">
      <alignment horizontal="center" vertical="center"/>
    </xf>
    <xf fontId="33" fillId="0" borderId="28" numFmtId="49" xfId="63" applyNumberFormat="1" applyFont="1" applyBorder="1" applyAlignment="1">
      <alignment horizontal="left" vertical="center"/>
    </xf>
    <xf fontId="33" fillId="0" borderId="26" numFmtId="171" xfId="63" applyNumberFormat="1" applyFont="1" applyBorder="1" applyAlignment="1">
      <alignment horizontal="center" vertical="center"/>
    </xf>
  </cellXfs>
  <cellStyles count="67">
    <cellStyle name="常规" xfId="0" builtinId="0"/>
    <cellStyle name="常规 4 2 2" xfId="1"/>
    <cellStyle name="货币[0]" xfId="2" builtinId="7"/>
    <cellStyle name="常规_表三" xfId="3"/>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百分比 2"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 4 2 2 2"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2 10" xfId="55"/>
    <cellStyle name="60% - 强调文字颜色 6" xfId="56" builtinId="52"/>
    <cellStyle name="常规 4" xfId="57"/>
    <cellStyle name="常规 2" xfId="58"/>
    <cellStyle name="常规 11 2" xfId="59"/>
    <cellStyle name="常规 3" xfId="60"/>
    <cellStyle name="常规_2011年全省结算汇总表2012(1).03.28定稿 2 2 2" xfId="61"/>
    <cellStyle name="常规_全省收入" xfId="62"/>
    <cellStyle name="Normal" xfId="63"/>
    <cellStyle name="常规 5" xfId="64"/>
    <cellStyle name="常规_西安" xfId="65"/>
    <cellStyle name="常规 7" xfI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7" Type="http://schemas.openxmlformats.org/officeDocument/2006/relationships/styles" Target="styles.xml"/><Relationship  Id="rId26" Type="http://schemas.openxmlformats.org/officeDocument/2006/relationships/sharedStrings" Target="sharedStrings.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0" Type="http://schemas.openxmlformats.org/officeDocument/2006/relationships/worksheet" Target="worksheets/sheet20.xml"/><Relationship  Id="rId19" Type="http://schemas.openxmlformats.org/officeDocument/2006/relationships/worksheet" Target="worksheets/sheet19.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21" Type="http://schemas.openxmlformats.org/officeDocument/2006/relationships/worksheet" Target="worksheets/sheet21.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worksheet" Target="worksheets/sheet18.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25"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F4"/>
    </sheetView>
  </sheetViews>
  <sheetFormatPr defaultColWidth="9" defaultRowHeight="13.5" outlineLevelCol="5"/>
  <cols>
    <col customWidth="1" min="1" max="1" style="1" width="25.25"/>
    <col customWidth="1" min="2" max="2" width="14"/>
    <col customWidth="1" min="3" max="3" style="2" width="14.125"/>
    <col customWidth="1" min="4" max="4" width="18.875"/>
    <col customWidth="1" min="5" max="5" width="10.625"/>
    <col customWidth="1" min="6" max="6" width="11"/>
  </cols>
  <sheetData>
    <row r="1" ht="17" customHeight="1">
      <c r="A1" s="1" t="s">
        <v>0</v>
      </c>
    </row>
    <row r="2">
      <c r="A2" s="3" t="s">
        <v>1</v>
      </c>
      <c r="B2" s="4"/>
      <c r="C2" s="4"/>
      <c r="D2" s="5"/>
      <c r="E2" s="6"/>
      <c r="F2" s="4"/>
    </row>
    <row r="3">
      <c r="A3" s="3"/>
      <c r="B3" s="4"/>
      <c r="C3" s="4"/>
      <c r="D3" s="5"/>
      <c r="E3" s="6"/>
      <c r="F3" s="4"/>
    </row>
    <row r="4" ht="28" customHeight="1">
      <c r="A4" s="3"/>
      <c r="B4" s="4"/>
      <c r="C4" s="4"/>
      <c r="D4" s="5"/>
      <c r="E4" s="6"/>
      <c r="F4" s="4"/>
    </row>
    <row r="5" ht="25" customHeight="1">
      <c r="A5" s="7" t="s">
        <v>2</v>
      </c>
      <c r="B5" s="8"/>
      <c r="C5" s="9"/>
      <c r="D5" s="10"/>
      <c r="E5" s="8"/>
      <c r="F5" s="8"/>
    </row>
    <row r="6" ht="30" customHeight="1">
      <c r="A6" s="11" t="s">
        <v>3</v>
      </c>
      <c r="B6" s="11" t="s">
        <v>4</v>
      </c>
      <c r="C6" s="11" t="s">
        <v>5</v>
      </c>
      <c r="D6" s="12" t="s">
        <v>6</v>
      </c>
      <c r="E6" s="13" t="s">
        <v>7</v>
      </c>
      <c r="F6" s="14" t="s">
        <v>8</v>
      </c>
    </row>
    <row r="7" ht="30" customHeight="1">
      <c r="A7" s="15" t="s">
        <v>9</v>
      </c>
      <c r="B7" s="16">
        <f>B8+B9+B10+B11+B12+B13+B14+B15+B16+B17+B18+B19+B20+B21+B22</f>
        <v>20700</v>
      </c>
      <c r="C7" s="16">
        <f>C8+C9+C10+C11+C12+C13+C14+C15+C16+C17+C18+C19+C20+C21+C22</f>
        <v>22107</v>
      </c>
      <c r="D7" s="17">
        <f t="shared" ref="D7:D54" si="0">C7-B7</f>
        <v>1407</v>
      </c>
      <c r="E7" s="18">
        <f t="shared" ref="E7:E21" si="1">D7/B7*100</f>
        <v>6.7971014492753596</v>
      </c>
      <c r="F7" s="19"/>
    </row>
    <row r="8" ht="30" customHeight="1">
      <c r="A8" s="20" t="s">
        <v>10</v>
      </c>
      <c r="B8" s="16">
        <v>5938</v>
      </c>
      <c r="C8" s="16">
        <v>6548</v>
      </c>
      <c r="D8" s="17">
        <f t="shared" si="0"/>
        <v>610</v>
      </c>
      <c r="E8" s="18">
        <f t="shared" si="1"/>
        <v>10.272819131020499</v>
      </c>
      <c r="F8" s="19" t="s">
        <v>11</v>
      </c>
    </row>
    <row r="9" ht="30" customHeight="1">
      <c r="A9" s="20" t="s">
        <v>12</v>
      </c>
      <c r="B9" s="16"/>
      <c r="C9" s="16"/>
      <c r="D9" s="17">
        <f t="shared" si="0"/>
        <v>0</v>
      </c>
      <c r="E9" s="18"/>
      <c r="F9" s="19"/>
    </row>
    <row r="10" ht="30" customHeight="1">
      <c r="A10" s="20" t="s">
        <v>13</v>
      </c>
      <c r="B10" s="16">
        <v>1738</v>
      </c>
      <c r="C10" s="16">
        <v>1940</v>
      </c>
      <c r="D10" s="17">
        <f t="shared" si="0"/>
        <v>202</v>
      </c>
      <c r="E10" s="18">
        <f t="shared" si="1"/>
        <v>11.6225546605293</v>
      </c>
      <c r="F10" s="19" t="s">
        <v>14</v>
      </c>
    </row>
    <row r="11" ht="30" customHeight="1">
      <c r="A11" s="20" t="s">
        <v>15</v>
      </c>
      <c r="B11" s="16">
        <v>315</v>
      </c>
      <c r="C11" s="16">
        <v>350</v>
      </c>
      <c r="D11" s="17">
        <f t="shared" si="0"/>
        <v>35</v>
      </c>
      <c r="E11" s="18">
        <f t="shared" si="1"/>
        <v>11.1111111111111</v>
      </c>
      <c r="F11" s="19" t="s">
        <v>14</v>
      </c>
    </row>
    <row r="12" ht="30" customHeight="1">
      <c r="A12" s="20" t="s">
        <v>16</v>
      </c>
      <c r="B12" s="16">
        <v>49</v>
      </c>
      <c r="C12" s="16">
        <v>50</v>
      </c>
      <c r="D12" s="17">
        <f t="shared" si="0"/>
        <v>1</v>
      </c>
      <c r="E12" s="18">
        <f t="shared" si="1"/>
        <v>2.0408163265306101</v>
      </c>
      <c r="F12" s="19" t="s">
        <v>17</v>
      </c>
    </row>
    <row r="13" ht="30" customHeight="1">
      <c r="A13" s="20" t="s">
        <v>18</v>
      </c>
      <c r="B13" s="16">
        <v>725</v>
      </c>
      <c r="C13" s="16">
        <v>740</v>
      </c>
      <c r="D13" s="17">
        <f t="shared" si="0"/>
        <v>15</v>
      </c>
      <c r="E13" s="18">
        <f t="shared" si="1"/>
        <v>2.0689655172413799</v>
      </c>
      <c r="F13" s="19" t="s">
        <v>19</v>
      </c>
    </row>
    <row r="14" ht="30" customHeight="1">
      <c r="A14" s="20" t="s">
        <v>20</v>
      </c>
      <c r="B14" s="16">
        <v>1985</v>
      </c>
      <c r="C14" s="16">
        <v>2268</v>
      </c>
      <c r="D14" s="17">
        <f t="shared" si="0"/>
        <v>283</v>
      </c>
      <c r="E14" s="18">
        <f t="shared" si="1"/>
        <v>14.2569269521411</v>
      </c>
      <c r="F14" s="19" t="s">
        <v>19</v>
      </c>
    </row>
    <row r="15" ht="30" customHeight="1">
      <c r="A15" s="20" t="s">
        <v>21</v>
      </c>
      <c r="B15" s="16">
        <v>1830</v>
      </c>
      <c r="C15" s="16">
        <v>830</v>
      </c>
      <c r="D15" s="17">
        <f t="shared" si="0"/>
        <v>-1000</v>
      </c>
      <c r="E15" s="18">
        <f t="shared" si="1"/>
        <v>-54.644808743169399</v>
      </c>
      <c r="F15" s="19" t="s">
        <v>19</v>
      </c>
    </row>
    <row r="16" ht="30" customHeight="1">
      <c r="A16" s="20" t="s">
        <v>22</v>
      </c>
      <c r="B16" s="16">
        <v>445</v>
      </c>
      <c r="C16" s="16">
        <v>500</v>
      </c>
      <c r="D16" s="17">
        <f t="shared" si="0"/>
        <v>55</v>
      </c>
      <c r="E16" s="18">
        <f t="shared" si="1"/>
        <v>12.3595505617978</v>
      </c>
      <c r="F16" s="19" t="s">
        <v>23</v>
      </c>
    </row>
    <row r="17" ht="30" customHeight="1">
      <c r="A17" s="20" t="s">
        <v>24</v>
      </c>
      <c r="B17" s="16">
        <v>3075</v>
      </c>
      <c r="C17" s="16">
        <v>3881</v>
      </c>
      <c r="D17" s="17">
        <f t="shared" si="0"/>
        <v>806</v>
      </c>
      <c r="E17" s="18">
        <f t="shared" si="1"/>
        <v>26.211382113821099</v>
      </c>
      <c r="F17" s="19" t="s">
        <v>19</v>
      </c>
    </row>
    <row r="18" ht="30" customHeight="1">
      <c r="A18" s="20" t="s">
        <v>25</v>
      </c>
      <c r="B18" s="16">
        <v>501</v>
      </c>
      <c r="C18" s="16">
        <v>521</v>
      </c>
      <c r="D18" s="17">
        <f t="shared" si="0"/>
        <v>20</v>
      </c>
      <c r="E18" s="18">
        <f t="shared" si="1"/>
        <v>3.9920159680638698</v>
      </c>
      <c r="F18" s="19" t="s">
        <v>19</v>
      </c>
    </row>
    <row r="19" ht="30" customHeight="1">
      <c r="A19" s="20" t="s">
        <v>26</v>
      </c>
      <c r="B19" s="16">
        <v>1781</v>
      </c>
      <c r="C19" s="16">
        <v>2155</v>
      </c>
      <c r="D19" s="17">
        <f t="shared" si="0"/>
        <v>374</v>
      </c>
      <c r="E19" s="18">
        <f t="shared" si="1"/>
        <v>20.999438517686698</v>
      </c>
      <c r="F19" s="19" t="s">
        <v>19</v>
      </c>
    </row>
    <row r="20" ht="30" customHeight="1">
      <c r="A20" s="20" t="s">
        <v>27</v>
      </c>
      <c r="B20" s="16">
        <v>2282</v>
      </c>
      <c r="C20" s="16">
        <v>2288</v>
      </c>
      <c r="D20" s="17">
        <f t="shared" si="0"/>
        <v>6</v>
      </c>
      <c r="E20" s="18">
        <f t="shared" si="1"/>
        <v>0.26292725679228701</v>
      </c>
      <c r="F20" s="19" t="s">
        <v>19</v>
      </c>
    </row>
    <row r="21" ht="30" customHeight="1">
      <c r="A21" s="20" t="s">
        <v>28</v>
      </c>
      <c r="B21" s="16">
        <v>36</v>
      </c>
      <c r="C21" s="16">
        <v>36</v>
      </c>
      <c r="D21" s="17">
        <f t="shared" si="0"/>
        <v>0</v>
      </c>
      <c r="E21" s="18">
        <f t="shared" si="1"/>
        <v>0</v>
      </c>
      <c r="F21" s="19" t="s">
        <v>23</v>
      </c>
    </row>
    <row r="22" ht="30" customHeight="1">
      <c r="A22" s="20" t="s">
        <v>29</v>
      </c>
      <c r="B22" s="16"/>
      <c r="C22" s="17"/>
      <c r="D22" s="17"/>
      <c r="E22" s="18"/>
      <c r="F22" s="19"/>
    </row>
    <row r="23" ht="30" customHeight="1">
      <c r="A23" s="15" t="s">
        <v>30</v>
      </c>
      <c r="B23" s="16">
        <f>B24+B30+B31+B32+B33+B34+B35</f>
        <v>12669</v>
      </c>
      <c r="C23" s="16">
        <f>C24+C30+C31+C32+C33+C34+C35</f>
        <v>13264</v>
      </c>
      <c r="D23" s="17">
        <f t="shared" si="0"/>
        <v>595</v>
      </c>
      <c r="E23" s="18">
        <f>D23/B23*100</f>
        <v>4.6965032757123701</v>
      </c>
      <c r="F23" s="19"/>
    </row>
    <row r="24" ht="30" customHeight="1">
      <c r="A24" s="20" t="s">
        <v>31</v>
      </c>
      <c r="B24" s="17">
        <f>B25+B26+B27+B28+B29</f>
        <v>2083</v>
      </c>
      <c r="C24" s="17">
        <f>C25+C26+C27+C28+C29</f>
        <v>2070</v>
      </c>
      <c r="D24" s="17">
        <f t="shared" si="0"/>
        <v>-13</v>
      </c>
      <c r="E24" s="18">
        <f t="shared" ref="E24:E35" si="2">D24/B24</f>
        <v>-6.2409985597695599e-003</v>
      </c>
      <c r="F24" s="19"/>
    </row>
    <row r="25" ht="30" customHeight="1">
      <c r="A25" s="20" t="s">
        <v>32</v>
      </c>
      <c r="B25" s="17">
        <v>739</v>
      </c>
      <c r="C25" s="17">
        <v>750</v>
      </c>
      <c r="D25" s="17">
        <f t="shared" si="0"/>
        <v>11</v>
      </c>
      <c r="E25" s="18">
        <f t="shared" si="2"/>
        <v>1.48849797023004e-002</v>
      </c>
      <c r="F25" s="19"/>
    </row>
    <row r="26" ht="30" customHeight="1">
      <c r="A26" s="20" t="s">
        <v>33</v>
      </c>
      <c r="B26" s="17">
        <v>537</v>
      </c>
      <c r="C26" s="17">
        <v>510</v>
      </c>
      <c r="D26" s="17">
        <f t="shared" si="0"/>
        <v>-27</v>
      </c>
      <c r="E26" s="18">
        <f t="shared" si="2"/>
        <v>-5.0279329608938501e-002</v>
      </c>
      <c r="F26" s="19"/>
    </row>
    <row r="27" ht="30" customHeight="1">
      <c r="A27" s="20" t="s">
        <v>34</v>
      </c>
      <c r="B27" s="17">
        <v>484</v>
      </c>
      <c r="C27" s="17">
        <v>450</v>
      </c>
      <c r="D27" s="17">
        <f t="shared" si="0"/>
        <v>-34</v>
      </c>
      <c r="E27" s="18">
        <f t="shared" si="2"/>
        <v>-7.0247933884297495e-002</v>
      </c>
      <c r="F27" s="19"/>
    </row>
    <row r="28" ht="30" customHeight="1">
      <c r="A28" s="20" t="s">
        <v>35</v>
      </c>
      <c r="B28" s="17">
        <v>72</v>
      </c>
      <c r="C28" s="17">
        <v>100</v>
      </c>
      <c r="D28" s="17">
        <f t="shared" si="0"/>
        <v>28</v>
      </c>
      <c r="E28" s="18">
        <f t="shared" si="2"/>
        <v>0.38888888888888901</v>
      </c>
      <c r="F28" s="19"/>
    </row>
    <row r="29" ht="30" customHeight="1">
      <c r="A29" s="20" t="s">
        <v>36</v>
      </c>
      <c r="B29" s="17">
        <v>251</v>
      </c>
      <c r="C29" s="17">
        <v>260</v>
      </c>
      <c r="D29" s="17">
        <f t="shared" si="0"/>
        <v>9</v>
      </c>
      <c r="E29" s="18">
        <f t="shared" si="2"/>
        <v>3.58565737051793e-002</v>
      </c>
      <c r="F29" s="19"/>
    </row>
    <row r="30" ht="30" customHeight="1">
      <c r="A30" s="20" t="s">
        <v>37</v>
      </c>
      <c r="B30" s="16">
        <v>641</v>
      </c>
      <c r="C30" s="16">
        <v>550</v>
      </c>
      <c r="D30" s="17">
        <f t="shared" si="0"/>
        <v>-91</v>
      </c>
      <c r="E30" s="18">
        <f t="shared" si="2"/>
        <v>-0.14196567862714499</v>
      </c>
      <c r="F30" s="19"/>
    </row>
    <row r="31" ht="30" customHeight="1">
      <c r="A31" s="20" t="s">
        <v>38</v>
      </c>
      <c r="B31" s="16">
        <v>5837</v>
      </c>
      <c r="C31" s="17">
        <v>4828</v>
      </c>
      <c r="D31" s="17">
        <f t="shared" si="0"/>
        <v>-1009</v>
      </c>
      <c r="E31" s="18">
        <f t="shared" si="2"/>
        <v>-0.172862771971903</v>
      </c>
      <c r="F31" s="19"/>
    </row>
    <row r="32" ht="30" customHeight="1">
      <c r="A32" s="20" t="s">
        <v>39</v>
      </c>
      <c r="B32" s="16">
        <v>3642</v>
      </c>
      <c r="C32" s="17">
        <v>5516</v>
      </c>
      <c r="D32" s="17">
        <f t="shared" si="0"/>
        <v>1874</v>
      </c>
      <c r="E32" s="18">
        <f t="shared" si="2"/>
        <v>0.51455244371224595</v>
      </c>
      <c r="F32" s="19"/>
    </row>
    <row r="33" ht="30" customHeight="1">
      <c r="A33" s="20" t="s">
        <v>40</v>
      </c>
      <c r="B33" s="16"/>
      <c r="C33" s="17"/>
      <c r="D33" s="17">
        <f t="shared" si="0"/>
        <v>0</v>
      </c>
      <c r="E33" s="18"/>
      <c r="F33" s="19"/>
    </row>
    <row r="34" ht="30" customHeight="1">
      <c r="A34" s="20" t="s">
        <v>41</v>
      </c>
      <c r="B34" s="16">
        <v>84</v>
      </c>
      <c r="C34" s="17">
        <v>85</v>
      </c>
      <c r="D34" s="17">
        <f t="shared" si="0"/>
        <v>1</v>
      </c>
      <c r="E34" s="18">
        <f t="shared" si="2"/>
        <v>1.1904761904761901e-002</v>
      </c>
      <c r="F34" s="19"/>
    </row>
    <row r="35" ht="30" customHeight="1">
      <c r="A35" s="20" t="s">
        <v>42</v>
      </c>
      <c r="B35" s="16">
        <v>382</v>
      </c>
      <c r="C35" s="17">
        <v>215</v>
      </c>
      <c r="D35" s="17">
        <f t="shared" si="0"/>
        <v>-167</v>
      </c>
      <c r="E35" s="18">
        <f t="shared" si="2"/>
        <v>-0.43717277486910999</v>
      </c>
      <c r="F35" s="19"/>
    </row>
    <row r="36" ht="30" customHeight="1">
      <c r="A36" s="15" t="s">
        <v>43</v>
      </c>
      <c r="B36" s="16">
        <f>B7+B23</f>
        <v>33369</v>
      </c>
      <c r="C36" s="16">
        <f>C7+C23</f>
        <v>35371</v>
      </c>
      <c r="D36" s="17">
        <f t="shared" si="0"/>
        <v>2002</v>
      </c>
      <c r="E36" s="18">
        <f t="shared" ref="E30:E54" si="3">D36/B36*100</f>
        <v>5.9995804489196596</v>
      </c>
      <c r="F36" s="19" t="s">
        <v>44</v>
      </c>
    </row>
    <row r="37" ht="30" customHeight="1">
      <c r="A37" s="15" t="s">
        <v>45</v>
      </c>
      <c r="B37" s="16">
        <f>B38+B39+B40+B44</f>
        <v>2204</v>
      </c>
      <c r="C37" s="16">
        <f>C38+C39+C40+C41+C42+C43+C44</f>
        <v>3411</v>
      </c>
      <c r="D37" s="17">
        <f t="shared" si="0"/>
        <v>1207</v>
      </c>
      <c r="E37" s="18">
        <f t="shared" si="3"/>
        <v>54.764065335753202</v>
      </c>
      <c r="F37" s="19"/>
    </row>
    <row r="38" ht="30" customHeight="1">
      <c r="A38" s="20" t="s">
        <v>46</v>
      </c>
      <c r="B38" s="16">
        <v>1324</v>
      </c>
      <c r="C38" s="16">
        <v>2183</v>
      </c>
      <c r="D38" s="17">
        <f t="shared" si="0"/>
        <v>859</v>
      </c>
      <c r="E38" s="18">
        <v>7.4092000000000002</v>
      </c>
      <c r="F38" s="19" t="s">
        <v>47</v>
      </c>
    </row>
    <row r="39" ht="30" customHeight="1">
      <c r="A39" s="20" t="s">
        <v>48</v>
      </c>
      <c r="B39" s="16">
        <v>745</v>
      </c>
      <c r="C39" s="16">
        <v>832</v>
      </c>
      <c r="D39" s="17">
        <f t="shared" si="0"/>
        <v>87</v>
      </c>
      <c r="E39" s="18">
        <f t="shared" si="3"/>
        <v>11.6778523489933</v>
      </c>
      <c r="F39" s="19" t="s">
        <v>49</v>
      </c>
    </row>
    <row r="40" ht="30" customHeight="1">
      <c r="A40" s="20" t="s">
        <v>50</v>
      </c>
      <c r="B40" s="16">
        <v>135</v>
      </c>
      <c r="C40" s="16">
        <v>150</v>
      </c>
      <c r="D40" s="17">
        <f t="shared" si="0"/>
        <v>15</v>
      </c>
      <c r="E40" s="18">
        <f t="shared" si="3"/>
        <v>11.1111111111111</v>
      </c>
      <c r="F40" s="19" t="s">
        <v>49</v>
      </c>
    </row>
    <row r="41" ht="30" customHeight="1">
      <c r="A41" s="20" t="s">
        <v>51</v>
      </c>
      <c r="B41" s="16">
        <v>16</v>
      </c>
      <c r="C41" s="16">
        <v>17</v>
      </c>
      <c r="D41" s="17">
        <f t="shared" si="0"/>
        <v>1</v>
      </c>
      <c r="E41" s="18">
        <f t="shared" si="3"/>
        <v>6.25</v>
      </c>
      <c r="F41" s="19" t="s">
        <v>52</v>
      </c>
    </row>
    <row r="42" ht="30" customHeight="1">
      <c r="A42" s="20" t="s">
        <v>53</v>
      </c>
      <c r="B42" s="16">
        <v>191</v>
      </c>
      <c r="C42" s="16">
        <v>214</v>
      </c>
      <c r="D42" s="17">
        <f t="shared" si="0"/>
        <v>23</v>
      </c>
      <c r="E42" s="18">
        <f t="shared" si="3"/>
        <v>12.0418848167539</v>
      </c>
      <c r="F42" s="19" t="s">
        <v>54</v>
      </c>
    </row>
    <row r="43" ht="30" customHeight="1">
      <c r="A43" s="20" t="s">
        <v>55</v>
      </c>
      <c r="B43" s="16">
        <v>15</v>
      </c>
      <c r="C43" s="16">
        <v>15</v>
      </c>
      <c r="D43" s="17">
        <f t="shared" si="0"/>
        <v>0</v>
      </c>
      <c r="E43" s="18">
        <f t="shared" si="3"/>
        <v>0</v>
      </c>
      <c r="F43" s="19" t="s">
        <v>54</v>
      </c>
    </row>
    <row r="44" ht="30" customHeight="1">
      <c r="A44" s="20" t="s">
        <v>56</v>
      </c>
      <c r="B44" s="16"/>
      <c r="C44" s="16"/>
      <c r="D44" s="17">
        <f t="shared" si="0"/>
        <v>0</v>
      </c>
      <c r="E44" s="18"/>
      <c r="F44" s="19"/>
    </row>
    <row r="45" ht="30" customHeight="1">
      <c r="A45" s="15" t="s">
        <v>57</v>
      </c>
      <c r="B45" s="16">
        <f>B46+B47+B48+B49+B50</f>
        <v>11640</v>
      </c>
      <c r="C45" s="16">
        <f>C46+C47+C48+C49+C50</f>
        <v>13637</v>
      </c>
      <c r="D45" s="17">
        <f t="shared" si="0"/>
        <v>1997</v>
      </c>
      <c r="E45" s="18">
        <f t="shared" si="3"/>
        <v>17.156357388316199</v>
      </c>
      <c r="F45" s="19"/>
    </row>
    <row r="46" ht="30" customHeight="1">
      <c r="A46" s="20" t="s">
        <v>58</v>
      </c>
      <c r="B46" s="16">
        <v>7231</v>
      </c>
      <c r="C46" s="16">
        <v>8730</v>
      </c>
      <c r="D46" s="17">
        <f t="shared" si="0"/>
        <v>1499</v>
      </c>
      <c r="E46" s="18">
        <f t="shared" si="3"/>
        <v>20.7301894620384</v>
      </c>
      <c r="F46" s="19" t="s">
        <v>59</v>
      </c>
    </row>
    <row r="47" ht="30" customHeight="1">
      <c r="A47" s="20" t="s">
        <v>60</v>
      </c>
      <c r="B47" s="16">
        <v>9</v>
      </c>
      <c r="C47" s="16"/>
      <c r="D47" s="17">
        <f t="shared" si="0"/>
        <v>-9</v>
      </c>
      <c r="E47" s="18">
        <f t="shared" si="3"/>
        <v>-100</v>
      </c>
      <c r="F47" s="19" t="s">
        <v>61</v>
      </c>
    </row>
    <row r="48" ht="30" customHeight="1">
      <c r="A48" s="20" t="s">
        <v>62</v>
      </c>
      <c r="B48" s="16">
        <v>3724</v>
      </c>
      <c r="C48" s="16">
        <v>4157</v>
      </c>
      <c r="D48" s="17">
        <f t="shared" si="0"/>
        <v>433</v>
      </c>
      <c r="E48" s="18">
        <f t="shared" si="3"/>
        <v>11.627282491944101</v>
      </c>
      <c r="F48" s="19" t="s">
        <v>63</v>
      </c>
    </row>
    <row r="49" ht="30" customHeight="1">
      <c r="A49" s="20" t="s">
        <v>64</v>
      </c>
      <c r="B49" s="16">
        <v>676</v>
      </c>
      <c r="C49" s="16">
        <v>750</v>
      </c>
      <c r="D49" s="17">
        <f t="shared" si="0"/>
        <v>74</v>
      </c>
      <c r="E49" s="18">
        <f t="shared" si="3"/>
        <v>10.9467455621302</v>
      </c>
      <c r="F49" s="19" t="s">
        <v>63</v>
      </c>
    </row>
    <row r="50" ht="30" customHeight="1">
      <c r="A50" s="20" t="s">
        <v>65</v>
      </c>
      <c r="B50" s="16"/>
      <c r="C50" s="17"/>
      <c r="D50" s="17">
        <f t="shared" si="0"/>
        <v>0</v>
      </c>
      <c r="E50" s="18" t="e">
        <f t="shared" si="3"/>
        <v>#DIV/0!</v>
      </c>
      <c r="F50" s="19"/>
    </row>
    <row r="51" ht="30" customHeight="1">
      <c r="A51" s="15" t="s">
        <v>66</v>
      </c>
      <c r="B51" s="16">
        <f>B52+B53+B54</f>
        <v>47213</v>
      </c>
      <c r="C51" s="17">
        <f>C36+C37+C45</f>
        <v>52419</v>
      </c>
      <c r="D51" s="17">
        <f t="shared" si="0"/>
        <v>5206</v>
      </c>
      <c r="E51" s="18">
        <f t="shared" si="3"/>
        <v>11.0266240230445</v>
      </c>
      <c r="F51" s="19"/>
    </row>
    <row r="52" ht="30" customHeight="1">
      <c r="A52" s="20" t="s">
        <v>67</v>
      </c>
      <c r="B52" s="16">
        <v>34544</v>
      </c>
      <c r="C52" s="17">
        <v>39155</v>
      </c>
      <c r="D52" s="17">
        <f t="shared" si="0"/>
        <v>4611</v>
      </c>
      <c r="E52" s="18">
        <f t="shared" si="3"/>
        <v>13.348193608151901</v>
      </c>
      <c r="F52" s="19"/>
    </row>
    <row r="53" ht="30" customHeight="1">
      <c r="A53" s="20" t="s">
        <v>68</v>
      </c>
      <c r="B53" s="16">
        <v>1276</v>
      </c>
      <c r="C53" s="17">
        <v>1260</v>
      </c>
      <c r="D53" s="17">
        <f t="shared" si="0"/>
        <v>-16</v>
      </c>
      <c r="E53" s="18">
        <f t="shared" si="3"/>
        <v>-1.25391849529781</v>
      </c>
      <c r="F53" s="19"/>
    </row>
    <row r="54" ht="30" customHeight="1">
      <c r="A54" s="20" t="s">
        <v>69</v>
      </c>
      <c r="B54" s="16">
        <v>11393</v>
      </c>
      <c r="C54" s="17">
        <v>12004</v>
      </c>
      <c r="D54" s="17">
        <f t="shared" si="0"/>
        <v>611</v>
      </c>
      <c r="E54" s="18">
        <f t="shared" si="3"/>
        <v>5.3629421574651097</v>
      </c>
      <c r="F54" s="19"/>
    </row>
    <row r="55" ht="30" customHeight="1">
      <c r="A55" s="21" t="s">
        <v>70</v>
      </c>
      <c r="B55" s="22"/>
      <c r="C55" s="22"/>
      <c r="D55" s="22"/>
      <c r="E55" s="22"/>
      <c r="F55" s="22"/>
    </row>
  </sheetData>
  <mergeCells count="3">
    <mergeCell ref="A2:F4"/>
    <mergeCell ref="A5:F5"/>
    <mergeCell ref="A55:F55"/>
  </mergeCells>
  <printOptions headings="0" gridLines="0"/>
  <pageMargins left="0.55486111111111103" right="0.16111111111111101" top="0.80277777777777803" bottom="0.80277777777777803"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J8" activeCellId="0" sqref="J8"/>
    </sheetView>
  </sheetViews>
  <sheetFormatPr defaultColWidth="9" defaultRowHeight="13.5" outlineLevelRow="5" outlineLevelCol="2"/>
  <cols>
    <col customWidth="1" min="1" max="1" width="25.875"/>
    <col customWidth="1" min="2" max="2" width="16"/>
    <col customWidth="1" min="3" max="3" width="25.25"/>
  </cols>
  <sheetData>
    <row r="1">
      <c r="A1" s="122" t="s">
        <v>1298</v>
      </c>
      <c r="B1" s="123"/>
      <c r="C1" s="123"/>
    </row>
    <row r="2" ht="27" customHeight="1">
      <c r="A2" s="124" t="s">
        <v>1299</v>
      </c>
      <c r="B2" s="124"/>
      <c r="C2" s="124"/>
    </row>
    <row r="3" ht="23" customHeight="1">
      <c r="A3" s="125" t="s">
        <v>189</v>
      </c>
      <c r="B3" s="125"/>
      <c r="C3" s="125"/>
    </row>
    <row r="4" ht="30" customHeight="1">
      <c r="A4" s="43" t="s">
        <v>1300</v>
      </c>
      <c r="B4" s="43" t="s">
        <v>1301</v>
      </c>
      <c r="C4" s="43" t="s">
        <v>8</v>
      </c>
    </row>
    <row r="5" ht="30" customHeight="1">
      <c r="A5" s="126" t="s">
        <v>1302</v>
      </c>
      <c r="B5" s="43">
        <v>360180</v>
      </c>
      <c r="C5" s="127"/>
    </row>
    <row r="6" ht="30" customHeight="1">
      <c r="A6" s="126" t="s">
        <v>1303</v>
      </c>
      <c r="B6" s="43">
        <v>357522</v>
      </c>
      <c r="C6" s="126"/>
    </row>
  </sheetData>
  <mergeCells count="3">
    <mergeCell ref="A1:C1"/>
    <mergeCell ref="A2:C2"/>
    <mergeCell ref="A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C2"/>
    </sheetView>
  </sheetViews>
  <sheetFormatPr defaultColWidth="9" defaultRowHeight="13.5" outlineLevelRow="7" outlineLevelCol="2"/>
  <cols>
    <col customWidth="1" min="1" max="1" width="26.25"/>
    <col customWidth="1" min="2" max="2" width="17.625"/>
    <col customWidth="1" min="3" max="3" width="29"/>
  </cols>
  <sheetData>
    <row r="1">
      <c r="A1" s="128" t="s">
        <v>1304</v>
      </c>
      <c r="B1" s="129"/>
      <c r="C1" s="129"/>
    </row>
    <row r="2" ht="33" customHeight="1">
      <c r="A2" s="124" t="s">
        <v>1305</v>
      </c>
      <c r="B2" s="124"/>
      <c r="C2" s="124"/>
    </row>
    <row r="3" ht="24" customHeight="1">
      <c r="A3" s="125" t="s">
        <v>189</v>
      </c>
      <c r="B3" s="125"/>
      <c r="C3" s="125"/>
    </row>
    <row r="4" ht="30" customHeight="1">
      <c r="A4" s="27" t="s">
        <v>1300</v>
      </c>
      <c r="B4" s="27" t="s">
        <v>1306</v>
      </c>
      <c r="C4" s="27" t="s">
        <v>1307</v>
      </c>
    </row>
    <row r="5" ht="30" customHeight="1">
      <c r="A5" s="126" t="s">
        <v>1308</v>
      </c>
      <c r="B5" s="43">
        <v>67240</v>
      </c>
      <c r="C5" s="127"/>
    </row>
    <row r="6" ht="30" customHeight="1">
      <c r="A6" s="126" t="s">
        <v>1309</v>
      </c>
      <c r="B6" s="43">
        <v>2300</v>
      </c>
      <c r="C6" s="126"/>
    </row>
    <row r="7" ht="30" customHeight="1">
      <c r="A7" s="126" t="s">
        <v>1310</v>
      </c>
      <c r="B7" s="43">
        <v>11454</v>
      </c>
      <c r="C7" s="126"/>
    </row>
    <row r="8" ht="30" customHeight="1">
      <c r="A8" s="126" t="s">
        <v>1311</v>
      </c>
      <c r="B8" s="130"/>
      <c r="C8" s="131"/>
    </row>
  </sheetData>
  <mergeCells count="3">
    <mergeCell ref="A1:C1"/>
    <mergeCell ref="A2:C2"/>
    <mergeCell ref="A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13" activeCellId="0" sqref="B13"/>
    </sheetView>
  </sheetViews>
  <sheetFormatPr defaultColWidth="9" defaultRowHeight="13.5" outlineLevelRow="6" outlineLevelCol="2"/>
  <cols>
    <col customWidth="1" min="1" max="1" width="29.375"/>
    <col customWidth="1" min="2" max="2" width="18"/>
    <col customWidth="1" min="3" max="3" width="27"/>
  </cols>
  <sheetData>
    <row r="1">
      <c r="A1" s="122" t="s">
        <v>1312</v>
      </c>
      <c r="B1" s="123"/>
      <c r="C1" s="123"/>
    </row>
    <row r="2" ht="24" customHeight="1">
      <c r="A2" s="132" t="s">
        <v>1313</v>
      </c>
      <c r="B2" s="132"/>
      <c r="C2" s="132"/>
    </row>
    <row r="3">
      <c r="A3" s="125" t="s">
        <v>189</v>
      </c>
      <c r="B3" s="125"/>
      <c r="C3" s="125"/>
    </row>
    <row r="4" ht="30" customHeight="1">
      <c r="A4" s="27" t="s">
        <v>1300</v>
      </c>
      <c r="B4" s="27" t="s">
        <v>1306</v>
      </c>
      <c r="C4" s="27" t="s">
        <v>8</v>
      </c>
    </row>
    <row r="5" ht="30" customHeight="1">
      <c r="A5" s="126" t="s">
        <v>1302</v>
      </c>
      <c r="B5" s="43">
        <v>368380</v>
      </c>
      <c r="C5" s="127" t="s">
        <v>1314</v>
      </c>
    </row>
    <row r="6" ht="30" customHeight="1">
      <c r="A6" s="126" t="s">
        <v>1303</v>
      </c>
      <c r="B6" s="43">
        <v>365722</v>
      </c>
      <c r="C6" s="126" t="s">
        <v>1315</v>
      </c>
    </row>
    <row r="7" ht="30" customHeight="1">
      <c r="A7" s="126" t="s">
        <v>1311</v>
      </c>
      <c r="B7" s="130"/>
      <c r="C7" s="131"/>
    </row>
  </sheetData>
  <mergeCells count="3">
    <mergeCell ref="A1:C1"/>
    <mergeCell ref="A2:C2"/>
    <mergeCell ref="A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8" activeCellId="0" sqref="D8"/>
    </sheetView>
  </sheetViews>
  <sheetFormatPr defaultColWidth="9" defaultRowHeight="13.5" outlineLevelRow="7" outlineLevelCol="2"/>
  <cols>
    <col customWidth="1" min="1" max="1" width="24.875"/>
    <col customWidth="1" min="2" max="2" width="13.875"/>
    <col customWidth="1" min="3" max="3" width="36.375"/>
  </cols>
  <sheetData>
    <row r="1" ht="26" customHeight="1">
      <c r="A1" s="128" t="s">
        <v>1316</v>
      </c>
      <c r="B1" s="129"/>
      <c r="C1" s="129"/>
    </row>
    <row r="2" ht="29" customHeight="1">
      <c r="A2" s="124" t="s">
        <v>1317</v>
      </c>
      <c r="B2" s="124"/>
      <c r="C2" s="124"/>
    </row>
    <row r="3" ht="22" customHeight="1">
      <c r="A3" s="125" t="s">
        <v>189</v>
      </c>
      <c r="B3" s="125"/>
      <c r="C3" s="125"/>
    </row>
    <row r="4" ht="30" customHeight="1">
      <c r="A4" s="27" t="s">
        <v>1300</v>
      </c>
      <c r="B4" s="27" t="s">
        <v>1306</v>
      </c>
      <c r="C4" s="27" t="s">
        <v>1307</v>
      </c>
    </row>
    <row r="5" ht="30" customHeight="1">
      <c r="A5" s="126" t="s">
        <v>1308</v>
      </c>
      <c r="B5" s="43">
        <v>0</v>
      </c>
      <c r="C5" s="127" t="s">
        <v>1318</v>
      </c>
    </row>
    <row r="6" ht="30" customHeight="1">
      <c r="A6" s="126" t="s">
        <v>1309</v>
      </c>
      <c r="B6" s="43">
        <v>77236</v>
      </c>
      <c r="C6" s="126" t="s">
        <v>1319</v>
      </c>
    </row>
    <row r="7" ht="30" customHeight="1">
      <c r="A7" s="126" t="s">
        <v>1310</v>
      </c>
      <c r="B7" s="43">
        <v>10788</v>
      </c>
      <c r="C7" s="126" t="s">
        <v>1319</v>
      </c>
    </row>
    <row r="8" ht="30" customHeight="1">
      <c r="A8" s="126" t="s">
        <v>1311</v>
      </c>
      <c r="B8" s="130"/>
      <c r="C8" s="131"/>
    </row>
  </sheetData>
  <mergeCells count="3">
    <mergeCell ref="A1:C1"/>
    <mergeCell ref="A2:C2"/>
    <mergeCell ref="A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13" activeCellId="0" sqref="D13"/>
    </sheetView>
  </sheetViews>
  <sheetFormatPr defaultColWidth="7" defaultRowHeight="13.5" outlineLevelCol="5"/>
  <cols>
    <col customWidth="1" min="1" max="1" style="133" width="23.875"/>
    <col customWidth="1" min="2" max="2" style="133" width="14.75"/>
    <col customWidth="1" min="3" max="3" style="133" width="16.5"/>
    <col customWidth="1" min="4" max="4" style="133" width="24"/>
    <col customWidth="1" min="5" max="5" style="133" width="15"/>
    <col customWidth="1" min="6" max="6" style="133" width="16.625"/>
    <col min="7" max="16384" style="133" width="7"/>
  </cols>
  <sheetData>
    <row r="1" s="133" customFormat="1" ht="25" customHeight="1">
      <c r="A1" s="134" t="s">
        <v>1320</v>
      </c>
      <c r="B1" s="135"/>
      <c r="C1" s="136"/>
      <c r="D1" s="137"/>
      <c r="E1" s="136"/>
      <c r="F1" s="136"/>
    </row>
    <row r="2" s="133" customFormat="1" ht="17.25">
      <c r="A2" s="138" t="s">
        <v>1321</v>
      </c>
      <c r="B2" s="138"/>
      <c r="C2" s="138"/>
      <c r="D2" s="138"/>
      <c r="E2" s="138"/>
      <c r="F2" s="138"/>
    </row>
    <row r="3" s="133" customFormat="1" ht="14.25">
      <c r="A3" s="139" t="s">
        <v>1322</v>
      </c>
      <c r="B3" s="140"/>
      <c r="C3" s="140"/>
      <c r="D3" s="140"/>
      <c r="E3" s="140"/>
      <c r="F3" s="140"/>
    </row>
    <row r="4" s="133" customFormat="1" ht="25" customHeight="1">
      <c r="A4" s="141" t="s">
        <v>1323</v>
      </c>
      <c r="B4" s="142"/>
      <c r="C4" s="143"/>
      <c r="D4" s="141" t="s">
        <v>1324</v>
      </c>
      <c r="E4" s="142"/>
      <c r="F4" s="143"/>
    </row>
    <row r="5" s="133" customFormat="1" ht="25" customHeight="1">
      <c r="A5" s="144" t="s">
        <v>76</v>
      </c>
      <c r="B5" s="145" t="s">
        <v>1325</v>
      </c>
      <c r="C5" s="146" t="s">
        <v>1326</v>
      </c>
      <c r="D5" s="144" t="s">
        <v>76</v>
      </c>
      <c r="E5" s="145" t="s">
        <v>1325</v>
      </c>
      <c r="F5" s="146" t="s">
        <v>1326</v>
      </c>
    </row>
    <row r="6" s="133" customFormat="1" ht="25" customHeight="1">
      <c r="A6" s="147" t="s">
        <v>1327</v>
      </c>
      <c r="B6" s="148">
        <v>7715</v>
      </c>
      <c r="C6" s="148">
        <v>45250</v>
      </c>
      <c r="D6" s="149" t="s">
        <v>1328</v>
      </c>
      <c r="E6" s="148">
        <v>24587</v>
      </c>
      <c r="F6" s="148">
        <v>22514</v>
      </c>
    </row>
    <row r="7" s="133" customFormat="1" ht="25" customHeight="1">
      <c r="A7" s="150" t="s">
        <v>1329</v>
      </c>
      <c r="B7" s="148">
        <v>4185</v>
      </c>
      <c r="C7" s="148">
        <v>4000</v>
      </c>
      <c r="D7" s="149" t="s">
        <v>1330</v>
      </c>
      <c r="E7" s="148">
        <v>40</v>
      </c>
      <c r="F7" s="148">
        <v>40</v>
      </c>
    </row>
    <row r="8" s="133" customFormat="1" ht="25" customHeight="1">
      <c r="A8" s="151" t="s">
        <v>1331</v>
      </c>
      <c r="B8" s="152">
        <v>25300</v>
      </c>
      <c r="C8" s="148"/>
      <c r="D8" s="149" t="s">
        <v>1332</v>
      </c>
      <c r="E8" s="148"/>
      <c r="F8" s="148"/>
    </row>
    <row r="9" s="133" customFormat="1" ht="25" customHeight="1">
      <c r="A9" s="153" t="s">
        <v>1333</v>
      </c>
      <c r="B9" s="152">
        <v>8500</v>
      </c>
      <c r="C9" s="148"/>
      <c r="D9" s="154"/>
      <c r="E9" s="148"/>
      <c r="F9" s="148"/>
    </row>
    <row r="10" s="133" customFormat="1" ht="25" customHeight="1">
      <c r="A10" s="153" t="s">
        <v>1334</v>
      </c>
      <c r="B10" s="152">
        <v>16800</v>
      </c>
      <c r="C10" s="148"/>
      <c r="D10" s="154"/>
      <c r="E10" s="148"/>
      <c r="F10" s="148"/>
    </row>
    <row r="11" s="133" customFormat="1" ht="25" customHeight="1">
      <c r="A11" s="155" t="s">
        <v>1335</v>
      </c>
      <c r="B11" s="152">
        <f>B12+B13+B14</f>
        <v>2040</v>
      </c>
      <c r="C11" s="148"/>
      <c r="D11" s="149" t="s">
        <v>1336</v>
      </c>
      <c r="E11" s="148"/>
      <c r="F11" s="148"/>
    </row>
    <row r="12" s="133" customFormat="1" ht="25" customHeight="1">
      <c r="A12" s="156" t="s">
        <v>146</v>
      </c>
      <c r="B12" s="152"/>
      <c r="C12" s="148"/>
      <c r="D12" s="157" t="s">
        <v>1230</v>
      </c>
      <c r="E12" s="148">
        <v>10800</v>
      </c>
      <c r="F12" s="148">
        <v>7724</v>
      </c>
    </row>
    <row r="13" s="133" customFormat="1" ht="25" customHeight="1">
      <c r="A13" s="156" t="s">
        <v>147</v>
      </c>
      <c r="B13" s="148"/>
      <c r="C13" s="148"/>
      <c r="D13" s="149" t="s">
        <v>1337</v>
      </c>
      <c r="E13" s="148"/>
      <c r="F13" s="148">
        <v>19012</v>
      </c>
    </row>
    <row r="14" s="133" customFormat="1" ht="25" customHeight="1">
      <c r="A14" s="156" t="s">
        <v>148</v>
      </c>
      <c r="B14" s="152">
        <v>2040</v>
      </c>
      <c r="C14" s="148"/>
      <c r="D14" s="158" t="s">
        <v>1338</v>
      </c>
      <c r="E14" s="148"/>
      <c r="F14" s="148"/>
    </row>
    <row r="15" s="133" customFormat="1" ht="25" customHeight="1">
      <c r="A15" s="155" t="s">
        <v>1339</v>
      </c>
      <c r="B15" s="152"/>
      <c r="C15" s="148"/>
      <c r="D15" s="149" t="s">
        <v>1340</v>
      </c>
      <c r="E15" s="152">
        <v>31511</v>
      </c>
      <c r="F15" s="148">
        <v>31471</v>
      </c>
    </row>
    <row r="16" ht="25" customHeight="1">
      <c r="A16" s="155" t="s">
        <v>1341</v>
      </c>
      <c r="B16" s="152">
        <v>27698</v>
      </c>
      <c r="C16" s="148">
        <v>31511</v>
      </c>
      <c r="D16" s="154"/>
      <c r="E16" s="148"/>
      <c r="F16" s="148"/>
    </row>
    <row r="17" ht="25" customHeight="1">
      <c r="A17" s="159" t="s">
        <v>153</v>
      </c>
      <c r="B17" s="152">
        <f>B6+B7+B8+B11+B16</f>
        <v>66938</v>
      </c>
      <c r="C17" s="152">
        <f>C6+C7+C8+C16</f>
        <v>80761</v>
      </c>
      <c r="D17" s="159" t="s">
        <v>154</v>
      </c>
      <c r="E17" s="152">
        <f>E6+E7+E12+E13+E15</f>
        <v>66938</v>
      </c>
      <c r="F17" s="152">
        <f>F6+F7+F12+F13+F15</f>
        <v>80761</v>
      </c>
    </row>
  </sheetData>
  <mergeCells count="4">
    <mergeCell ref="A2:F2"/>
    <mergeCell ref="A3:F3"/>
    <mergeCell ref="A4:C4"/>
    <mergeCell ref="D4:F4"/>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ellIs" priority="1" operator="equal" stopIfTrue="1" id="{00410050-00C5-4805-98F3-000800A100E5}">
            <xm:f>0</xm:f>
            <x14:dxf>
              <font>
                <b val="0"/>
                <color indexed="65"/>
              </font>
            </x14:dxf>
          </x14:cfRule>
          <xm:sqref>A9:A10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100" workbookViewId="0">
      <pane ySplit="2" topLeftCell="A3" activePane="bottomLeft" state="frozen"/>
      <selection activeCell="B70" activeCellId="0" sqref="B70"/>
    </sheetView>
  </sheetViews>
  <sheetFormatPr defaultColWidth="9" defaultRowHeight="13.5" outlineLevelCol="3"/>
  <cols>
    <col customWidth="1" min="1" max="1" style="22" width="9.625"/>
    <col customWidth="1" min="2" max="2" style="22" width="48.5"/>
    <col customWidth="1" min="3" max="3" style="2" width="14.5"/>
    <col customWidth="1" min="4" max="4" style="160" width="16.875"/>
    <col customWidth="1" min="5" max="5" width="13.875"/>
  </cols>
  <sheetData>
    <row r="1">
      <c r="A1" s="22" t="s">
        <v>1342</v>
      </c>
    </row>
    <row r="2" ht="40" customHeight="1">
      <c r="A2" s="138" t="s">
        <v>1343</v>
      </c>
      <c r="B2" s="161"/>
      <c r="C2" s="161"/>
      <c r="D2" s="162"/>
    </row>
    <row r="3" ht="25" customHeight="1">
      <c r="A3" s="163" t="s">
        <v>189</v>
      </c>
      <c r="B3" s="163"/>
      <c r="C3" s="164"/>
      <c r="D3" s="165"/>
    </row>
    <row r="4" ht="25" customHeight="1">
      <c r="A4" s="166" t="s">
        <v>74</v>
      </c>
      <c r="B4" s="166"/>
      <c r="C4" s="166"/>
      <c r="D4" s="167"/>
    </row>
    <row r="5" ht="33" customHeight="1">
      <c r="A5" s="26" t="s">
        <v>1217</v>
      </c>
      <c r="B5" s="26" t="s">
        <v>1344</v>
      </c>
      <c r="C5" s="11" t="s">
        <v>4</v>
      </c>
      <c r="D5" s="168" t="s">
        <v>1345</v>
      </c>
    </row>
    <row r="6" ht="25" customHeight="1">
      <c r="A6" s="169"/>
      <c r="B6" s="170" t="s">
        <v>1346</v>
      </c>
      <c r="C6" s="171">
        <f>C7</f>
        <v>7715</v>
      </c>
      <c r="D6" s="171">
        <f>D7</f>
        <v>45250</v>
      </c>
    </row>
    <row r="7" ht="25" customHeight="1">
      <c r="A7" s="172">
        <v>10301</v>
      </c>
      <c r="B7" s="173" t="s">
        <v>1347</v>
      </c>
      <c r="C7" s="26">
        <f>C16+C30+C40</f>
        <v>7715</v>
      </c>
      <c r="D7" s="26">
        <f>D16+D30+D40</f>
        <v>45250</v>
      </c>
    </row>
    <row r="8" ht="25" customHeight="1">
      <c r="A8" s="172">
        <v>1030102</v>
      </c>
      <c r="B8" s="172" t="s">
        <v>1348</v>
      </c>
      <c r="C8" s="174"/>
      <c r="D8" s="175"/>
    </row>
    <row r="9" ht="25" customHeight="1">
      <c r="A9" s="172">
        <v>1030106</v>
      </c>
      <c r="B9" s="176" t="s">
        <v>1349</v>
      </c>
      <c r="C9" s="177"/>
      <c r="D9" s="175"/>
    </row>
    <row r="10" ht="25" customHeight="1">
      <c r="A10" s="172">
        <v>1030110</v>
      </c>
      <c r="B10" s="172" t="s">
        <v>1350</v>
      </c>
      <c r="C10" s="174"/>
      <c r="D10" s="175"/>
    </row>
    <row r="11" ht="31" customHeight="1">
      <c r="A11" s="172">
        <v>1030112</v>
      </c>
      <c r="B11" s="172" t="s">
        <v>1351</v>
      </c>
      <c r="C11" s="174"/>
      <c r="D11" s="175"/>
    </row>
    <row r="12" ht="25" customHeight="1">
      <c r="A12" s="172">
        <v>1030121</v>
      </c>
      <c r="B12" s="172" t="s">
        <v>1352</v>
      </c>
      <c r="C12" s="174"/>
      <c r="D12" s="175"/>
    </row>
    <row r="13" ht="25" customHeight="1">
      <c r="A13" s="172">
        <v>1030129</v>
      </c>
      <c r="B13" s="172" t="s">
        <v>1353</v>
      </c>
      <c r="C13" s="174"/>
      <c r="D13" s="175"/>
    </row>
    <row r="14" ht="25" customHeight="1">
      <c r="A14" s="172">
        <v>1030146</v>
      </c>
      <c r="B14" s="172" t="s">
        <v>1354</v>
      </c>
      <c r="C14" s="174"/>
      <c r="D14" s="175"/>
    </row>
    <row r="15" ht="25" customHeight="1">
      <c r="A15" s="172">
        <v>1030147</v>
      </c>
      <c r="B15" s="172" t="s">
        <v>1355</v>
      </c>
      <c r="C15" s="174"/>
      <c r="D15" s="175"/>
    </row>
    <row r="16" ht="25" customHeight="1">
      <c r="A16" s="178">
        <v>1030148</v>
      </c>
      <c r="B16" s="179" t="s">
        <v>1356</v>
      </c>
      <c r="C16" s="180">
        <f>C17+C18+C19+C20+C21</f>
        <v>7534</v>
      </c>
      <c r="D16" s="168">
        <v>45000</v>
      </c>
    </row>
    <row r="17" ht="28" customHeight="1">
      <c r="A17" s="172">
        <v>103014801</v>
      </c>
      <c r="B17" s="172" t="s">
        <v>1357</v>
      </c>
      <c r="C17" s="174">
        <v>2428</v>
      </c>
      <c r="D17" s="175">
        <v>15000</v>
      </c>
    </row>
    <row r="18" ht="25" customHeight="1">
      <c r="A18" s="172">
        <v>103014802</v>
      </c>
      <c r="B18" s="172" t="s">
        <v>1358</v>
      </c>
      <c r="C18" s="174">
        <v>2</v>
      </c>
      <c r="D18" s="175"/>
    </row>
    <row r="19" ht="25" customHeight="1">
      <c r="A19" s="172">
        <v>103014803</v>
      </c>
      <c r="B19" s="172" t="s">
        <v>1359</v>
      </c>
      <c r="C19" s="174"/>
      <c r="D19" s="175"/>
    </row>
    <row r="20" ht="25" customHeight="1">
      <c r="A20" s="172">
        <v>103014898</v>
      </c>
      <c r="B20" s="172" t="s">
        <v>1360</v>
      </c>
      <c r="C20" s="174">
        <v>-5</v>
      </c>
      <c r="D20" s="175"/>
    </row>
    <row r="21" ht="29" customHeight="1">
      <c r="A21" s="172">
        <v>103014899</v>
      </c>
      <c r="B21" s="172" t="s">
        <v>1361</v>
      </c>
      <c r="C21" s="174">
        <v>5109</v>
      </c>
      <c r="D21" s="175">
        <v>30000</v>
      </c>
    </row>
    <row r="22" ht="25" customHeight="1">
      <c r="A22" s="172">
        <v>1030149</v>
      </c>
      <c r="B22" s="172" t="s">
        <v>1362</v>
      </c>
      <c r="C22" s="174"/>
      <c r="D22" s="175"/>
    </row>
    <row r="23" ht="25" customHeight="1">
      <c r="A23" s="172">
        <v>1030150</v>
      </c>
      <c r="B23" s="172" t="s">
        <v>1363</v>
      </c>
      <c r="C23" s="174"/>
      <c r="D23" s="175"/>
    </row>
    <row r="24" ht="25" customHeight="1">
      <c r="A24" s="172">
        <v>1030152</v>
      </c>
      <c r="B24" s="172" t="s">
        <v>1364</v>
      </c>
      <c r="C24" s="174"/>
      <c r="D24" s="175"/>
    </row>
    <row r="25" ht="25" customHeight="1">
      <c r="A25" s="172">
        <v>1030153</v>
      </c>
      <c r="B25" s="172" t="s">
        <v>1365</v>
      </c>
      <c r="C25" s="174"/>
      <c r="D25" s="175"/>
    </row>
    <row r="26" ht="25" customHeight="1">
      <c r="A26" s="172">
        <v>1030154</v>
      </c>
      <c r="B26" s="172" t="s">
        <v>1366</v>
      </c>
      <c r="C26" s="174"/>
      <c r="D26" s="175"/>
    </row>
    <row r="27" ht="25" customHeight="1">
      <c r="A27" s="172">
        <v>1030155</v>
      </c>
      <c r="B27" s="172" t="s">
        <v>1367</v>
      </c>
      <c r="C27" s="174"/>
      <c r="D27" s="175"/>
    </row>
    <row r="28" ht="25" customHeight="1">
      <c r="A28" s="172">
        <v>103015501</v>
      </c>
      <c r="B28" s="172" t="s">
        <v>1368</v>
      </c>
      <c r="C28" s="174"/>
      <c r="D28" s="175"/>
    </row>
    <row r="29" ht="25" customHeight="1">
      <c r="A29" s="172">
        <v>103015502</v>
      </c>
      <c r="B29" s="172" t="s">
        <v>1369</v>
      </c>
      <c r="C29" s="174"/>
      <c r="D29" s="175"/>
    </row>
    <row r="30" ht="25" customHeight="1">
      <c r="A30" s="178">
        <v>1030156</v>
      </c>
      <c r="B30" s="179" t="s">
        <v>1370</v>
      </c>
      <c r="C30" s="180">
        <v>49</v>
      </c>
      <c r="D30" s="168">
        <v>30</v>
      </c>
    </row>
    <row r="31" ht="25" customHeight="1">
      <c r="A31" s="172">
        <v>1030157</v>
      </c>
      <c r="B31" s="172" t="s">
        <v>1371</v>
      </c>
      <c r="C31" s="174"/>
      <c r="D31" s="175"/>
    </row>
    <row r="32" ht="25" customHeight="1">
      <c r="A32" s="172">
        <v>1030158</v>
      </c>
      <c r="B32" s="172" t="s">
        <v>1372</v>
      </c>
      <c r="C32" s="174"/>
      <c r="D32" s="175"/>
    </row>
    <row r="33" ht="25" customHeight="1">
      <c r="A33" s="172">
        <v>103015801</v>
      </c>
      <c r="B33" s="172" t="s">
        <v>1373</v>
      </c>
      <c r="C33" s="174"/>
      <c r="D33" s="175"/>
    </row>
    <row r="34" ht="25" customHeight="1">
      <c r="A34" s="172">
        <v>103015803</v>
      </c>
      <c r="B34" s="172" t="s">
        <v>1374</v>
      </c>
      <c r="C34" s="174"/>
      <c r="D34" s="175"/>
    </row>
    <row r="35" ht="25" customHeight="1">
      <c r="A35" s="172">
        <v>1030159</v>
      </c>
      <c r="B35" s="172" t="s">
        <v>1375</v>
      </c>
      <c r="C35" s="174"/>
      <c r="D35" s="175"/>
    </row>
    <row r="36" ht="25" customHeight="1">
      <c r="A36" s="172">
        <v>1030166</v>
      </c>
      <c r="B36" s="172" t="s">
        <v>1376</v>
      </c>
      <c r="C36" s="174"/>
      <c r="D36" s="175"/>
    </row>
    <row r="37" ht="25" customHeight="1">
      <c r="A37" s="172">
        <v>1030168</v>
      </c>
      <c r="B37" s="172" t="s">
        <v>1377</v>
      </c>
      <c r="C37" s="174"/>
      <c r="D37" s="175"/>
    </row>
    <row r="38" ht="25" customHeight="1">
      <c r="A38" s="172">
        <v>1030171</v>
      </c>
      <c r="B38" s="172" t="s">
        <v>1378</v>
      </c>
      <c r="C38" s="174"/>
      <c r="D38" s="175"/>
    </row>
    <row r="39" ht="25" customHeight="1">
      <c r="A39" s="172">
        <v>1030175</v>
      </c>
      <c r="B39" s="172" t="s">
        <v>1379</v>
      </c>
      <c r="C39" s="174"/>
      <c r="D39" s="175"/>
    </row>
    <row r="40" ht="30" customHeight="1">
      <c r="A40" s="178">
        <v>1030178</v>
      </c>
      <c r="B40" s="179" t="s">
        <v>1380</v>
      </c>
      <c r="C40" s="180">
        <v>132</v>
      </c>
      <c r="D40" s="168">
        <v>220</v>
      </c>
    </row>
    <row r="41" ht="28" customHeight="1">
      <c r="A41" s="172">
        <v>1030180</v>
      </c>
      <c r="B41" s="172" t="s">
        <v>1381</v>
      </c>
      <c r="C41" s="174"/>
      <c r="D41" s="175"/>
    </row>
    <row r="42" ht="32" customHeight="1">
      <c r="A42" s="172">
        <v>103018001</v>
      </c>
      <c r="B42" s="172" t="s">
        <v>1382</v>
      </c>
      <c r="C42" s="174"/>
      <c r="D42" s="175"/>
    </row>
    <row r="43" ht="25" customHeight="1">
      <c r="A43" s="172">
        <v>103018002</v>
      </c>
      <c r="B43" s="172" t="s">
        <v>1383</v>
      </c>
      <c r="C43" s="174"/>
      <c r="D43" s="175"/>
    </row>
    <row r="44" ht="25" customHeight="1">
      <c r="A44" s="172">
        <v>103018003</v>
      </c>
      <c r="B44" s="172" t="s">
        <v>1384</v>
      </c>
      <c r="C44" s="174"/>
      <c r="D44" s="175"/>
    </row>
    <row r="45" ht="25" customHeight="1">
      <c r="A45" s="172">
        <v>103018004</v>
      </c>
      <c r="B45" s="172" t="s">
        <v>1385</v>
      </c>
      <c r="C45" s="174"/>
      <c r="D45" s="175"/>
    </row>
    <row r="46" ht="25" customHeight="1">
      <c r="A46" s="172">
        <v>103018005</v>
      </c>
      <c r="B46" s="172" t="s">
        <v>1386</v>
      </c>
      <c r="C46" s="174"/>
      <c r="D46" s="175"/>
    </row>
    <row r="47" ht="25" customHeight="1">
      <c r="A47" s="172">
        <v>103018006</v>
      </c>
      <c r="B47" s="172" t="s">
        <v>1387</v>
      </c>
      <c r="C47" s="174"/>
      <c r="D47" s="175"/>
    </row>
    <row r="48" ht="25" customHeight="1">
      <c r="A48" s="172">
        <v>103018007</v>
      </c>
      <c r="B48" s="172" t="s">
        <v>1388</v>
      </c>
      <c r="C48" s="174"/>
      <c r="D48" s="175"/>
    </row>
    <row r="49" ht="25" customHeight="1">
      <c r="A49" s="172">
        <v>1030199</v>
      </c>
      <c r="B49" s="172" t="s">
        <v>1389</v>
      </c>
      <c r="C49" s="174"/>
      <c r="D49" s="175"/>
    </row>
    <row r="50" ht="25" customHeight="1">
      <c r="A50" s="172">
        <v>10310</v>
      </c>
      <c r="B50" s="178" t="s">
        <v>1390</v>
      </c>
      <c r="C50" s="181"/>
      <c r="D50" s="175"/>
    </row>
    <row r="51" ht="32" customHeight="1">
      <c r="A51" s="172">
        <v>1031003</v>
      </c>
      <c r="B51" s="172" t="s">
        <v>1391</v>
      </c>
      <c r="C51" s="174"/>
      <c r="D51" s="175"/>
    </row>
    <row r="52" ht="32" customHeight="1">
      <c r="A52" s="172">
        <v>1031005</v>
      </c>
      <c r="B52" s="172" t="s">
        <v>1392</v>
      </c>
      <c r="C52" s="174"/>
      <c r="D52" s="175"/>
    </row>
    <row r="53" ht="31" customHeight="1">
      <c r="A53" s="172">
        <v>1031006</v>
      </c>
      <c r="B53" s="172" t="s">
        <v>1393</v>
      </c>
      <c r="C53" s="174"/>
      <c r="D53" s="175"/>
    </row>
    <row r="54" ht="32" customHeight="1">
      <c r="A54" s="172">
        <v>103100601</v>
      </c>
      <c r="B54" s="172" t="s">
        <v>1394</v>
      </c>
      <c r="C54" s="174"/>
      <c r="D54" s="175"/>
    </row>
    <row r="55" ht="31" customHeight="1">
      <c r="A55" s="172">
        <v>103100602</v>
      </c>
      <c r="B55" s="172" t="s">
        <v>1395</v>
      </c>
      <c r="C55" s="174"/>
      <c r="D55" s="175"/>
    </row>
    <row r="56" ht="34" customHeight="1">
      <c r="A56" s="172">
        <v>103100699</v>
      </c>
      <c r="B56" s="172" t="s">
        <v>1396</v>
      </c>
      <c r="C56" s="174"/>
      <c r="D56" s="175"/>
    </row>
    <row r="57" ht="33" customHeight="1">
      <c r="A57" s="172">
        <v>1031008</v>
      </c>
      <c r="B57" s="172" t="s">
        <v>1397</v>
      </c>
      <c r="C57" s="174"/>
      <c r="D57" s="168"/>
    </row>
    <row r="58" ht="32" customHeight="1">
      <c r="A58" s="172">
        <v>1031009</v>
      </c>
      <c r="B58" s="172" t="s">
        <v>1398</v>
      </c>
      <c r="C58" s="174"/>
      <c r="D58" s="175"/>
    </row>
    <row r="59" ht="34" customHeight="1">
      <c r="A59" s="172">
        <v>1031010</v>
      </c>
      <c r="B59" s="172" t="s">
        <v>1399</v>
      </c>
      <c r="C59" s="174"/>
      <c r="D59" s="175"/>
    </row>
    <row r="60" ht="39" customHeight="1">
      <c r="A60" s="172">
        <v>1031011</v>
      </c>
      <c r="B60" s="172" t="s">
        <v>1400</v>
      </c>
      <c r="C60" s="174"/>
      <c r="D60" s="175"/>
    </row>
    <row r="61" ht="30" customHeight="1">
      <c r="A61" s="172">
        <v>1031012</v>
      </c>
      <c r="B61" s="172" t="s">
        <v>1401</v>
      </c>
      <c r="C61" s="174"/>
      <c r="D61" s="175"/>
    </row>
    <row r="62" ht="30" customHeight="1">
      <c r="A62" s="172">
        <v>1031013</v>
      </c>
      <c r="B62" s="172" t="s">
        <v>1402</v>
      </c>
      <c r="C62" s="174"/>
      <c r="D62" s="175"/>
    </row>
    <row r="63" ht="30" customHeight="1">
      <c r="A63" s="172">
        <v>103101301</v>
      </c>
      <c r="B63" s="172" t="s">
        <v>1403</v>
      </c>
      <c r="C63" s="174"/>
      <c r="D63" s="175"/>
    </row>
    <row r="64" ht="30" customHeight="1">
      <c r="A64" s="172">
        <v>103101399</v>
      </c>
      <c r="B64" s="172" t="s">
        <v>1404</v>
      </c>
      <c r="C64" s="174"/>
      <c r="D64" s="175"/>
    </row>
    <row r="65" ht="30" customHeight="1">
      <c r="A65" s="172">
        <v>1031014</v>
      </c>
      <c r="B65" s="172" t="s">
        <v>1405</v>
      </c>
      <c r="C65" s="174"/>
      <c r="D65" s="175"/>
    </row>
    <row r="66" ht="36" customHeight="1">
      <c r="A66" s="172">
        <v>1031099</v>
      </c>
      <c r="B66" s="172" t="s">
        <v>1406</v>
      </c>
      <c r="C66" s="174"/>
      <c r="D66" s="175"/>
    </row>
    <row r="67" ht="33" customHeight="1">
      <c r="A67" s="172">
        <v>103109998</v>
      </c>
      <c r="B67" s="172" t="s">
        <v>1407</v>
      </c>
      <c r="C67" s="174"/>
      <c r="D67" s="175"/>
    </row>
    <row r="68" ht="30" customHeight="1">
      <c r="A68" s="172">
        <v>103109999</v>
      </c>
      <c r="B68" s="172" t="s">
        <v>1406</v>
      </c>
      <c r="C68" s="174"/>
      <c r="D68" s="175"/>
    </row>
    <row r="69" ht="25" customHeight="1">
      <c r="A69" s="169"/>
      <c r="B69" s="182" t="s">
        <v>79</v>
      </c>
      <c r="C69" s="41">
        <v>4185</v>
      </c>
      <c r="D69" s="175">
        <v>4000</v>
      </c>
    </row>
    <row r="70" ht="25" customHeight="1">
      <c r="A70" s="169"/>
      <c r="B70" s="176" t="s">
        <v>1408</v>
      </c>
      <c r="C70" s="177">
        <v>25300</v>
      </c>
      <c r="D70" s="183"/>
    </row>
    <row r="71" ht="25" customHeight="1">
      <c r="A71" s="169"/>
      <c r="B71" s="176" t="s">
        <v>144</v>
      </c>
      <c r="C71" s="177">
        <f>C72+C73</f>
        <v>2040</v>
      </c>
      <c r="D71" s="183"/>
    </row>
    <row r="72" ht="25" customHeight="1">
      <c r="A72" s="169"/>
      <c r="B72" s="182" t="s">
        <v>1409</v>
      </c>
      <c r="C72" s="41">
        <v>2040</v>
      </c>
      <c r="D72" s="183"/>
    </row>
    <row r="73" ht="25" customHeight="1">
      <c r="A73" s="169"/>
      <c r="B73" s="184" t="s">
        <v>1410</v>
      </c>
      <c r="C73" s="185"/>
      <c r="D73" s="183"/>
    </row>
    <row r="74" ht="25" customHeight="1">
      <c r="A74" s="169"/>
      <c r="B74" s="186" t="s">
        <v>1411</v>
      </c>
      <c r="C74" s="187">
        <v>27698</v>
      </c>
      <c r="D74" s="183">
        <v>31511</v>
      </c>
    </row>
    <row r="75" ht="25" customHeight="1">
      <c r="A75" s="169"/>
      <c r="B75" s="188" t="s">
        <v>1412</v>
      </c>
      <c r="C75" s="189">
        <f>C6+C69+C70+C71+C74</f>
        <v>66938</v>
      </c>
      <c r="D75" s="190">
        <f>D6+D69+D70+D71+D74</f>
        <v>80761</v>
      </c>
    </row>
  </sheetData>
  <mergeCells count="3">
    <mergeCell ref="A2:D2"/>
    <mergeCell ref="A3:D3"/>
    <mergeCell ref="A4:D4"/>
  </mergeCells>
  <printOptions headings="0" gridLines="0"/>
  <pageMargins left="0.55486111111111103" right="0.16111111111111101" top="0.60624999999999984" bottom="0.409027777777777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100" workbookViewId="0">
      <pane ySplit="2" topLeftCell="A3" activePane="bottomLeft" state="frozen"/>
      <selection activeCell="B247" activeCellId="0" sqref="B247"/>
    </sheetView>
  </sheetViews>
  <sheetFormatPr defaultColWidth="9" defaultRowHeight="13.5" outlineLevelCol="3"/>
  <cols>
    <col customWidth="1" min="1" max="1" style="22" width="8.875"/>
    <col customWidth="1" min="2" max="2" width="50.375"/>
    <col customWidth="1" min="3" max="3" style="2" width="14.125"/>
    <col customWidth="1" min="4" max="4" style="2" width="14"/>
    <col customWidth="1" min="5" max="5" width="13.875"/>
  </cols>
  <sheetData>
    <row r="1" ht="17" customHeight="1">
      <c r="A1" s="22" t="s">
        <v>1413</v>
      </c>
      <c r="B1" s="22"/>
      <c r="C1" s="22"/>
      <c r="D1" s="22"/>
    </row>
    <row r="2" ht="40" customHeight="1">
      <c r="A2" s="138" t="s">
        <v>1414</v>
      </c>
      <c r="B2" s="161"/>
      <c r="C2" s="161"/>
      <c r="D2" s="161"/>
    </row>
    <row r="3" ht="25" customHeight="1">
      <c r="A3" s="191" t="s">
        <v>189</v>
      </c>
      <c r="B3" s="163"/>
      <c r="C3" s="164"/>
      <c r="D3" s="164"/>
    </row>
    <row r="4" ht="25" customHeight="1">
      <c r="A4" s="166" t="s">
        <v>75</v>
      </c>
      <c r="B4" s="166"/>
      <c r="C4" s="166"/>
      <c r="D4" s="166"/>
    </row>
    <row r="5" ht="33" customHeight="1">
      <c r="A5" s="26" t="s">
        <v>1217</v>
      </c>
      <c r="B5" s="26" t="s">
        <v>1415</v>
      </c>
      <c r="C5" s="11" t="s">
        <v>4</v>
      </c>
      <c r="D5" s="171" t="s">
        <v>1345</v>
      </c>
    </row>
    <row r="6" ht="25" customHeight="1">
      <c r="A6" s="184"/>
      <c r="B6" s="170" t="s">
        <v>1416</v>
      </c>
      <c r="C6" s="171">
        <f>C7+C15+C31+C43+C54+C112+C136+C179+C188+C214+C231</f>
        <v>24587</v>
      </c>
      <c r="D6" s="171">
        <f>D7+D15+D31+D43+D54+D112+D136+D179+D188+D214+D231</f>
        <v>22514</v>
      </c>
    </row>
    <row r="7" ht="25" customHeight="1">
      <c r="A7" s="170">
        <v>206</v>
      </c>
      <c r="B7" s="173" t="s">
        <v>476</v>
      </c>
      <c r="C7" s="26"/>
      <c r="D7" s="171">
        <f>D8+D9+D10+D11+D12+D13+D14</f>
        <v>0</v>
      </c>
    </row>
    <row r="8" ht="25" customHeight="1">
      <c r="A8" s="172">
        <v>20610</v>
      </c>
      <c r="B8" s="192"/>
      <c r="C8" s="177"/>
      <c r="D8" s="171"/>
    </row>
    <row r="9" ht="25" customHeight="1">
      <c r="A9" s="172">
        <v>2061001</v>
      </c>
      <c r="B9" s="193" t="s">
        <v>1417</v>
      </c>
      <c r="C9" s="174"/>
      <c r="D9" s="185"/>
    </row>
    <row r="10" ht="25" customHeight="1">
      <c r="A10" s="172">
        <v>2061002</v>
      </c>
      <c r="B10" s="193" t="s">
        <v>1418</v>
      </c>
      <c r="C10" s="174"/>
      <c r="D10" s="185"/>
    </row>
    <row r="11" ht="31" customHeight="1">
      <c r="A11" s="172">
        <v>2061003</v>
      </c>
      <c r="B11" s="193" t="s">
        <v>1419</v>
      </c>
      <c r="C11" s="174"/>
      <c r="D11" s="185"/>
    </row>
    <row r="12" ht="25" customHeight="1">
      <c r="A12" s="172">
        <v>2061004</v>
      </c>
      <c r="B12" s="193" t="s">
        <v>1420</v>
      </c>
      <c r="C12" s="174"/>
      <c r="D12" s="185"/>
    </row>
    <row r="13" ht="25" customHeight="1">
      <c r="A13" s="172">
        <v>2061005</v>
      </c>
      <c r="B13" s="193" t="s">
        <v>1421</v>
      </c>
      <c r="C13" s="174"/>
      <c r="D13" s="185"/>
    </row>
    <row r="14" ht="25" customHeight="1">
      <c r="A14" s="172">
        <v>2061099</v>
      </c>
      <c r="B14" s="193" t="s">
        <v>1422</v>
      </c>
      <c r="C14" s="174"/>
      <c r="D14" s="185"/>
    </row>
    <row r="15" ht="25" customHeight="1">
      <c r="A15" s="178">
        <v>207</v>
      </c>
      <c r="B15" s="28" t="s">
        <v>525</v>
      </c>
      <c r="C15" s="26"/>
      <c r="D15" s="185">
        <f>D16+D17+D18+D20+D19+D21+D22+D23+D24+D25+D26+D27+D28+D29+D30</f>
        <v>0</v>
      </c>
    </row>
    <row r="16" ht="25" customHeight="1">
      <c r="A16" s="172">
        <v>20707</v>
      </c>
      <c r="B16" s="192" t="s">
        <v>1423</v>
      </c>
      <c r="C16" s="177"/>
      <c r="D16" s="185"/>
    </row>
    <row r="17" ht="48" customHeight="1">
      <c r="A17" s="172">
        <v>2070701</v>
      </c>
      <c r="B17" s="193" t="s">
        <v>1424</v>
      </c>
      <c r="C17" s="174"/>
      <c r="D17" s="185"/>
    </row>
    <row r="18" ht="25" customHeight="1">
      <c r="A18" s="172">
        <v>2070702</v>
      </c>
      <c r="B18" s="193" t="s">
        <v>1425</v>
      </c>
      <c r="C18" s="174"/>
      <c r="D18" s="185"/>
    </row>
    <row r="19" ht="25" customHeight="1">
      <c r="A19" s="172">
        <v>2070703</v>
      </c>
      <c r="B19" s="193" t="s">
        <v>1426</v>
      </c>
      <c r="C19" s="174"/>
      <c r="D19" s="185"/>
    </row>
    <row r="20" ht="25" customHeight="1">
      <c r="A20" s="172">
        <v>2070704</v>
      </c>
      <c r="B20" s="193" t="s">
        <v>1427</v>
      </c>
      <c r="C20" s="174"/>
      <c r="D20" s="185"/>
    </row>
    <row r="21" ht="29" customHeight="1">
      <c r="A21" s="172">
        <v>2070799</v>
      </c>
      <c r="B21" s="193" t="s">
        <v>1428</v>
      </c>
      <c r="C21" s="174"/>
      <c r="D21" s="185"/>
    </row>
    <row r="22" ht="25" customHeight="1">
      <c r="A22" s="172">
        <v>20709</v>
      </c>
      <c r="B22" s="192" t="s">
        <v>1429</v>
      </c>
      <c r="C22" s="177"/>
      <c r="D22" s="185"/>
    </row>
    <row r="23" ht="25" customHeight="1">
      <c r="A23" s="172">
        <v>2070901</v>
      </c>
      <c r="B23" s="193" t="s">
        <v>1430</v>
      </c>
      <c r="C23" s="174"/>
      <c r="D23" s="185"/>
    </row>
    <row r="24" ht="25" customHeight="1">
      <c r="A24" s="172">
        <v>2070902</v>
      </c>
      <c r="B24" s="193" t="s">
        <v>1431</v>
      </c>
      <c r="C24" s="174"/>
      <c r="D24" s="185"/>
    </row>
    <row r="25" ht="25" customHeight="1">
      <c r="A25" s="172">
        <v>2070903</v>
      </c>
      <c r="B25" s="193" t="s">
        <v>1432</v>
      </c>
      <c r="C25" s="174"/>
      <c r="D25" s="185"/>
    </row>
    <row r="26" ht="25" customHeight="1">
      <c r="A26" s="172">
        <v>2070904</v>
      </c>
      <c r="B26" s="193" t="s">
        <v>1433</v>
      </c>
      <c r="C26" s="174"/>
      <c r="D26" s="185"/>
    </row>
    <row r="27" ht="25" customHeight="1">
      <c r="A27" s="172">
        <v>2070999</v>
      </c>
      <c r="B27" s="193" t="s">
        <v>1434</v>
      </c>
      <c r="C27" s="174"/>
      <c r="D27" s="185"/>
    </row>
    <row r="28" ht="27" customHeight="1">
      <c r="A28" s="172">
        <v>20710</v>
      </c>
      <c r="B28" s="192" t="s">
        <v>1435</v>
      </c>
      <c r="C28" s="177"/>
      <c r="D28" s="185"/>
    </row>
    <row r="29" ht="25" customHeight="1">
      <c r="A29" s="172">
        <v>2071001</v>
      </c>
      <c r="B29" s="193" t="s">
        <v>1436</v>
      </c>
      <c r="C29" s="174"/>
      <c r="D29" s="185"/>
    </row>
    <row r="30" ht="25" customHeight="1">
      <c r="A30" s="172">
        <v>2071099</v>
      </c>
      <c r="B30" s="193" t="s">
        <v>1437</v>
      </c>
      <c r="C30" s="174"/>
      <c r="D30" s="185"/>
    </row>
    <row r="31" ht="25" customHeight="1">
      <c r="A31" s="178">
        <v>208</v>
      </c>
      <c r="B31" s="28" t="s">
        <v>567</v>
      </c>
      <c r="C31" s="26">
        <f>C32+C36+C40</f>
        <v>2926</v>
      </c>
      <c r="D31" s="26">
        <f>D32+D36+D40</f>
        <v>2969</v>
      </c>
    </row>
    <row r="32" ht="25" customHeight="1">
      <c r="A32" s="172">
        <v>20822</v>
      </c>
      <c r="B32" s="192" t="s">
        <v>1438</v>
      </c>
      <c r="C32" s="177">
        <f>C33+C34+C35</f>
        <v>2890</v>
      </c>
      <c r="D32" s="177">
        <f>D33+D34+D35</f>
        <v>2969</v>
      </c>
    </row>
    <row r="33" ht="25" customHeight="1">
      <c r="A33" s="172">
        <v>2082201</v>
      </c>
      <c r="B33" s="193" t="s">
        <v>1439</v>
      </c>
      <c r="C33" s="174">
        <v>1288</v>
      </c>
      <c r="D33" s="185">
        <v>1263</v>
      </c>
    </row>
    <row r="34" ht="25" customHeight="1">
      <c r="A34" s="172">
        <v>2082202</v>
      </c>
      <c r="B34" s="193" t="s">
        <v>1440</v>
      </c>
      <c r="C34" s="174">
        <v>1602</v>
      </c>
      <c r="D34" s="185">
        <v>1706</v>
      </c>
    </row>
    <row r="35" ht="25" customHeight="1">
      <c r="A35" s="172">
        <v>2082299</v>
      </c>
      <c r="B35" s="193" t="s">
        <v>1441</v>
      </c>
      <c r="C35" s="174"/>
      <c r="D35" s="185"/>
    </row>
    <row r="36" ht="25" customHeight="1">
      <c r="A36" s="172">
        <v>20823</v>
      </c>
      <c r="B36" s="192" t="s">
        <v>1442</v>
      </c>
      <c r="C36" s="177">
        <f>C37+C38+C39</f>
        <v>36</v>
      </c>
      <c r="D36" s="177">
        <f>D37+D38+D39</f>
        <v>0</v>
      </c>
    </row>
    <row r="37" ht="25" customHeight="1">
      <c r="A37" s="172">
        <v>2082301</v>
      </c>
      <c r="B37" s="193" t="s">
        <v>1439</v>
      </c>
      <c r="C37" s="174"/>
      <c r="D37" s="185"/>
    </row>
    <row r="38" ht="25" customHeight="1">
      <c r="A38" s="172">
        <v>2082302</v>
      </c>
      <c r="B38" s="193" t="s">
        <v>1440</v>
      </c>
      <c r="C38" s="174">
        <v>36</v>
      </c>
      <c r="D38" s="185"/>
    </row>
    <row r="39" ht="25" customHeight="1">
      <c r="A39" s="172">
        <v>2082399</v>
      </c>
      <c r="B39" s="193" t="s">
        <v>1443</v>
      </c>
      <c r="C39" s="174"/>
      <c r="D39" s="185"/>
    </row>
    <row r="40" ht="30" customHeight="1">
      <c r="A40" s="172">
        <v>20829</v>
      </c>
      <c r="B40" s="192" t="s">
        <v>1444</v>
      </c>
      <c r="C40" s="177">
        <f>C41+C42</f>
        <v>0</v>
      </c>
      <c r="D40" s="177">
        <f>D41+D42</f>
        <v>0</v>
      </c>
    </row>
    <row r="41" ht="28" customHeight="1">
      <c r="A41" s="172">
        <v>2082901</v>
      </c>
      <c r="B41" s="193" t="s">
        <v>1440</v>
      </c>
      <c r="C41" s="174"/>
      <c r="D41" s="185"/>
    </row>
    <row r="42" ht="32" customHeight="1">
      <c r="A42" s="172">
        <v>2082999</v>
      </c>
      <c r="B42" s="193" t="s">
        <v>1445</v>
      </c>
      <c r="C42" s="174"/>
      <c r="D42" s="185"/>
    </row>
    <row r="43" ht="25" customHeight="1">
      <c r="A43" s="178">
        <v>211</v>
      </c>
      <c r="B43" s="28" t="s">
        <v>741</v>
      </c>
      <c r="C43" s="26"/>
      <c r="D43" s="185">
        <f>D44+D45+D46+D47+D48+D49+D50+D51+D52+D53</f>
        <v>0</v>
      </c>
    </row>
    <row r="44" ht="25" customHeight="1">
      <c r="A44" s="172">
        <v>21160</v>
      </c>
      <c r="B44" s="192" t="s">
        <v>1446</v>
      </c>
      <c r="C44" s="177"/>
      <c r="D44" s="185"/>
    </row>
    <row r="45" ht="25" customHeight="1">
      <c r="A45" s="172">
        <v>2116001</v>
      </c>
      <c r="B45" s="193" t="s">
        <v>1447</v>
      </c>
      <c r="C45" s="174"/>
      <c r="D45" s="185"/>
    </row>
    <row r="46" ht="25" customHeight="1">
      <c r="A46" s="172">
        <v>2116002</v>
      </c>
      <c r="B46" s="193" t="s">
        <v>1448</v>
      </c>
      <c r="C46" s="174"/>
      <c r="D46" s="185"/>
    </row>
    <row r="47" ht="25" customHeight="1">
      <c r="A47" s="172">
        <v>2116003</v>
      </c>
      <c r="B47" s="193" t="s">
        <v>1449</v>
      </c>
      <c r="C47" s="174"/>
      <c r="D47" s="185"/>
    </row>
    <row r="48" ht="25" customHeight="1">
      <c r="A48" s="172">
        <v>2116099</v>
      </c>
      <c r="B48" s="193" t="s">
        <v>1450</v>
      </c>
      <c r="C48" s="174"/>
      <c r="D48" s="185"/>
    </row>
    <row r="49" ht="25" customHeight="1">
      <c r="A49" s="172">
        <v>21161</v>
      </c>
      <c r="B49" s="192" t="s">
        <v>1451</v>
      </c>
      <c r="C49" s="177"/>
      <c r="D49" s="185"/>
    </row>
    <row r="50" ht="25" customHeight="1">
      <c r="A50" s="172">
        <v>2116101</v>
      </c>
      <c r="B50" s="193" t="s">
        <v>1452</v>
      </c>
      <c r="C50" s="174"/>
      <c r="D50" s="185"/>
    </row>
    <row r="51" ht="32" customHeight="1">
      <c r="A51" s="172">
        <v>2116102</v>
      </c>
      <c r="B51" s="193" t="s">
        <v>1453</v>
      </c>
      <c r="C51" s="174"/>
      <c r="D51" s="185"/>
    </row>
    <row r="52" ht="32" customHeight="1">
      <c r="A52" s="172">
        <v>2116103</v>
      </c>
      <c r="B52" s="193" t="s">
        <v>1454</v>
      </c>
      <c r="C52" s="174"/>
      <c r="D52" s="185"/>
    </row>
    <row r="53" ht="31" customHeight="1">
      <c r="A53" s="172">
        <v>2116104</v>
      </c>
      <c r="B53" s="193" t="s">
        <v>1455</v>
      </c>
      <c r="C53" s="174"/>
      <c r="D53" s="185"/>
    </row>
    <row r="54" ht="32" customHeight="1">
      <c r="A54" s="178">
        <v>212</v>
      </c>
      <c r="B54" s="194" t="s">
        <v>810</v>
      </c>
      <c r="C54" s="180">
        <f>C55+C71+C75+C76+C82+C86+C90+C94+C100+C103</f>
        <v>3015</v>
      </c>
      <c r="D54" s="185">
        <f>D55+D71+D75+D76+D82+D86+D90+D94+D100+D103</f>
        <v>13750</v>
      </c>
    </row>
    <row r="55" ht="31" customHeight="1">
      <c r="A55" s="178">
        <v>21208</v>
      </c>
      <c r="B55" s="194" t="s">
        <v>1456</v>
      </c>
      <c r="C55" s="180">
        <f>C56+C57+C58+C59+C60+C61+C62+C63+C64+C65+C66+C67+C68+C69+C70</f>
        <v>2967</v>
      </c>
      <c r="D55" s="185">
        <f>D56+D57+D58+D59+D60+D61+D62+D63+D64+D66+D67+D68+D65+D69+D70</f>
        <v>13500</v>
      </c>
    </row>
    <row r="56" ht="34" customHeight="1">
      <c r="A56" s="172">
        <v>2120801</v>
      </c>
      <c r="B56" s="193" t="s">
        <v>1457</v>
      </c>
      <c r="C56" s="174"/>
      <c r="D56" s="185">
        <v>2000</v>
      </c>
    </row>
    <row r="57" ht="33" customHeight="1">
      <c r="A57" s="172">
        <v>2120802</v>
      </c>
      <c r="B57" s="193" t="s">
        <v>1458</v>
      </c>
      <c r="C57" s="174"/>
      <c r="D57" s="185">
        <v>2000</v>
      </c>
    </row>
    <row r="58" ht="32" customHeight="1">
      <c r="A58" s="172">
        <v>2120803</v>
      </c>
      <c r="B58" s="193" t="s">
        <v>1459</v>
      </c>
      <c r="C58" s="174">
        <v>55</v>
      </c>
      <c r="D58" s="185"/>
    </row>
    <row r="59" ht="34" customHeight="1">
      <c r="A59" s="172">
        <v>2120804</v>
      </c>
      <c r="B59" s="193" t="s">
        <v>1460</v>
      </c>
      <c r="C59" s="174"/>
      <c r="D59" s="185"/>
    </row>
    <row r="60" ht="39" customHeight="1">
      <c r="A60" s="172">
        <v>2120805</v>
      </c>
      <c r="B60" s="193" t="s">
        <v>1461</v>
      </c>
      <c r="C60" s="174"/>
      <c r="D60" s="185"/>
    </row>
    <row r="61" ht="30" customHeight="1">
      <c r="A61" s="172">
        <v>2120806</v>
      </c>
      <c r="B61" s="193" t="s">
        <v>1462</v>
      </c>
      <c r="C61" s="174"/>
      <c r="D61" s="185"/>
    </row>
    <row r="62" ht="30" customHeight="1">
      <c r="A62" s="172">
        <v>2120807</v>
      </c>
      <c r="B62" s="193" t="s">
        <v>1463</v>
      </c>
      <c r="C62" s="174"/>
      <c r="D62" s="185"/>
    </row>
    <row r="63" ht="30" customHeight="1">
      <c r="A63" s="172">
        <v>2120809</v>
      </c>
      <c r="B63" s="193" t="s">
        <v>1464</v>
      </c>
      <c r="C63" s="174"/>
      <c r="D63" s="185"/>
    </row>
    <row r="64" ht="30" customHeight="1">
      <c r="A64" s="172">
        <v>2120810</v>
      </c>
      <c r="B64" s="193" t="s">
        <v>1465</v>
      </c>
      <c r="C64" s="174">
        <v>82</v>
      </c>
      <c r="D64" s="185"/>
    </row>
    <row r="65" ht="30" customHeight="1">
      <c r="A65" s="172">
        <v>2120811</v>
      </c>
      <c r="B65" s="193" t="s">
        <v>1466</v>
      </c>
      <c r="C65" s="174"/>
      <c r="D65" s="185"/>
    </row>
    <row r="66" ht="36" customHeight="1">
      <c r="A66" s="172">
        <v>2120813</v>
      </c>
      <c r="B66" s="193" t="s">
        <v>1467</v>
      </c>
      <c r="C66" s="174"/>
      <c r="D66" s="185"/>
    </row>
    <row r="67" ht="33" customHeight="1">
      <c r="A67" s="172">
        <v>2120814</v>
      </c>
      <c r="B67" s="193" t="s">
        <v>1468</v>
      </c>
      <c r="C67" s="174"/>
      <c r="D67" s="185"/>
    </row>
    <row r="68" ht="30" customHeight="1">
      <c r="A68" s="172">
        <v>2120815</v>
      </c>
      <c r="B68" s="193" t="s">
        <v>1469</v>
      </c>
      <c r="C68" s="174"/>
      <c r="D68" s="185"/>
    </row>
    <row r="69" ht="25" customHeight="1">
      <c r="A69" s="172">
        <v>2120816</v>
      </c>
      <c r="B69" s="193" t="s">
        <v>1470</v>
      </c>
      <c r="C69" s="174"/>
      <c r="D69" s="185"/>
    </row>
    <row r="70" ht="25" customHeight="1">
      <c r="A70" s="172">
        <v>2120899</v>
      </c>
      <c r="B70" s="192" t="s">
        <v>1471</v>
      </c>
      <c r="C70" s="177">
        <v>2830</v>
      </c>
      <c r="D70" s="185">
        <v>9500</v>
      </c>
    </row>
    <row r="71" ht="25" customHeight="1">
      <c r="A71" s="178">
        <v>21210</v>
      </c>
      <c r="B71" s="194" t="s">
        <v>1472</v>
      </c>
      <c r="C71" s="180"/>
      <c r="D71" s="185"/>
    </row>
    <row r="72" ht="25" customHeight="1">
      <c r="A72" s="172">
        <v>2121001</v>
      </c>
      <c r="B72" s="193" t="s">
        <v>1457</v>
      </c>
      <c r="C72" s="174"/>
      <c r="D72" s="185"/>
    </row>
    <row r="73" ht="25" customHeight="1">
      <c r="A73" s="172">
        <v>2121002</v>
      </c>
      <c r="B73" s="193" t="s">
        <v>1458</v>
      </c>
      <c r="C73" s="174"/>
      <c r="D73" s="185"/>
    </row>
    <row r="74" ht="25" customHeight="1">
      <c r="A74" s="172">
        <v>2121099</v>
      </c>
      <c r="B74" s="193" t="s">
        <v>1473</v>
      </c>
      <c r="C74" s="174"/>
      <c r="D74" s="185"/>
    </row>
    <row r="75" ht="25" customHeight="1">
      <c r="A75" s="178">
        <v>21211</v>
      </c>
      <c r="B75" s="194" t="s">
        <v>1474</v>
      </c>
      <c r="C75" s="180"/>
      <c r="D75" s="185"/>
    </row>
    <row r="76" ht="25" customHeight="1">
      <c r="A76" s="178">
        <v>21213</v>
      </c>
      <c r="B76" s="194" t="s">
        <v>1475</v>
      </c>
      <c r="C76" s="180">
        <f>C77+C78+C79+C80+C81</f>
        <v>48</v>
      </c>
      <c r="D76" s="185">
        <f>D77+D78+D79+D80+D81</f>
        <v>30</v>
      </c>
    </row>
    <row r="77" ht="25" customHeight="1">
      <c r="A77" s="172">
        <v>2121301</v>
      </c>
      <c r="B77" s="193" t="s">
        <v>1476</v>
      </c>
      <c r="C77" s="174"/>
      <c r="D77" s="185"/>
    </row>
    <row r="78" ht="25" customHeight="1">
      <c r="A78" s="172">
        <v>2121302</v>
      </c>
      <c r="B78" s="193" t="s">
        <v>1477</v>
      </c>
      <c r="C78" s="174"/>
      <c r="D78" s="185"/>
    </row>
    <row r="79" ht="25" customHeight="1">
      <c r="A79" s="172">
        <v>2121303</v>
      </c>
      <c r="B79" s="193" t="s">
        <v>1478</v>
      </c>
      <c r="C79" s="174"/>
      <c r="D79" s="185"/>
    </row>
    <row r="80" ht="25" customHeight="1">
      <c r="A80" s="172">
        <v>2121304</v>
      </c>
      <c r="B80" s="193" t="s">
        <v>1479</v>
      </c>
      <c r="C80" s="174"/>
      <c r="D80" s="185"/>
    </row>
    <row r="81" ht="25" customHeight="1">
      <c r="A81" s="172">
        <v>2121399</v>
      </c>
      <c r="B81" s="192" t="s">
        <v>1480</v>
      </c>
      <c r="C81" s="177">
        <v>48</v>
      </c>
      <c r="D81" s="185">
        <v>30</v>
      </c>
    </row>
    <row r="82" ht="25" customHeight="1">
      <c r="A82" s="178">
        <v>21214</v>
      </c>
      <c r="B82" s="194" t="s">
        <v>1481</v>
      </c>
      <c r="C82" s="180"/>
      <c r="D82" s="185">
        <f>D83+D84+D85</f>
        <v>220</v>
      </c>
    </row>
    <row r="83" ht="25" customHeight="1">
      <c r="A83" s="172">
        <v>2121401</v>
      </c>
      <c r="B83" s="193" t="s">
        <v>1482</v>
      </c>
      <c r="C83" s="174"/>
      <c r="D83" s="185">
        <v>200</v>
      </c>
    </row>
    <row r="84" ht="25" customHeight="1">
      <c r="A84" s="172">
        <v>2121402</v>
      </c>
      <c r="B84" s="193" t="s">
        <v>1483</v>
      </c>
      <c r="C84" s="174"/>
      <c r="D84" s="185"/>
    </row>
    <row r="85" ht="25" customHeight="1">
      <c r="A85" s="172">
        <v>2121499</v>
      </c>
      <c r="B85" s="192" t="s">
        <v>1484</v>
      </c>
      <c r="C85" s="177"/>
      <c r="D85" s="185">
        <v>20</v>
      </c>
    </row>
    <row r="86" ht="25" customHeight="1">
      <c r="A86" s="178">
        <v>21215</v>
      </c>
      <c r="B86" s="194" t="s">
        <v>1485</v>
      </c>
      <c r="C86" s="180"/>
      <c r="D86" s="185">
        <f>D87+D88+D89</f>
        <v>0</v>
      </c>
    </row>
    <row r="87" ht="25" customHeight="1">
      <c r="A87" s="172">
        <v>2121501</v>
      </c>
      <c r="B87" s="193" t="s">
        <v>1457</v>
      </c>
      <c r="C87" s="174"/>
      <c r="D87" s="185"/>
    </row>
    <row r="88" ht="25" customHeight="1">
      <c r="A88" s="172">
        <v>2121502</v>
      </c>
      <c r="B88" s="193" t="s">
        <v>1458</v>
      </c>
      <c r="C88" s="174"/>
      <c r="D88" s="185"/>
    </row>
    <row r="89" ht="25" customHeight="1">
      <c r="A89" s="172">
        <v>2121599</v>
      </c>
      <c r="B89" s="193" t="s">
        <v>1486</v>
      </c>
      <c r="C89" s="174"/>
      <c r="D89" s="185"/>
    </row>
    <row r="90" ht="25" customHeight="1">
      <c r="A90" s="178">
        <v>21216</v>
      </c>
      <c r="B90" s="194" t="s">
        <v>1487</v>
      </c>
      <c r="C90" s="180"/>
      <c r="D90" s="185">
        <f>D91+D92+D93</f>
        <v>0</v>
      </c>
    </row>
    <row r="91" ht="25" customHeight="1">
      <c r="A91" s="172">
        <v>2121601</v>
      </c>
      <c r="B91" s="193" t="s">
        <v>1457</v>
      </c>
      <c r="C91" s="174"/>
      <c r="D91" s="185"/>
    </row>
    <row r="92" ht="25" customHeight="1">
      <c r="A92" s="172">
        <v>2121602</v>
      </c>
      <c r="B92" s="193" t="s">
        <v>1458</v>
      </c>
      <c r="C92" s="174"/>
      <c r="D92" s="185"/>
    </row>
    <row r="93" ht="25" customHeight="1">
      <c r="A93" s="172">
        <v>2121699</v>
      </c>
      <c r="B93" s="193" t="s">
        <v>1488</v>
      </c>
      <c r="C93" s="174"/>
      <c r="D93" s="185"/>
    </row>
    <row r="94" ht="25" customHeight="1">
      <c r="A94" s="178">
        <v>21217</v>
      </c>
      <c r="B94" s="194" t="s">
        <v>1489</v>
      </c>
      <c r="C94" s="180"/>
      <c r="D94" s="185">
        <f>D95+D96+D97+D98+D99</f>
        <v>0</v>
      </c>
    </row>
    <row r="95" ht="25" customHeight="1">
      <c r="A95" s="172">
        <v>2121701</v>
      </c>
      <c r="B95" s="193" t="s">
        <v>1476</v>
      </c>
      <c r="C95" s="174"/>
      <c r="D95" s="185"/>
    </row>
    <row r="96" ht="25" customHeight="1">
      <c r="A96" s="172">
        <v>2121702</v>
      </c>
      <c r="B96" s="193" t="s">
        <v>1477</v>
      </c>
      <c r="C96" s="174"/>
      <c r="D96" s="185"/>
    </row>
    <row r="97" ht="25" customHeight="1">
      <c r="A97" s="172">
        <v>2121703</v>
      </c>
      <c r="B97" s="193" t="s">
        <v>1478</v>
      </c>
      <c r="C97" s="174"/>
      <c r="D97" s="185"/>
    </row>
    <row r="98" ht="25" customHeight="1">
      <c r="A98" s="172">
        <v>2121704</v>
      </c>
      <c r="B98" s="193" t="s">
        <v>1479</v>
      </c>
      <c r="C98" s="174"/>
      <c r="D98" s="185"/>
    </row>
    <row r="99" ht="25" customHeight="1">
      <c r="A99" s="172">
        <v>2121799</v>
      </c>
      <c r="B99" s="193" t="s">
        <v>1490</v>
      </c>
      <c r="C99" s="174"/>
      <c r="D99" s="185"/>
    </row>
    <row r="100" ht="25" customHeight="1">
      <c r="A100" s="178">
        <v>21218</v>
      </c>
      <c r="B100" s="194" t="s">
        <v>1491</v>
      </c>
      <c r="C100" s="180"/>
      <c r="D100" s="185">
        <f>D101+D102</f>
        <v>0</v>
      </c>
    </row>
    <row r="101" ht="25" customHeight="1">
      <c r="A101" s="172">
        <v>2121801</v>
      </c>
      <c r="B101" s="193" t="s">
        <v>1482</v>
      </c>
      <c r="C101" s="174"/>
      <c r="D101" s="185"/>
    </row>
    <row r="102" ht="25" customHeight="1">
      <c r="A102" s="172">
        <v>2121899</v>
      </c>
      <c r="B102" s="193" t="s">
        <v>1492</v>
      </c>
      <c r="C102" s="174"/>
      <c r="D102" s="185"/>
    </row>
    <row r="103" ht="25" customHeight="1">
      <c r="A103" s="178">
        <v>21219</v>
      </c>
      <c r="B103" s="194" t="s">
        <v>1493</v>
      </c>
      <c r="C103" s="180"/>
      <c r="D103" s="185">
        <f>D104+D105+D106+D107+D108+D109+D110+D111</f>
        <v>0</v>
      </c>
    </row>
    <row r="104" ht="25" customHeight="1">
      <c r="A104" s="172">
        <v>2121901</v>
      </c>
      <c r="B104" s="193" t="s">
        <v>1457</v>
      </c>
      <c r="C104" s="174"/>
      <c r="D104" s="185"/>
    </row>
    <row r="105" ht="25" customHeight="1">
      <c r="A105" s="172">
        <v>2121902</v>
      </c>
      <c r="B105" s="193" t="s">
        <v>1458</v>
      </c>
      <c r="C105" s="174"/>
      <c r="D105" s="185"/>
    </row>
    <row r="106" ht="25" customHeight="1">
      <c r="A106" s="172">
        <v>2121903</v>
      </c>
      <c r="B106" s="193" t="s">
        <v>1459</v>
      </c>
      <c r="C106" s="174"/>
      <c r="D106" s="185"/>
    </row>
    <row r="107" ht="25" customHeight="1">
      <c r="A107" s="172">
        <v>2121904</v>
      </c>
      <c r="B107" s="193" t="s">
        <v>1460</v>
      </c>
      <c r="C107" s="174"/>
      <c r="D107" s="185"/>
    </row>
    <row r="108" ht="25" customHeight="1">
      <c r="A108" s="172">
        <v>2121905</v>
      </c>
      <c r="B108" s="193" t="s">
        <v>1463</v>
      </c>
      <c r="C108" s="174"/>
      <c r="D108" s="185"/>
    </row>
    <row r="109" ht="25" customHeight="1">
      <c r="A109" s="172">
        <v>2121906</v>
      </c>
      <c r="B109" s="193" t="s">
        <v>1465</v>
      </c>
      <c r="C109" s="174"/>
      <c r="D109" s="185"/>
    </row>
    <row r="110" ht="25" customHeight="1">
      <c r="A110" s="172">
        <v>2121907</v>
      </c>
      <c r="B110" s="193" t="s">
        <v>1466</v>
      </c>
      <c r="C110" s="174"/>
      <c r="D110" s="185"/>
    </row>
    <row r="111" ht="25" customHeight="1">
      <c r="A111" s="172">
        <v>2121999</v>
      </c>
      <c r="B111" s="193" t="s">
        <v>1494</v>
      </c>
      <c r="C111" s="174"/>
      <c r="D111" s="185"/>
    </row>
    <row r="112" ht="25" customHeight="1">
      <c r="A112" s="178">
        <v>213</v>
      </c>
      <c r="B112" s="28" t="s">
        <v>830</v>
      </c>
      <c r="C112" s="26"/>
      <c r="D112" s="185"/>
    </row>
    <row r="113" ht="25" customHeight="1">
      <c r="A113" s="172">
        <v>21366</v>
      </c>
      <c r="B113" s="192" t="s">
        <v>1495</v>
      </c>
      <c r="C113" s="177"/>
      <c r="D113" s="185"/>
    </row>
    <row r="114" ht="25" customHeight="1">
      <c r="A114" s="172">
        <v>2136601</v>
      </c>
      <c r="B114" s="193" t="s">
        <v>1440</v>
      </c>
      <c r="C114" s="174"/>
      <c r="D114" s="185"/>
    </row>
    <row r="115" ht="25" customHeight="1">
      <c r="A115" s="172">
        <v>2136602</v>
      </c>
      <c r="B115" s="193" t="s">
        <v>1496</v>
      </c>
      <c r="C115" s="174"/>
      <c r="D115" s="185"/>
    </row>
    <row r="116" ht="25" customHeight="1">
      <c r="A116" s="172">
        <v>2136603</v>
      </c>
      <c r="B116" s="193" t="s">
        <v>1497</v>
      </c>
      <c r="C116" s="174"/>
      <c r="D116" s="185"/>
    </row>
    <row r="117" ht="25" customHeight="1">
      <c r="A117" s="172">
        <v>2136699</v>
      </c>
      <c r="B117" s="193" t="s">
        <v>1498</v>
      </c>
      <c r="C117" s="174"/>
      <c r="D117" s="185"/>
    </row>
    <row r="118" ht="25" customHeight="1">
      <c r="A118" s="172">
        <v>21367</v>
      </c>
      <c r="B118" s="192" t="s">
        <v>1499</v>
      </c>
      <c r="C118" s="177"/>
      <c r="D118" s="185"/>
    </row>
    <row r="119" ht="25" customHeight="1">
      <c r="A119" s="172">
        <v>2136701</v>
      </c>
      <c r="B119" s="193" t="s">
        <v>1440</v>
      </c>
      <c r="C119" s="174"/>
      <c r="D119" s="185"/>
    </row>
    <row r="120" ht="25" customHeight="1">
      <c r="A120" s="172">
        <v>2136702</v>
      </c>
      <c r="B120" s="193" t="s">
        <v>1496</v>
      </c>
      <c r="C120" s="174"/>
      <c r="D120" s="185"/>
    </row>
    <row r="121" ht="25" customHeight="1">
      <c r="A121" s="172">
        <v>2136703</v>
      </c>
      <c r="B121" s="193" t="s">
        <v>1500</v>
      </c>
      <c r="C121" s="174"/>
      <c r="D121" s="185"/>
    </row>
    <row r="122" ht="25" customHeight="1">
      <c r="A122" s="172">
        <v>2136799</v>
      </c>
      <c r="B122" s="193" t="s">
        <v>1501</v>
      </c>
      <c r="C122" s="174"/>
      <c r="D122" s="185"/>
    </row>
    <row r="123" ht="25" customHeight="1">
      <c r="A123" s="172">
        <v>21369</v>
      </c>
      <c r="B123" s="192" t="s">
        <v>1502</v>
      </c>
      <c r="C123" s="177"/>
      <c r="D123" s="185"/>
    </row>
    <row r="124" ht="25" customHeight="1">
      <c r="A124" s="172">
        <v>2136901</v>
      </c>
      <c r="B124" s="193" t="s">
        <v>1503</v>
      </c>
      <c r="C124" s="174"/>
      <c r="D124" s="185"/>
    </row>
    <row r="125" ht="25" customHeight="1">
      <c r="A125" s="172">
        <v>2136902</v>
      </c>
      <c r="B125" s="193" t="s">
        <v>1504</v>
      </c>
      <c r="C125" s="174"/>
      <c r="D125" s="185"/>
    </row>
    <row r="126" ht="25" customHeight="1">
      <c r="A126" s="172">
        <v>2136903</v>
      </c>
      <c r="B126" s="193" t="s">
        <v>1505</v>
      </c>
      <c r="C126" s="174"/>
      <c r="D126" s="185"/>
    </row>
    <row r="127" ht="25" customHeight="1">
      <c r="A127" s="172">
        <v>2136999</v>
      </c>
      <c r="B127" s="193" t="s">
        <v>1506</v>
      </c>
      <c r="C127" s="174"/>
      <c r="D127" s="185"/>
    </row>
    <row r="128" ht="25" customHeight="1">
      <c r="A128" s="172">
        <v>21370</v>
      </c>
      <c r="B128" s="192" t="s">
        <v>1507</v>
      </c>
      <c r="C128" s="177"/>
      <c r="D128" s="185"/>
    </row>
    <row r="129" ht="25" customHeight="1">
      <c r="A129" s="172">
        <v>2137001</v>
      </c>
      <c r="B129" s="193" t="s">
        <v>1440</v>
      </c>
      <c r="C129" s="174"/>
      <c r="D129" s="185"/>
    </row>
    <row r="130" ht="25" customHeight="1">
      <c r="A130" s="172">
        <v>2137099</v>
      </c>
      <c r="B130" s="193" t="s">
        <v>1508</v>
      </c>
      <c r="C130" s="174"/>
      <c r="D130" s="185"/>
    </row>
    <row r="131" ht="25" customHeight="1">
      <c r="A131" s="172">
        <v>21371</v>
      </c>
      <c r="B131" s="192" t="s">
        <v>1509</v>
      </c>
      <c r="C131" s="177"/>
      <c r="D131" s="185"/>
    </row>
    <row r="132" ht="25" customHeight="1">
      <c r="A132" s="172">
        <v>2137101</v>
      </c>
      <c r="B132" s="193" t="s">
        <v>1503</v>
      </c>
      <c r="C132" s="174"/>
      <c r="D132" s="185"/>
    </row>
    <row r="133" ht="25" customHeight="1">
      <c r="A133" s="172">
        <v>2137102</v>
      </c>
      <c r="B133" s="193" t="s">
        <v>1510</v>
      </c>
      <c r="C133" s="174"/>
      <c r="D133" s="185"/>
    </row>
    <row r="134" ht="25" customHeight="1">
      <c r="A134" s="172">
        <v>2137103</v>
      </c>
      <c r="B134" s="193" t="s">
        <v>1505</v>
      </c>
      <c r="C134" s="174"/>
      <c r="D134" s="185"/>
    </row>
    <row r="135" ht="25" customHeight="1">
      <c r="A135" s="172">
        <v>2137199</v>
      </c>
      <c r="B135" s="193" t="s">
        <v>1511</v>
      </c>
      <c r="C135" s="174"/>
      <c r="D135" s="185"/>
    </row>
    <row r="136" ht="25" customHeight="1">
      <c r="A136" s="178">
        <v>214</v>
      </c>
      <c r="B136" s="28" t="s">
        <v>921</v>
      </c>
      <c r="C136" s="26"/>
      <c r="D136" s="185"/>
    </row>
    <row r="137" ht="25" customHeight="1">
      <c r="A137" s="172">
        <v>21460</v>
      </c>
      <c r="B137" s="192" t="s">
        <v>1512</v>
      </c>
      <c r="C137" s="177"/>
      <c r="D137" s="185"/>
    </row>
    <row r="138" ht="25" customHeight="1">
      <c r="A138" s="172">
        <v>2146001</v>
      </c>
      <c r="B138" s="193" t="s">
        <v>1513</v>
      </c>
      <c r="C138" s="174"/>
      <c r="D138" s="185"/>
    </row>
    <row r="139" ht="25" customHeight="1">
      <c r="A139" s="172">
        <v>2146002</v>
      </c>
      <c r="B139" s="193" t="s">
        <v>1514</v>
      </c>
      <c r="C139" s="174"/>
      <c r="D139" s="185"/>
    </row>
    <row r="140" ht="25" customHeight="1">
      <c r="A140" s="172">
        <v>2146003</v>
      </c>
      <c r="B140" s="193" t="s">
        <v>1515</v>
      </c>
      <c r="C140" s="174"/>
      <c r="D140" s="185"/>
    </row>
    <row r="141" ht="25" customHeight="1">
      <c r="A141" s="172">
        <v>2146099</v>
      </c>
      <c r="B141" s="193" t="s">
        <v>1516</v>
      </c>
      <c r="C141" s="174"/>
      <c r="D141" s="185"/>
    </row>
    <row r="142" ht="25" customHeight="1">
      <c r="A142" s="172">
        <v>21462</v>
      </c>
      <c r="B142" s="192" t="s">
        <v>1517</v>
      </c>
      <c r="C142" s="177"/>
      <c r="D142" s="185"/>
    </row>
    <row r="143" ht="25" customHeight="1">
      <c r="A143" s="172">
        <v>2146201</v>
      </c>
      <c r="B143" s="193" t="s">
        <v>1515</v>
      </c>
      <c r="C143" s="174"/>
      <c r="D143" s="185"/>
    </row>
    <row r="144" ht="25" customHeight="1">
      <c r="A144" s="172">
        <v>2146202</v>
      </c>
      <c r="B144" s="193" t="s">
        <v>1518</v>
      </c>
      <c r="C144" s="174"/>
      <c r="D144" s="185"/>
    </row>
    <row r="145" ht="25" customHeight="1">
      <c r="A145" s="172">
        <v>2146203</v>
      </c>
      <c r="B145" s="193" t="s">
        <v>1519</v>
      </c>
      <c r="C145" s="174"/>
      <c r="D145" s="185"/>
    </row>
    <row r="146" ht="25" customHeight="1">
      <c r="A146" s="172">
        <v>2146299</v>
      </c>
      <c r="B146" s="193" t="s">
        <v>1520</v>
      </c>
      <c r="C146" s="174"/>
      <c r="D146" s="185"/>
    </row>
    <row r="147" ht="25" customHeight="1">
      <c r="A147" s="172">
        <v>21464</v>
      </c>
      <c r="B147" s="192" t="s">
        <v>1521</v>
      </c>
      <c r="C147" s="177"/>
      <c r="D147" s="185"/>
    </row>
    <row r="148" ht="25" customHeight="1">
      <c r="A148" s="172">
        <v>2146401</v>
      </c>
      <c r="B148" s="193" t="s">
        <v>1522</v>
      </c>
      <c r="C148" s="174"/>
      <c r="D148" s="185"/>
    </row>
    <row r="149" ht="25" customHeight="1">
      <c r="A149" s="172">
        <v>2146402</v>
      </c>
      <c r="B149" s="193" t="s">
        <v>1523</v>
      </c>
      <c r="C149" s="174"/>
      <c r="D149" s="185"/>
    </row>
    <row r="150" ht="25" customHeight="1">
      <c r="A150" s="172">
        <v>2146403</v>
      </c>
      <c r="B150" s="193" t="s">
        <v>1524</v>
      </c>
      <c r="C150" s="174"/>
      <c r="D150" s="185"/>
    </row>
    <row r="151" ht="25" customHeight="1">
      <c r="A151" s="172">
        <v>2146404</v>
      </c>
      <c r="B151" s="193" t="s">
        <v>1525</v>
      </c>
      <c r="C151" s="174"/>
      <c r="D151" s="185"/>
    </row>
    <row r="152" ht="25" customHeight="1">
      <c r="A152" s="172">
        <v>2146405</v>
      </c>
      <c r="B152" s="193" t="s">
        <v>1526</v>
      </c>
      <c r="C152" s="174"/>
      <c r="D152" s="185"/>
    </row>
    <row r="153" ht="25" customHeight="1">
      <c r="A153" s="172">
        <v>2146406</v>
      </c>
      <c r="B153" s="193" t="s">
        <v>1527</v>
      </c>
      <c r="C153" s="174"/>
      <c r="D153" s="185"/>
    </row>
    <row r="154" ht="25" customHeight="1">
      <c r="A154" s="172">
        <v>2146407</v>
      </c>
      <c r="B154" s="193" t="s">
        <v>1528</v>
      </c>
      <c r="C154" s="174"/>
      <c r="D154" s="185"/>
    </row>
    <row r="155" ht="25" customHeight="1">
      <c r="A155" s="172">
        <v>2146499</v>
      </c>
      <c r="B155" s="193" t="s">
        <v>1529</v>
      </c>
      <c r="C155" s="174"/>
      <c r="D155" s="185"/>
    </row>
    <row r="156" ht="25" customHeight="1">
      <c r="A156" s="172">
        <v>21468</v>
      </c>
      <c r="B156" s="192" t="s">
        <v>1530</v>
      </c>
      <c r="C156" s="177"/>
      <c r="D156" s="185"/>
    </row>
    <row r="157" ht="25" customHeight="1">
      <c r="A157" s="172">
        <v>2146801</v>
      </c>
      <c r="B157" s="193" t="s">
        <v>1531</v>
      </c>
      <c r="C157" s="174"/>
      <c r="D157" s="185"/>
    </row>
    <row r="158" ht="25" customHeight="1">
      <c r="A158" s="172">
        <v>2146802</v>
      </c>
      <c r="B158" s="193" t="s">
        <v>1532</v>
      </c>
      <c r="C158" s="174"/>
      <c r="D158" s="185"/>
    </row>
    <row r="159" ht="25" customHeight="1">
      <c r="A159" s="172">
        <v>2146803</v>
      </c>
      <c r="B159" s="193" t="s">
        <v>1533</v>
      </c>
      <c r="C159" s="174"/>
      <c r="D159" s="185"/>
    </row>
    <row r="160" ht="25" customHeight="1">
      <c r="A160" s="172">
        <v>2146804</v>
      </c>
      <c r="B160" s="193" t="s">
        <v>1534</v>
      </c>
      <c r="C160" s="174"/>
      <c r="D160" s="185"/>
    </row>
    <row r="161" ht="25" customHeight="1">
      <c r="A161" s="172">
        <v>2146805</v>
      </c>
      <c r="B161" s="193" t="s">
        <v>1535</v>
      </c>
      <c r="C161" s="174"/>
      <c r="D161" s="185"/>
    </row>
    <row r="162" ht="25" customHeight="1">
      <c r="A162" s="172">
        <v>2146899</v>
      </c>
      <c r="B162" s="193" t="s">
        <v>1536</v>
      </c>
      <c r="C162" s="174"/>
      <c r="D162" s="185"/>
    </row>
    <row r="163" ht="25" customHeight="1">
      <c r="A163" s="172">
        <v>21469</v>
      </c>
      <c r="B163" s="192" t="s">
        <v>1537</v>
      </c>
      <c r="C163" s="177"/>
      <c r="D163" s="185"/>
    </row>
    <row r="164" ht="25" customHeight="1">
      <c r="A164" s="172">
        <v>2146901</v>
      </c>
      <c r="B164" s="193" t="s">
        <v>1538</v>
      </c>
      <c r="C164" s="174"/>
      <c r="D164" s="185"/>
    </row>
    <row r="165" ht="25" customHeight="1">
      <c r="A165" s="172">
        <v>2146902</v>
      </c>
      <c r="B165" s="193" t="s">
        <v>1539</v>
      </c>
      <c r="C165" s="174"/>
      <c r="D165" s="185"/>
    </row>
    <row r="166" ht="25" customHeight="1">
      <c r="A166" s="172">
        <v>2146903</v>
      </c>
      <c r="B166" s="193" t="s">
        <v>1540</v>
      </c>
      <c r="C166" s="174"/>
      <c r="D166" s="185"/>
    </row>
    <row r="167" ht="25" customHeight="1">
      <c r="A167" s="172">
        <v>2146904</v>
      </c>
      <c r="B167" s="193" t="s">
        <v>1541</v>
      </c>
      <c r="C167" s="174"/>
      <c r="D167" s="185"/>
    </row>
    <row r="168" ht="25" customHeight="1">
      <c r="A168" s="172">
        <v>2146906</v>
      </c>
      <c r="B168" s="193" t="s">
        <v>1542</v>
      </c>
      <c r="C168" s="174"/>
      <c r="D168" s="185"/>
    </row>
    <row r="169" ht="25" customHeight="1">
      <c r="A169" s="172">
        <v>2146907</v>
      </c>
      <c r="B169" s="193" t="s">
        <v>1543</v>
      </c>
      <c r="C169" s="174"/>
      <c r="D169" s="185"/>
    </row>
    <row r="170" ht="25" customHeight="1">
      <c r="A170" s="172">
        <v>2146908</v>
      </c>
      <c r="B170" s="193" t="s">
        <v>1544</v>
      </c>
      <c r="C170" s="174"/>
      <c r="D170" s="185"/>
    </row>
    <row r="171" ht="25" customHeight="1">
      <c r="A171" s="172">
        <v>2146999</v>
      </c>
      <c r="B171" s="193" t="s">
        <v>1545</v>
      </c>
      <c r="C171" s="174"/>
      <c r="D171" s="185"/>
    </row>
    <row r="172" ht="33" customHeight="1">
      <c r="A172" s="172">
        <v>21470</v>
      </c>
      <c r="B172" s="192" t="s">
        <v>1546</v>
      </c>
      <c r="C172" s="177"/>
      <c r="D172" s="185"/>
    </row>
    <row r="173" ht="25" customHeight="1">
      <c r="A173" s="172">
        <v>2147001</v>
      </c>
      <c r="B173" s="193" t="s">
        <v>1513</v>
      </c>
      <c r="C173" s="174"/>
      <c r="D173" s="185"/>
    </row>
    <row r="174" ht="30" customHeight="1">
      <c r="A174" s="172">
        <v>2147099</v>
      </c>
      <c r="B174" s="193" t="s">
        <v>1547</v>
      </c>
      <c r="C174" s="174"/>
      <c r="D174" s="185"/>
    </row>
    <row r="175" ht="25" customHeight="1">
      <c r="A175" s="172">
        <v>21471</v>
      </c>
      <c r="B175" s="192" t="s">
        <v>1548</v>
      </c>
      <c r="C175" s="177"/>
      <c r="D175" s="185"/>
    </row>
    <row r="176" ht="25" customHeight="1">
      <c r="A176" s="172">
        <v>2147101</v>
      </c>
      <c r="B176" s="193" t="s">
        <v>1513</v>
      </c>
      <c r="C176" s="174"/>
      <c r="D176" s="185"/>
    </row>
    <row r="177" ht="32" customHeight="1">
      <c r="A177" s="172">
        <v>2147199</v>
      </c>
      <c r="B177" s="193" t="s">
        <v>1549</v>
      </c>
      <c r="C177" s="174"/>
      <c r="D177" s="185"/>
    </row>
    <row r="178" ht="25" customHeight="1">
      <c r="A178" s="172">
        <v>21472</v>
      </c>
      <c r="B178" s="192" t="s">
        <v>1550</v>
      </c>
      <c r="C178" s="177"/>
      <c r="D178" s="185"/>
    </row>
    <row r="179" ht="25" customHeight="1">
      <c r="A179" s="178">
        <v>215</v>
      </c>
      <c r="B179" s="28" t="s">
        <v>966</v>
      </c>
      <c r="C179" s="26"/>
      <c r="D179" s="185"/>
    </row>
    <row r="180" ht="25" customHeight="1">
      <c r="A180" s="172">
        <v>21562</v>
      </c>
      <c r="B180" s="192" t="s">
        <v>1551</v>
      </c>
      <c r="C180" s="177"/>
      <c r="D180" s="185"/>
    </row>
    <row r="181" ht="25" customHeight="1">
      <c r="A181" s="172">
        <v>2156201</v>
      </c>
      <c r="B181" s="193" t="s">
        <v>1552</v>
      </c>
      <c r="C181" s="174"/>
      <c r="D181" s="185"/>
    </row>
    <row r="182" ht="25" customHeight="1">
      <c r="A182" s="172">
        <v>2156202</v>
      </c>
      <c r="B182" s="193" t="s">
        <v>1553</v>
      </c>
      <c r="C182" s="174"/>
      <c r="D182" s="185"/>
    </row>
    <row r="183" ht="25" customHeight="1">
      <c r="A183" s="172">
        <v>2156299</v>
      </c>
      <c r="B183" s="193" t="s">
        <v>1554</v>
      </c>
      <c r="C183" s="174"/>
      <c r="D183" s="185"/>
    </row>
    <row r="184" ht="25" customHeight="1">
      <c r="A184" s="172">
        <v>217</v>
      </c>
      <c r="B184" s="28" t="s">
        <v>1024</v>
      </c>
      <c r="C184" s="26"/>
      <c r="D184" s="185"/>
    </row>
    <row r="185" ht="25" customHeight="1">
      <c r="A185" s="172">
        <v>21704</v>
      </c>
      <c r="B185" s="192" t="s">
        <v>1555</v>
      </c>
      <c r="C185" s="177"/>
      <c r="D185" s="185"/>
    </row>
    <row r="186" ht="25" customHeight="1">
      <c r="A186" s="172">
        <v>2170402</v>
      </c>
      <c r="B186" s="193" t="s">
        <v>1556</v>
      </c>
      <c r="C186" s="174"/>
      <c r="D186" s="185"/>
    </row>
    <row r="187" ht="25" customHeight="1">
      <c r="A187" s="172">
        <v>2170403</v>
      </c>
      <c r="B187" s="193" t="s">
        <v>1557</v>
      </c>
      <c r="C187" s="174"/>
      <c r="D187" s="185"/>
    </row>
    <row r="188" ht="25" customHeight="1">
      <c r="A188" s="172">
        <v>229</v>
      </c>
      <c r="B188" s="28" t="s">
        <v>1233</v>
      </c>
      <c r="C188" s="26">
        <f>C189+C193+C202</f>
        <v>14332</v>
      </c>
      <c r="D188" s="185">
        <f>D189+D193+D202</f>
        <v>1031</v>
      </c>
    </row>
    <row r="189" ht="25" customHeight="1">
      <c r="A189" s="178">
        <v>22904</v>
      </c>
      <c r="B189" s="194" t="s">
        <v>1558</v>
      </c>
      <c r="C189" s="180">
        <f>C190+C191+C192</f>
        <v>12842</v>
      </c>
      <c r="D189" s="185"/>
    </row>
    <row r="190" ht="25" customHeight="1">
      <c r="A190" s="172">
        <v>2290401</v>
      </c>
      <c r="B190" s="193" t="s">
        <v>1559</v>
      </c>
      <c r="C190" s="174"/>
      <c r="D190" s="185"/>
    </row>
    <row r="191" ht="33" customHeight="1">
      <c r="A191" s="172">
        <v>2290402</v>
      </c>
      <c r="B191" s="193" t="s">
        <v>1560</v>
      </c>
      <c r="C191" s="174">
        <v>12842</v>
      </c>
      <c r="D191" s="185"/>
    </row>
    <row r="192" ht="25" customHeight="1">
      <c r="A192" s="172">
        <v>2290403</v>
      </c>
      <c r="B192" s="193" t="s">
        <v>1561</v>
      </c>
      <c r="C192" s="174"/>
      <c r="D192" s="185"/>
    </row>
    <row r="193" ht="25" customHeight="1">
      <c r="A193" s="178">
        <v>22908</v>
      </c>
      <c r="B193" s="194" t="s">
        <v>1562</v>
      </c>
      <c r="C193" s="180"/>
      <c r="D193" s="185"/>
    </row>
    <row r="194" ht="25" customHeight="1">
      <c r="A194" s="172">
        <v>2290802</v>
      </c>
      <c r="B194" s="193" t="s">
        <v>1563</v>
      </c>
      <c r="C194" s="174"/>
      <c r="D194" s="185"/>
    </row>
    <row r="195" ht="25" customHeight="1">
      <c r="A195" s="172">
        <v>2290803</v>
      </c>
      <c r="B195" s="193" t="s">
        <v>1564</v>
      </c>
      <c r="C195" s="174"/>
      <c r="D195" s="185"/>
    </row>
    <row r="196" ht="25" customHeight="1">
      <c r="A196" s="172">
        <v>2290804</v>
      </c>
      <c r="B196" s="193" t="s">
        <v>1565</v>
      </c>
      <c r="C196" s="174"/>
      <c r="D196" s="185"/>
    </row>
    <row r="197" ht="25" customHeight="1">
      <c r="A197" s="172">
        <v>2290805</v>
      </c>
      <c r="B197" s="193" t="s">
        <v>1566</v>
      </c>
      <c r="C197" s="174"/>
      <c r="D197" s="185"/>
    </row>
    <row r="198" ht="25" customHeight="1">
      <c r="A198" s="172">
        <v>2290806</v>
      </c>
      <c r="B198" s="193" t="s">
        <v>1567</v>
      </c>
      <c r="C198" s="174"/>
      <c r="D198" s="185"/>
    </row>
    <row r="199" ht="25" customHeight="1">
      <c r="A199" s="172">
        <v>2290807</v>
      </c>
      <c r="B199" s="193" t="s">
        <v>1568</v>
      </c>
      <c r="C199" s="174"/>
      <c r="D199" s="185"/>
    </row>
    <row r="200" ht="25" customHeight="1">
      <c r="A200" s="172">
        <v>2290808</v>
      </c>
      <c r="B200" s="193" t="s">
        <v>1569</v>
      </c>
      <c r="C200" s="174"/>
      <c r="D200" s="185"/>
    </row>
    <row r="201" ht="25" customHeight="1">
      <c r="A201" s="172">
        <v>2290899</v>
      </c>
      <c r="B201" s="193" t="s">
        <v>1570</v>
      </c>
      <c r="C201" s="174"/>
      <c r="D201" s="185"/>
    </row>
    <row r="202" ht="25" customHeight="1">
      <c r="A202" s="178">
        <v>22960</v>
      </c>
      <c r="B202" s="194" t="s">
        <v>1571</v>
      </c>
      <c r="C202" s="180">
        <f>C203+C204+C205+C206+C207+C208+C209+C210+C211+C212+C213</f>
        <v>1490</v>
      </c>
      <c r="D202" s="185">
        <f>D203+D204+D205+D206+D208+D21</f>
        <v>1031</v>
      </c>
    </row>
    <row r="203" ht="27" customHeight="1">
      <c r="A203" s="172">
        <v>2296001</v>
      </c>
      <c r="B203" s="193" t="s">
        <v>1572</v>
      </c>
      <c r="C203" s="174"/>
      <c r="D203" s="185"/>
    </row>
    <row r="204" ht="25" customHeight="1">
      <c r="A204" s="172">
        <v>2296002</v>
      </c>
      <c r="B204" s="193" t="s">
        <v>1573</v>
      </c>
      <c r="C204" s="174">
        <v>1273</v>
      </c>
      <c r="D204" s="185">
        <v>872</v>
      </c>
    </row>
    <row r="205" ht="25" customHeight="1">
      <c r="A205" s="172">
        <v>2296003</v>
      </c>
      <c r="B205" s="193" t="s">
        <v>1574</v>
      </c>
      <c r="C205" s="174">
        <v>82</v>
      </c>
      <c r="D205" s="185">
        <v>45</v>
      </c>
    </row>
    <row r="206" ht="25" customHeight="1">
      <c r="A206" s="172">
        <v>2296004</v>
      </c>
      <c r="B206" s="193" t="s">
        <v>1575</v>
      </c>
      <c r="C206" s="174">
        <v>9</v>
      </c>
      <c r="D206" s="185">
        <v>80</v>
      </c>
    </row>
    <row r="207" ht="25" customHeight="1">
      <c r="A207" s="172">
        <v>2296005</v>
      </c>
      <c r="B207" s="193" t="s">
        <v>1576</v>
      </c>
      <c r="C207" s="174"/>
      <c r="D207" s="185"/>
    </row>
    <row r="208" ht="25" customHeight="1">
      <c r="A208" s="172">
        <v>2296006</v>
      </c>
      <c r="B208" s="193" t="s">
        <v>1577</v>
      </c>
      <c r="C208" s="174">
        <v>27</v>
      </c>
      <c r="D208" s="185">
        <v>34</v>
      </c>
    </row>
    <row r="209" ht="25" customHeight="1">
      <c r="A209" s="172">
        <v>2296010</v>
      </c>
      <c r="B209" s="193" t="s">
        <v>1578</v>
      </c>
      <c r="C209" s="174"/>
      <c r="D209" s="185"/>
    </row>
    <row r="210" ht="25" customHeight="1">
      <c r="A210" s="172">
        <v>2296011</v>
      </c>
      <c r="B210" s="193" t="s">
        <v>1579</v>
      </c>
      <c r="C210" s="174"/>
      <c r="D210" s="185"/>
    </row>
    <row r="211" ht="25" customHeight="1">
      <c r="A211" s="172">
        <v>2296012</v>
      </c>
      <c r="B211" s="193" t="s">
        <v>1580</v>
      </c>
      <c r="C211" s="174"/>
      <c r="D211" s="185"/>
    </row>
    <row r="212" ht="25" customHeight="1">
      <c r="A212" s="172">
        <v>2296013</v>
      </c>
      <c r="B212" s="193" t="s">
        <v>1581</v>
      </c>
      <c r="C212" s="174">
        <v>67</v>
      </c>
      <c r="D212" s="185"/>
    </row>
    <row r="213" ht="25" customHeight="1">
      <c r="A213" s="172">
        <v>2296099</v>
      </c>
      <c r="B213" s="193" t="s">
        <v>1582</v>
      </c>
      <c r="C213" s="174">
        <v>32</v>
      </c>
      <c r="D213" s="185"/>
    </row>
    <row r="214" ht="25" customHeight="1">
      <c r="A214" s="172">
        <v>232</v>
      </c>
      <c r="B214" s="28" t="s">
        <v>1197</v>
      </c>
      <c r="C214" s="26">
        <f>C215+C216+C217+C218+C219+C221</f>
        <v>4314</v>
      </c>
      <c r="D214" s="185">
        <f>D215+D216+D217+D218+D219+D220+D221+D222+D223+D224+D225+D226+D227+D228+D229+D230</f>
        <v>4764</v>
      </c>
    </row>
    <row r="215" ht="25" customHeight="1">
      <c r="A215" s="172">
        <v>23204</v>
      </c>
      <c r="B215" s="192" t="s">
        <v>1583</v>
      </c>
      <c r="C215" s="177"/>
      <c r="D215" s="185"/>
    </row>
    <row r="216" ht="27" customHeight="1">
      <c r="A216" s="172">
        <v>2320401</v>
      </c>
      <c r="B216" s="193" t="s">
        <v>1584</v>
      </c>
      <c r="C216" s="174"/>
      <c r="D216" s="185"/>
    </row>
    <row r="217" ht="25" customHeight="1">
      <c r="A217" s="172">
        <v>2320405</v>
      </c>
      <c r="B217" s="193" t="s">
        <v>1585</v>
      </c>
      <c r="C217" s="174"/>
      <c r="D217" s="185"/>
    </row>
    <row r="218" ht="25" customHeight="1">
      <c r="A218" s="172">
        <v>2320411</v>
      </c>
      <c r="B218" s="193" t="s">
        <v>1586</v>
      </c>
      <c r="C218" s="174">
        <v>4314</v>
      </c>
      <c r="D218" s="185">
        <v>4764</v>
      </c>
    </row>
    <row r="219" ht="25" customHeight="1">
      <c r="A219" s="172">
        <v>2320413</v>
      </c>
      <c r="B219" s="193" t="s">
        <v>1587</v>
      </c>
      <c r="C219" s="174"/>
      <c r="D219" s="185"/>
    </row>
    <row r="220" ht="25" customHeight="1">
      <c r="A220" s="172">
        <v>2320414</v>
      </c>
      <c r="B220" s="193" t="s">
        <v>1588</v>
      </c>
      <c r="C220" s="174"/>
      <c r="D220" s="185"/>
    </row>
    <row r="221" ht="25" customHeight="1">
      <c r="A221" s="172">
        <v>2320416</v>
      </c>
      <c r="B221" s="193" t="s">
        <v>1589</v>
      </c>
      <c r="C221" s="174"/>
      <c r="D221" s="185"/>
    </row>
    <row r="222" ht="25" customHeight="1">
      <c r="A222" s="172">
        <v>2320417</v>
      </c>
      <c r="B222" s="193" t="s">
        <v>1590</v>
      </c>
      <c r="C222" s="174"/>
      <c r="D222" s="185"/>
    </row>
    <row r="223" ht="25" customHeight="1">
      <c r="A223" s="172">
        <v>2320418</v>
      </c>
      <c r="B223" s="193" t="s">
        <v>1591</v>
      </c>
      <c r="C223" s="174"/>
      <c r="D223" s="185"/>
    </row>
    <row r="224" ht="25" customHeight="1">
      <c r="A224" s="172">
        <v>2320419</v>
      </c>
      <c r="B224" s="193" t="s">
        <v>1592</v>
      </c>
      <c r="C224" s="174"/>
      <c r="D224" s="185"/>
    </row>
    <row r="225" ht="25" customHeight="1">
      <c r="A225" s="172">
        <v>2320420</v>
      </c>
      <c r="B225" s="193" t="s">
        <v>1593</v>
      </c>
      <c r="C225" s="174"/>
      <c r="D225" s="185"/>
    </row>
    <row r="226" ht="25" customHeight="1">
      <c r="A226" s="172">
        <v>2320431</v>
      </c>
      <c r="B226" s="193" t="s">
        <v>1594</v>
      </c>
      <c r="C226" s="174"/>
      <c r="D226" s="185"/>
    </row>
    <row r="227" ht="25" customHeight="1">
      <c r="A227" s="172">
        <v>2320432</v>
      </c>
      <c r="B227" s="193" t="s">
        <v>1595</v>
      </c>
      <c r="C227" s="174"/>
      <c r="D227" s="185"/>
    </row>
    <row r="228" ht="25" customHeight="1">
      <c r="A228" s="172">
        <v>2320433</v>
      </c>
      <c r="B228" s="193" t="s">
        <v>1596</v>
      </c>
      <c r="C228" s="174"/>
      <c r="D228" s="185"/>
    </row>
    <row r="229" ht="30" customHeight="1">
      <c r="A229" s="172">
        <v>2320498</v>
      </c>
      <c r="B229" s="193" t="s">
        <v>1597</v>
      </c>
      <c r="C229" s="174"/>
      <c r="D229" s="185"/>
    </row>
    <row r="230" ht="25" customHeight="1">
      <c r="A230" s="172">
        <v>2320499</v>
      </c>
      <c r="B230" s="193" t="s">
        <v>1598</v>
      </c>
      <c r="C230" s="174"/>
      <c r="D230" s="185"/>
    </row>
    <row r="231" ht="25" customHeight="1">
      <c r="A231" s="172">
        <v>233</v>
      </c>
      <c r="B231" s="28" t="s">
        <v>1209</v>
      </c>
      <c r="C231" s="26"/>
      <c r="D231" s="185">
        <f>D246</f>
        <v>0</v>
      </c>
    </row>
    <row r="232" ht="25" customHeight="1">
      <c r="A232" s="172">
        <v>23304</v>
      </c>
      <c r="B232" s="192" t="s">
        <v>1599</v>
      </c>
      <c r="C232" s="177"/>
      <c r="D232" s="185"/>
    </row>
    <row r="233" ht="33" customHeight="1">
      <c r="A233" s="172">
        <v>2330401</v>
      </c>
      <c r="B233" s="193" t="s">
        <v>1600</v>
      </c>
      <c r="C233" s="174"/>
      <c r="D233" s="185"/>
    </row>
    <row r="234" ht="25" customHeight="1">
      <c r="A234" s="172">
        <v>2330405</v>
      </c>
      <c r="B234" s="193" t="s">
        <v>1601</v>
      </c>
      <c r="C234" s="174"/>
      <c r="D234" s="185"/>
    </row>
    <row r="235" ht="25" customHeight="1">
      <c r="A235" s="172">
        <v>2330411</v>
      </c>
      <c r="B235" s="193" t="s">
        <v>1602</v>
      </c>
      <c r="C235" s="174"/>
      <c r="D235" s="185"/>
    </row>
    <row r="236" ht="25" customHeight="1">
      <c r="A236" s="172">
        <v>2330413</v>
      </c>
      <c r="B236" s="193" t="s">
        <v>1603</v>
      </c>
      <c r="C236" s="174"/>
      <c r="D236" s="185"/>
    </row>
    <row r="237" ht="25" customHeight="1">
      <c r="A237" s="172">
        <v>2330414</v>
      </c>
      <c r="B237" s="193" t="s">
        <v>1604</v>
      </c>
      <c r="C237" s="174"/>
      <c r="D237" s="185"/>
    </row>
    <row r="238" ht="25" customHeight="1">
      <c r="A238" s="172">
        <v>2330416</v>
      </c>
      <c r="B238" s="193" t="s">
        <v>1605</v>
      </c>
      <c r="C238" s="174"/>
      <c r="D238" s="185"/>
    </row>
    <row r="239" ht="25" customHeight="1">
      <c r="A239" s="172">
        <v>2330417</v>
      </c>
      <c r="B239" s="193" t="s">
        <v>1606</v>
      </c>
      <c r="C239" s="174"/>
      <c r="D239" s="185"/>
    </row>
    <row r="240" ht="30" customHeight="1">
      <c r="A240" s="172">
        <v>2330418</v>
      </c>
      <c r="B240" s="193" t="s">
        <v>1607</v>
      </c>
      <c r="C240" s="174"/>
      <c r="D240" s="185"/>
    </row>
    <row r="241" ht="25" customHeight="1">
      <c r="A241" s="172">
        <v>2330419</v>
      </c>
      <c r="B241" s="193" t="s">
        <v>1608</v>
      </c>
      <c r="C241" s="174"/>
      <c r="D241" s="185"/>
    </row>
    <row r="242" ht="25" customHeight="1">
      <c r="A242" s="172">
        <v>2330420</v>
      </c>
      <c r="B242" s="193" t="s">
        <v>1609</v>
      </c>
      <c r="C242" s="174"/>
      <c r="D242" s="185"/>
    </row>
    <row r="243" ht="25" customHeight="1">
      <c r="A243" s="172">
        <v>2330431</v>
      </c>
      <c r="B243" s="193" t="s">
        <v>1610</v>
      </c>
      <c r="C243" s="174"/>
      <c r="D243" s="185"/>
    </row>
    <row r="244" ht="25" customHeight="1">
      <c r="A244" s="172">
        <v>2330432</v>
      </c>
      <c r="B244" s="193" t="s">
        <v>1611</v>
      </c>
      <c r="C244" s="174"/>
      <c r="D244" s="185"/>
    </row>
    <row r="245" ht="25" customHeight="1">
      <c r="A245" s="172">
        <v>2330433</v>
      </c>
      <c r="B245" s="193" t="s">
        <v>1612</v>
      </c>
      <c r="C245" s="174"/>
      <c r="D245" s="185"/>
    </row>
    <row r="246" ht="28" customHeight="1">
      <c r="A246" s="172">
        <v>2330498</v>
      </c>
      <c r="B246" s="193" t="s">
        <v>1613</v>
      </c>
      <c r="C246" s="174"/>
      <c r="D246" s="185"/>
    </row>
    <row r="247" ht="25" customHeight="1">
      <c r="A247" s="172">
        <v>2330499</v>
      </c>
      <c r="B247" s="193" t="s">
        <v>1614</v>
      </c>
      <c r="C247" s="174"/>
      <c r="D247" s="185"/>
    </row>
    <row r="248" ht="25" customHeight="1">
      <c r="A248" s="172"/>
      <c r="B248" s="195"/>
      <c r="C248" s="174"/>
      <c r="D248" s="185"/>
    </row>
    <row r="249" ht="25" customHeight="1">
      <c r="A249" s="169"/>
      <c r="B249" s="176" t="s">
        <v>1615</v>
      </c>
      <c r="C249" s="174">
        <v>10800</v>
      </c>
      <c r="D249" s="196">
        <v>7724</v>
      </c>
    </row>
    <row r="250" ht="25" customHeight="1">
      <c r="A250" s="169"/>
      <c r="B250" s="197" t="s">
        <v>1616</v>
      </c>
      <c r="C250" s="198"/>
      <c r="D250" s="196">
        <v>19012</v>
      </c>
    </row>
    <row r="251" ht="25" customHeight="1">
      <c r="A251" s="169"/>
      <c r="B251" s="186" t="s">
        <v>1617</v>
      </c>
      <c r="C251" s="187">
        <v>40</v>
      </c>
      <c r="D251" s="196">
        <v>40</v>
      </c>
    </row>
    <row r="252" ht="25" customHeight="1">
      <c r="A252" s="169"/>
      <c r="B252" s="186" t="s">
        <v>1618</v>
      </c>
      <c r="C252" s="198">
        <v>31511</v>
      </c>
      <c r="D252" s="196">
        <v>31471</v>
      </c>
    </row>
    <row r="253" ht="25" customHeight="1">
      <c r="A253" s="188"/>
      <c r="B253" s="189" t="s">
        <v>1619</v>
      </c>
      <c r="C253" s="189">
        <f>C6+C249+C250+C251+C252</f>
        <v>66938</v>
      </c>
      <c r="D253" s="189">
        <f>D6+D249+D250+D251+D252</f>
        <v>80761</v>
      </c>
    </row>
    <row r="254" ht="45" customHeight="1">
      <c r="A254" s="199"/>
      <c r="B254" s="7"/>
      <c r="C254" s="200"/>
      <c r="D254" s="200"/>
    </row>
  </sheetData>
  <mergeCells count="5">
    <mergeCell ref="A1:D1"/>
    <mergeCell ref="A2:D2"/>
    <mergeCell ref="A3:D3"/>
    <mergeCell ref="A4:D4"/>
    <mergeCell ref="A254:D254"/>
  </mergeCells>
  <printOptions headings="0" gridLines="0"/>
  <pageMargins left="0.55486111111111103" right="0.16111111111111101" top="0.60624999999999984" bottom="0.409027777777777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100" workbookViewId="0">
      <pane ySplit="2" topLeftCell="A3" activePane="bottomLeft" state="frozen"/>
      <selection activeCell="B249" activeCellId="0" sqref="B249"/>
    </sheetView>
  </sheetViews>
  <sheetFormatPr defaultColWidth="9" defaultRowHeight="13.5" outlineLevelCol="3"/>
  <cols>
    <col customWidth="1" min="1" max="1" style="22" width="8.875"/>
    <col customWidth="1" min="2" max="2" width="50.375"/>
    <col customWidth="1" min="3" max="3" style="2" width="14.125"/>
    <col customWidth="1" min="4" max="4" style="2" width="14"/>
    <col customWidth="1" min="5" max="5" width="13.875"/>
  </cols>
  <sheetData>
    <row r="1">
      <c r="A1" s="201" t="s">
        <v>1620</v>
      </c>
    </row>
    <row r="2" ht="40" customHeight="1">
      <c r="A2" s="138" t="s">
        <v>1621</v>
      </c>
      <c r="B2" s="161"/>
      <c r="C2" s="161"/>
      <c r="D2" s="161"/>
    </row>
    <row r="3" ht="25" customHeight="1">
      <c r="A3" s="191" t="s">
        <v>1622</v>
      </c>
      <c r="B3" s="163"/>
      <c r="C3" s="164"/>
      <c r="D3" s="164"/>
    </row>
    <row r="4" ht="25" customHeight="1">
      <c r="A4" s="41" t="s">
        <v>75</v>
      </c>
      <c r="B4" s="41"/>
      <c r="C4" s="41"/>
      <c r="D4" s="41"/>
    </row>
    <row r="5" ht="33" customHeight="1">
      <c r="A5" s="26" t="s">
        <v>1217</v>
      </c>
      <c r="B5" s="26" t="s">
        <v>1623</v>
      </c>
      <c r="C5" s="202" t="s">
        <v>4</v>
      </c>
      <c r="D5" s="26" t="s">
        <v>5</v>
      </c>
    </row>
    <row r="6" ht="25" customHeight="1">
      <c r="A6" s="182"/>
      <c r="B6" s="173" t="s">
        <v>1624</v>
      </c>
      <c r="C6" s="26">
        <f>C7+C15+C31+C43+C54+C112+C136+C179+C188+C214+C231</f>
        <v>24587</v>
      </c>
      <c r="D6" s="26">
        <f>D7+D15+D31+D43+D54+D112+D136+D179+D188+D214+D231</f>
        <v>22514</v>
      </c>
    </row>
    <row r="7" ht="25" customHeight="1">
      <c r="A7" s="173">
        <v>206</v>
      </c>
      <c r="B7" s="173" t="s">
        <v>476</v>
      </c>
      <c r="C7" s="26"/>
      <c r="D7" s="26">
        <f>D8+D9+D10+D11+D12+D13+D14</f>
        <v>0</v>
      </c>
    </row>
    <row r="8" ht="25" customHeight="1">
      <c r="A8" s="176">
        <v>20610</v>
      </c>
      <c r="B8" s="192"/>
      <c r="C8" s="177"/>
      <c r="D8" s="26"/>
    </row>
    <row r="9" ht="25" customHeight="1">
      <c r="A9" s="176">
        <v>2061001</v>
      </c>
      <c r="B9" s="192" t="s">
        <v>1417</v>
      </c>
      <c r="C9" s="177"/>
      <c r="D9" s="41"/>
    </row>
    <row r="10" ht="25" customHeight="1">
      <c r="A10" s="176">
        <v>2061002</v>
      </c>
      <c r="B10" s="192" t="s">
        <v>1418</v>
      </c>
      <c r="C10" s="177"/>
      <c r="D10" s="41"/>
    </row>
    <row r="11" ht="31" customHeight="1">
      <c r="A11" s="176">
        <v>2061003</v>
      </c>
      <c r="B11" s="192" t="s">
        <v>1419</v>
      </c>
      <c r="C11" s="177"/>
      <c r="D11" s="41"/>
    </row>
    <row r="12" ht="25" customHeight="1">
      <c r="A12" s="176">
        <v>2061004</v>
      </c>
      <c r="B12" s="192" t="s">
        <v>1420</v>
      </c>
      <c r="C12" s="177"/>
      <c r="D12" s="41"/>
    </row>
    <row r="13" ht="25" customHeight="1">
      <c r="A13" s="176">
        <v>2061005</v>
      </c>
      <c r="B13" s="192" t="s">
        <v>1421</v>
      </c>
      <c r="C13" s="177"/>
      <c r="D13" s="41"/>
    </row>
    <row r="14" ht="25" customHeight="1">
      <c r="A14" s="176">
        <v>2061099</v>
      </c>
      <c r="B14" s="192" t="s">
        <v>1422</v>
      </c>
      <c r="C14" s="177"/>
      <c r="D14" s="41"/>
    </row>
    <row r="15" ht="25" customHeight="1">
      <c r="A15" s="179">
        <v>207</v>
      </c>
      <c r="B15" s="28" t="s">
        <v>525</v>
      </c>
      <c r="C15" s="26"/>
      <c r="D15" s="41">
        <f>D16+D17+D18+D20+D19+D21+D22+D23+D24+D25+D26+D27+D28+D29+D30</f>
        <v>0</v>
      </c>
    </row>
    <row r="16" ht="25" customHeight="1">
      <c r="A16" s="176">
        <v>20707</v>
      </c>
      <c r="B16" s="192" t="s">
        <v>1423</v>
      </c>
      <c r="C16" s="177"/>
      <c r="D16" s="41"/>
    </row>
    <row r="17" ht="48" customHeight="1">
      <c r="A17" s="176">
        <v>2070701</v>
      </c>
      <c r="B17" s="192" t="s">
        <v>1424</v>
      </c>
      <c r="C17" s="177"/>
      <c r="D17" s="41"/>
    </row>
    <row r="18" ht="25" customHeight="1">
      <c r="A18" s="176">
        <v>2070702</v>
      </c>
      <c r="B18" s="192" t="s">
        <v>1425</v>
      </c>
      <c r="C18" s="177"/>
      <c r="D18" s="41"/>
    </row>
    <row r="19" ht="25" customHeight="1">
      <c r="A19" s="176">
        <v>2070703</v>
      </c>
      <c r="B19" s="192" t="s">
        <v>1426</v>
      </c>
      <c r="C19" s="177"/>
      <c r="D19" s="41"/>
    </row>
    <row r="20" ht="25" customHeight="1">
      <c r="A20" s="176">
        <v>2070704</v>
      </c>
      <c r="B20" s="192" t="s">
        <v>1427</v>
      </c>
      <c r="C20" s="177"/>
      <c r="D20" s="41"/>
    </row>
    <row r="21" ht="29" customHeight="1">
      <c r="A21" s="176">
        <v>2070799</v>
      </c>
      <c r="B21" s="192" t="s">
        <v>1428</v>
      </c>
      <c r="C21" s="177"/>
      <c r="D21" s="41"/>
    </row>
    <row r="22" ht="25" customHeight="1">
      <c r="A22" s="176">
        <v>20709</v>
      </c>
      <c r="B22" s="192" t="s">
        <v>1429</v>
      </c>
      <c r="C22" s="177"/>
      <c r="D22" s="41"/>
    </row>
    <row r="23" ht="25" customHeight="1">
      <c r="A23" s="176">
        <v>2070901</v>
      </c>
      <c r="B23" s="192" t="s">
        <v>1430</v>
      </c>
      <c r="C23" s="177"/>
      <c r="D23" s="41"/>
    </row>
    <row r="24" ht="25" customHeight="1">
      <c r="A24" s="176">
        <v>2070902</v>
      </c>
      <c r="B24" s="192" t="s">
        <v>1431</v>
      </c>
      <c r="C24" s="177"/>
      <c r="D24" s="41"/>
    </row>
    <row r="25" ht="25" customHeight="1">
      <c r="A25" s="176">
        <v>2070903</v>
      </c>
      <c r="B25" s="192" t="s">
        <v>1432</v>
      </c>
      <c r="C25" s="177"/>
      <c r="D25" s="41"/>
    </row>
    <row r="26" ht="25" customHeight="1">
      <c r="A26" s="176">
        <v>2070904</v>
      </c>
      <c r="B26" s="192" t="s">
        <v>1433</v>
      </c>
      <c r="C26" s="177"/>
      <c r="D26" s="41"/>
    </row>
    <row r="27" ht="25" customHeight="1">
      <c r="A27" s="176">
        <v>2070999</v>
      </c>
      <c r="B27" s="192" t="s">
        <v>1434</v>
      </c>
      <c r="C27" s="177"/>
      <c r="D27" s="41"/>
    </row>
    <row r="28" ht="27" customHeight="1">
      <c r="A28" s="176">
        <v>20710</v>
      </c>
      <c r="B28" s="192" t="s">
        <v>1435</v>
      </c>
      <c r="C28" s="177"/>
      <c r="D28" s="41"/>
    </row>
    <row r="29" ht="25" customHeight="1">
      <c r="A29" s="176">
        <v>2071001</v>
      </c>
      <c r="B29" s="192" t="s">
        <v>1436</v>
      </c>
      <c r="C29" s="177"/>
      <c r="D29" s="41"/>
    </row>
    <row r="30" ht="25" customHeight="1">
      <c r="A30" s="176">
        <v>2071099</v>
      </c>
      <c r="B30" s="192" t="s">
        <v>1437</v>
      </c>
      <c r="C30" s="177"/>
      <c r="D30" s="41"/>
    </row>
    <row r="31" ht="25" customHeight="1">
      <c r="A31" s="179">
        <v>208</v>
      </c>
      <c r="B31" s="28" t="s">
        <v>567</v>
      </c>
      <c r="C31" s="26">
        <f>C32+C36+C40</f>
        <v>2926</v>
      </c>
      <c r="D31" s="26">
        <f>D32+D36+D40</f>
        <v>2969</v>
      </c>
    </row>
    <row r="32" ht="25" customHeight="1">
      <c r="A32" s="176">
        <v>20822</v>
      </c>
      <c r="B32" s="192" t="s">
        <v>1438</v>
      </c>
      <c r="C32" s="177">
        <f>C33+C34+C35</f>
        <v>2890</v>
      </c>
      <c r="D32" s="177">
        <f>D33+D34+D35</f>
        <v>2969</v>
      </c>
    </row>
    <row r="33" ht="25" customHeight="1">
      <c r="A33" s="176">
        <v>2082201</v>
      </c>
      <c r="B33" s="192" t="s">
        <v>1439</v>
      </c>
      <c r="C33" s="177">
        <v>1288</v>
      </c>
      <c r="D33" s="41">
        <v>1263</v>
      </c>
    </row>
    <row r="34" ht="25" customHeight="1">
      <c r="A34" s="176">
        <v>2082202</v>
      </c>
      <c r="B34" s="192" t="s">
        <v>1440</v>
      </c>
      <c r="C34" s="177">
        <v>1602</v>
      </c>
      <c r="D34" s="41">
        <v>1706</v>
      </c>
    </row>
    <row r="35" ht="25" customHeight="1">
      <c r="A35" s="176">
        <v>2082299</v>
      </c>
      <c r="B35" s="192" t="s">
        <v>1441</v>
      </c>
      <c r="C35" s="177"/>
      <c r="D35" s="41"/>
    </row>
    <row r="36" ht="25" customHeight="1">
      <c r="A36" s="176">
        <v>20823</v>
      </c>
      <c r="B36" s="192" t="s">
        <v>1442</v>
      </c>
      <c r="C36" s="177">
        <f>C37+C38+C39</f>
        <v>36</v>
      </c>
      <c r="D36" s="177">
        <f>D37+D38+D39</f>
        <v>0</v>
      </c>
    </row>
    <row r="37" ht="25" customHeight="1">
      <c r="A37" s="176">
        <v>2082301</v>
      </c>
      <c r="B37" s="192" t="s">
        <v>1439</v>
      </c>
      <c r="C37" s="177"/>
      <c r="D37" s="41"/>
    </row>
    <row r="38" ht="25" customHeight="1">
      <c r="A38" s="176">
        <v>2082302</v>
      </c>
      <c r="B38" s="192" t="s">
        <v>1440</v>
      </c>
      <c r="C38" s="177">
        <v>36</v>
      </c>
      <c r="D38" s="41"/>
    </row>
    <row r="39" ht="25" customHeight="1">
      <c r="A39" s="176">
        <v>2082399</v>
      </c>
      <c r="B39" s="192" t="s">
        <v>1443</v>
      </c>
      <c r="C39" s="177"/>
      <c r="D39" s="41"/>
    </row>
    <row r="40" ht="30" customHeight="1">
      <c r="A40" s="176">
        <v>20829</v>
      </c>
      <c r="B40" s="192" t="s">
        <v>1444</v>
      </c>
      <c r="C40" s="177">
        <f>C41+C42</f>
        <v>0</v>
      </c>
      <c r="D40" s="177">
        <f>D41+D42</f>
        <v>0</v>
      </c>
    </row>
    <row r="41" ht="28" customHeight="1">
      <c r="A41" s="176">
        <v>2082901</v>
      </c>
      <c r="B41" s="192" t="s">
        <v>1440</v>
      </c>
      <c r="C41" s="177"/>
      <c r="D41" s="41"/>
    </row>
    <row r="42" ht="32" customHeight="1">
      <c r="A42" s="176">
        <v>2082999</v>
      </c>
      <c r="B42" s="192" t="s">
        <v>1445</v>
      </c>
      <c r="C42" s="177"/>
      <c r="D42" s="41"/>
    </row>
    <row r="43" ht="25" customHeight="1">
      <c r="A43" s="179">
        <v>211</v>
      </c>
      <c r="B43" s="28" t="s">
        <v>741</v>
      </c>
      <c r="C43" s="26"/>
      <c r="D43" s="41">
        <f>D44+D45+D46+D47+D48+D49+D50+D51+D52+D53</f>
        <v>0</v>
      </c>
    </row>
    <row r="44" ht="25" customHeight="1">
      <c r="A44" s="176">
        <v>21160</v>
      </c>
      <c r="B44" s="192" t="s">
        <v>1446</v>
      </c>
      <c r="C44" s="177"/>
      <c r="D44" s="41"/>
    </row>
    <row r="45" ht="25" customHeight="1">
      <c r="A45" s="176">
        <v>2116001</v>
      </c>
      <c r="B45" s="192" t="s">
        <v>1447</v>
      </c>
      <c r="C45" s="177"/>
      <c r="D45" s="41"/>
    </row>
    <row r="46" ht="25" customHeight="1">
      <c r="A46" s="176">
        <v>2116002</v>
      </c>
      <c r="B46" s="192" t="s">
        <v>1448</v>
      </c>
      <c r="C46" s="177"/>
      <c r="D46" s="41"/>
    </row>
    <row r="47" ht="25" customHeight="1">
      <c r="A47" s="176">
        <v>2116003</v>
      </c>
      <c r="B47" s="192" t="s">
        <v>1449</v>
      </c>
      <c r="C47" s="177"/>
      <c r="D47" s="41"/>
    </row>
    <row r="48" ht="25" customHeight="1">
      <c r="A48" s="176">
        <v>2116099</v>
      </c>
      <c r="B48" s="192" t="s">
        <v>1450</v>
      </c>
      <c r="C48" s="177"/>
      <c r="D48" s="41"/>
    </row>
    <row r="49" ht="25" customHeight="1">
      <c r="A49" s="176">
        <v>21161</v>
      </c>
      <c r="B49" s="192" t="s">
        <v>1451</v>
      </c>
      <c r="C49" s="177"/>
      <c r="D49" s="41"/>
    </row>
    <row r="50" ht="25" customHeight="1">
      <c r="A50" s="176">
        <v>2116101</v>
      </c>
      <c r="B50" s="192" t="s">
        <v>1452</v>
      </c>
      <c r="C50" s="177"/>
      <c r="D50" s="41"/>
    </row>
    <row r="51" ht="32" customHeight="1">
      <c r="A51" s="176">
        <v>2116102</v>
      </c>
      <c r="B51" s="192" t="s">
        <v>1453</v>
      </c>
      <c r="C51" s="177"/>
      <c r="D51" s="41"/>
    </row>
    <row r="52" ht="32" customHeight="1">
      <c r="A52" s="176">
        <v>2116103</v>
      </c>
      <c r="B52" s="192" t="s">
        <v>1454</v>
      </c>
      <c r="C52" s="177"/>
      <c r="D52" s="41"/>
    </row>
    <row r="53" ht="31" customHeight="1">
      <c r="A53" s="176">
        <v>2116104</v>
      </c>
      <c r="B53" s="192" t="s">
        <v>1455</v>
      </c>
      <c r="C53" s="177"/>
      <c r="D53" s="41"/>
    </row>
    <row r="54" ht="32" customHeight="1">
      <c r="A54" s="179">
        <v>212</v>
      </c>
      <c r="B54" s="194" t="s">
        <v>810</v>
      </c>
      <c r="C54" s="180">
        <f>C55+C71+C75+C76+C82+C86+C90+C94+C100+C103</f>
        <v>3015</v>
      </c>
      <c r="D54" s="41">
        <f>D55+D71+D75+D76+D82+D86+D90+D94+D100+D103</f>
        <v>13750</v>
      </c>
    </row>
    <row r="55" ht="31" customHeight="1">
      <c r="A55" s="179">
        <v>21208</v>
      </c>
      <c r="B55" s="194" t="s">
        <v>1456</v>
      </c>
      <c r="C55" s="180">
        <f>C56+C57+C58+C59+C60+C61+C62+C63+C64+C65+C66+C67+C68+C69+C70</f>
        <v>2967</v>
      </c>
      <c r="D55" s="41">
        <f>D56+D57+D58+D59+D60+D61+D62+D63+D64+D66+D67+D68+D65+D69+D70</f>
        <v>13500</v>
      </c>
    </row>
    <row r="56" ht="34" customHeight="1">
      <c r="A56" s="176">
        <v>2120801</v>
      </c>
      <c r="B56" s="192" t="s">
        <v>1457</v>
      </c>
      <c r="C56" s="177"/>
      <c r="D56" s="41">
        <v>2000</v>
      </c>
    </row>
    <row r="57" ht="33" customHeight="1">
      <c r="A57" s="176">
        <v>2120802</v>
      </c>
      <c r="B57" s="192" t="s">
        <v>1458</v>
      </c>
      <c r="C57" s="177"/>
      <c r="D57" s="41">
        <v>2000</v>
      </c>
    </row>
    <row r="58" ht="32" customHeight="1">
      <c r="A58" s="176">
        <v>2120803</v>
      </c>
      <c r="B58" s="192" t="s">
        <v>1459</v>
      </c>
      <c r="C58" s="177">
        <v>55</v>
      </c>
      <c r="D58" s="41"/>
    </row>
    <row r="59" ht="34" customHeight="1">
      <c r="A59" s="176">
        <v>2120804</v>
      </c>
      <c r="B59" s="192" t="s">
        <v>1460</v>
      </c>
      <c r="C59" s="177"/>
      <c r="D59" s="41"/>
    </row>
    <row r="60" ht="39" customHeight="1">
      <c r="A60" s="176">
        <v>2120805</v>
      </c>
      <c r="B60" s="192" t="s">
        <v>1461</v>
      </c>
      <c r="C60" s="177"/>
      <c r="D60" s="41"/>
    </row>
    <row r="61" ht="30" customHeight="1">
      <c r="A61" s="176">
        <v>2120806</v>
      </c>
      <c r="B61" s="192" t="s">
        <v>1462</v>
      </c>
      <c r="C61" s="177"/>
      <c r="D61" s="41"/>
    </row>
    <row r="62" ht="30" customHeight="1">
      <c r="A62" s="176">
        <v>2120807</v>
      </c>
      <c r="B62" s="192" t="s">
        <v>1463</v>
      </c>
      <c r="C62" s="177"/>
      <c r="D62" s="41"/>
    </row>
    <row r="63" ht="30" customHeight="1">
      <c r="A63" s="176">
        <v>2120809</v>
      </c>
      <c r="B63" s="192" t="s">
        <v>1464</v>
      </c>
      <c r="C63" s="177"/>
      <c r="D63" s="41"/>
    </row>
    <row r="64" ht="30" customHeight="1">
      <c r="A64" s="176">
        <v>2120810</v>
      </c>
      <c r="B64" s="192" t="s">
        <v>1465</v>
      </c>
      <c r="C64" s="177">
        <v>82</v>
      </c>
      <c r="D64" s="41"/>
    </row>
    <row r="65" ht="30" customHeight="1">
      <c r="A65" s="176">
        <v>2120811</v>
      </c>
      <c r="B65" s="192" t="s">
        <v>1466</v>
      </c>
      <c r="C65" s="177"/>
      <c r="D65" s="41"/>
    </row>
    <row r="66" ht="36" customHeight="1">
      <c r="A66" s="176">
        <v>2120813</v>
      </c>
      <c r="B66" s="192" t="s">
        <v>1467</v>
      </c>
      <c r="C66" s="177"/>
      <c r="D66" s="41"/>
    </row>
    <row r="67" ht="33" customHeight="1">
      <c r="A67" s="176">
        <v>2120814</v>
      </c>
      <c r="B67" s="192" t="s">
        <v>1468</v>
      </c>
      <c r="C67" s="177"/>
      <c r="D67" s="41"/>
    </row>
    <row r="68" ht="30" customHeight="1">
      <c r="A68" s="176">
        <v>2120815</v>
      </c>
      <c r="B68" s="192" t="s">
        <v>1469</v>
      </c>
      <c r="C68" s="177"/>
      <c r="D68" s="41"/>
    </row>
    <row r="69" ht="25" customHeight="1">
      <c r="A69" s="176">
        <v>2120816</v>
      </c>
      <c r="B69" s="192" t="s">
        <v>1470</v>
      </c>
      <c r="C69" s="177"/>
      <c r="D69" s="41"/>
    </row>
    <row r="70" ht="25" customHeight="1">
      <c r="A70" s="176">
        <v>2120899</v>
      </c>
      <c r="B70" s="192" t="s">
        <v>1471</v>
      </c>
      <c r="C70" s="177">
        <v>2830</v>
      </c>
      <c r="D70" s="41">
        <v>9500</v>
      </c>
    </row>
    <row r="71" ht="25" customHeight="1">
      <c r="A71" s="179">
        <v>21210</v>
      </c>
      <c r="B71" s="194" t="s">
        <v>1472</v>
      </c>
      <c r="C71" s="180"/>
      <c r="D71" s="41"/>
    </row>
    <row r="72" ht="25" customHeight="1">
      <c r="A72" s="176">
        <v>2121001</v>
      </c>
      <c r="B72" s="192" t="s">
        <v>1457</v>
      </c>
      <c r="C72" s="177"/>
      <c r="D72" s="41"/>
    </row>
    <row r="73" ht="25" customHeight="1">
      <c r="A73" s="176">
        <v>2121002</v>
      </c>
      <c r="B73" s="192" t="s">
        <v>1458</v>
      </c>
      <c r="C73" s="177"/>
      <c r="D73" s="41"/>
    </row>
    <row r="74" ht="25" customHeight="1">
      <c r="A74" s="176">
        <v>2121099</v>
      </c>
      <c r="B74" s="192" t="s">
        <v>1473</v>
      </c>
      <c r="C74" s="177"/>
      <c r="D74" s="41"/>
    </row>
    <row r="75" ht="25" customHeight="1">
      <c r="A75" s="179">
        <v>21211</v>
      </c>
      <c r="B75" s="194" t="s">
        <v>1474</v>
      </c>
      <c r="C75" s="180"/>
      <c r="D75" s="41"/>
    </row>
    <row r="76" ht="25" customHeight="1">
      <c r="A76" s="179">
        <v>21213</v>
      </c>
      <c r="B76" s="194" t="s">
        <v>1475</v>
      </c>
      <c r="C76" s="180">
        <f>C77+C78+C79+C80+C81</f>
        <v>48</v>
      </c>
      <c r="D76" s="41">
        <f>D77+D78+D79+D80+D81</f>
        <v>30</v>
      </c>
    </row>
    <row r="77" ht="25" customHeight="1">
      <c r="A77" s="176">
        <v>2121301</v>
      </c>
      <c r="B77" s="192" t="s">
        <v>1476</v>
      </c>
      <c r="C77" s="177"/>
      <c r="D77" s="41"/>
    </row>
    <row r="78" ht="25" customHeight="1">
      <c r="A78" s="176">
        <v>2121302</v>
      </c>
      <c r="B78" s="192" t="s">
        <v>1477</v>
      </c>
      <c r="C78" s="177"/>
      <c r="D78" s="41"/>
    </row>
    <row r="79" ht="25" customHeight="1">
      <c r="A79" s="176">
        <v>2121303</v>
      </c>
      <c r="B79" s="192" t="s">
        <v>1478</v>
      </c>
      <c r="C79" s="177"/>
      <c r="D79" s="41"/>
    </row>
    <row r="80" ht="25" customHeight="1">
      <c r="A80" s="176">
        <v>2121304</v>
      </c>
      <c r="B80" s="192" t="s">
        <v>1479</v>
      </c>
      <c r="C80" s="177"/>
      <c r="D80" s="41"/>
    </row>
    <row r="81" ht="25" customHeight="1">
      <c r="A81" s="176">
        <v>2121399</v>
      </c>
      <c r="B81" s="192" t="s">
        <v>1480</v>
      </c>
      <c r="C81" s="177">
        <v>48</v>
      </c>
      <c r="D81" s="41">
        <v>30</v>
      </c>
    </row>
    <row r="82" ht="25" customHeight="1">
      <c r="A82" s="179">
        <v>21214</v>
      </c>
      <c r="B82" s="194" t="s">
        <v>1481</v>
      </c>
      <c r="C82" s="180"/>
      <c r="D82" s="41">
        <f>D83+D84+D85</f>
        <v>220</v>
      </c>
    </row>
    <row r="83" ht="25" customHeight="1">
      <c r="A83" s="176">
        <v>2121401</v>
      </c>
      <c r="B83" s="192" t="s">
        <v>1482</v>
      </c>
      <c r="C83" s="177"/>
      <c r="D83" s="41">
        <v>200</v>
      </c>
    </row>
    <row r="84" ht="25" customHeight="1">
      <c r="A84" s="176">
        <v>2121402</v>
      </c>
      <c r="B84" s="192" t="s">
        <v>1483</v>
      </c>
      <c r="C84" s="177"/>
      <c r="D84" s="41"/>
    </row>
    <row r="85" ht="25" customHeight="1">
      <c r="A85" s="176">
        <v>2121499</v>
      </c>
      <c r="B85" s="192" t="s">
        <v>1484</v>
      </c>
      <c r="C85" s="177"/>
      <c r="D85" s="41">
        <v>20</v>
      </c>
    </row>
    <row r="86" ht="25" customHeight="1">
      <c r="A86" s="179">
        <v>21215</v>
      </c>
      <c r="B86" s="194" t="s">
        <v>1485</v>
      </c>
      <c r="C86" s="180"/>
      <c r="D86" s="41">
        <f>D87+D88+D89</f>
        <v>0</v>
      </c>
    </row>
    <row r="87" ht="25" customHeight="1">
      <c r="A87" s="176">
        <v>2121501</v>
      </c>
      <c r="B87" s="192" t="s">
        <v>1457</v>
      </c>
      <c r="C87" s="177"/>
      <c r="D87" s="41"/>
    </row>
    <row r="88" ht="25" customHeight="1">
      <c r="A88" s="176">
        <v>2121502</v>
      </c>
      <c r="B88" s="192" t="s">
        <v>1458</v>
      </c>
      <c r="C88" s="177"/>
      <c r="D88" s="41"/>
    </row>
    <row r="89" ht="25" customHeight="1">
      <c r="A89" s="176">
        <v>2121599</v>
      </c>
      <c r="B89" s="192" t="s">
        <v>1486</v>
      </c>
      <c r="C89" s="177"/>
      <c r="D89" s="41"/>
    </row>
    <row r="90" ht="25" customHeight="1">
      <c r="A90" s="179">
        <v>21216</v>
      </c>
      <c r="B90" s="194" t="s">
        <v>1487</v>
      </c>
      <c r="C90" s="180"/>
      <c r="D90" s="41">
        <f>D91+D92+D93</f>
        <v>0</v>
      </c>
    </row>
    <row r="91" ht="25" customHeight="1">
      <c r="A91" s="176">
        <v>2121601</v>
      </c>
      <c r="B91" s="192" t="s">
        <v>1457</v>
      </c>
      <c r="C91" s="177"/>
      <c r="D91" s="41"/>
    </row>
    <row r="92" ht="25" customHeight="1">
      <c r="A92" s="176">
        <v>2121602</v>
      </c>
      <c r="B92" s="192" t="s">
        <v>1458</v>
      </c>
      <c r="C92" s="177"/>
      <c r="D92" s="41"/>
    </row>
    <row r="93" ht="25" customHeight="1">
      <c r="A93" s="176">
        <v>2121699</v>
      </c>
      <c r="B93" s="192" t="s">
        <v>1488</v>
      </c>
      <c r="C93" s="177"/>
      <c r="D93" s="41"/>
    </row>
    <row r="94" ht="25" customHeight="1">
      <c r="A94" s="179">
        <v>21217</v>
      </c>
      <c r="B94" s="194" t="s">
        <v>1489</v>
      </c>
      <c r="C94" s="180"/>
      <c r="D94" s="41">
        <f>D95+D96+D97+D98+D99</f>
        <v>0</v>
      </c>
    </row>
    <row r="95" ht="25" customHeight="1">
      <c r="A95" s="176">
        <v>2121701</v>
      </c>
      <c r="B95" s="192" t="s">
        <v>1476</v>
      </c>
      <c r="C95" s="177"/>
      <c r="D95" s="41"/>
    </row>
    <row r="96" ht="25" customHeight="1">
      <c r="A96" s="176">
        <v>2121702</v>
      </c>
      <c r="B96" s="192" t="s">
        <v>1477</v>
      </c>
      <c r="C96" s="177"/>
      <c r="D96" s="41"/>
    </row>
    <row r="97" ht="25" customHeight="1">
      <c r="A97" s="176">
        <v>2121703</v>
      </c>
      <c r="B97" s="192" t="s">
        <v>1478</v>
      </c>
      <c r="C97" s="177"/>
      <c r="D97" s="41"/>
    </row>
    <row r="98" ht="25" customHeight="1">
      <c r="A98" s="176">
        <v>2121704</v>
      </c>
      <c r="B98" s="192" t="s">
        <v>1479</v>
      </c>
      <c r="C98" s="177"/>
      <c r="D98" s="41"/>
    </row>
    <row r="99" ht="25" customHeight="1">
      <c r="A99" s="176">
        <v>2121799</v>
      </c>
      <c r="B99" s="192" t="s">
        <v>1490</v>
      </c>
      <c r="C99" s="177"/>
      <c r="D99" s="41"/>
    </row>
    <row r="100" ht="25" customHeight="1">
      <c r="A100" s="179">
        <v>21218</v>
      </c>
      <c r="B100" s="194" t="s">
        <v>1491</v>
      </c>
      <c r="C100" s="180"/>
      <c r="D100" s="41">
        <f>D101+D102</f>
        <v>0</v>
      </c>
    </row>
    <row r="101" ht="25" customHeight="1">
      <c r="A101" s="176">
        <v>2121801</v>
      </c>
      <c r="B101" s="192" t="s">
        <v>1482</v>
      </c>
      <c r="C101" s="177"/>
      <c r="D101" s="41"/>
    </row>
    <row r="102" ht="25" customHeight="1">
      <c r="A102" s="176">
        <v>2121899</v>
      </c>
      <c r="B102" s="192" t="s">
        <v>1492</v>
      </c>
      <c r="C102" s="177"/>
      <c r="D102" s="41"/>
    </row>
    <row r="103" ht="25" customHeight="1">
      <c r="A103" s="179">
        <v>21219</v>
      </c>
      <c r="B103" s="194" t="s">
        <v>1493</v>
      </c>
      <c r="C103" s="180"/>
      <c r="D103" s="41">
        <f>D104+D105+D106+D107+D108+D109+D110+D111</f>
        <v>0</v>
      </c>
    </row>
    <row r="104" ht="25" customHeight="1">
      <c r="A104" s="176">
        <v>2121901</v>
      </c>
      <c r="B104" s="192" t="s">
        <v>1457</v>
      </c>
      <c r="C104" s="177"/>
      <c r="D104" s="41"/>
    </row>
    <row r="105" ht="25" customHeight="1">
      <c r="A105" s="176">
        <v>2121902</v>
      </c>
      <c r="B105" s="192" t="s">
        <v>1458</v>
      </c>
      <c r="C105" s="177"/>
      <c r="D105" s="41"/>
    </row>
    <row r="106" ht="25" customHeight="1">
      <c r="A106" s="176">
        <v>2121903</v>
      </c>
      <c r="B106" s="192" t="s">
        <v>1459</v>
      </c>
      <c r="C106" s="177"/>
      <c r="D106" s="41"/>
    </row>
    <row r="107" ht="25" customHeight="1">
      <c r="A107" s="176">
        <v>2121904</v>
      </c>
      <c r="B107" s="192" t="s">
        <v>1460</v>
      </c>
      <c r="C107" s="177"/>
      <c r="D107" s="41"/>
    </row>
    <row r="108" ht="25" customHeight="1">
      <c r="A108" s="176">
        <v>2121905</v>
      </c>
      <c r="B108" s="192" t="s">
        <v>1463</v>
      </c>
      <c r="C108" s="177"/>
      <c r="D108" s="41"/>
    </row>
    <row r="109" ht="25" customHeight="1">
      <c r="A109" s="176">
        <v>2121906</v>
      </c>
      <c r="B109" s="192" t="s">
        <v>1465</v>
      </c>
      <c r="C109" s="177"/>
      <c r="D109" s="41"/>
    </row>
    <row r="110" ht="25" customHeight="1">
      <c r="A110" s="176">
        <v>2121907</v>
      </c>
      <c r="B110" s="192" t="s">
        <v>1466</v>
      </c>
      <c r="C110" s="177"/>
      <c r="D110" s="41"/>
    </row>
    <row r="111" ht="25" customHeight="1">
      <c r="A111" s="176">
        <v>2121999</v>
      </c>
      <c r="B111" s="192" t="s">
        <v>1494</v>
      </c>
      <c r="C111" s="177"/>
      <c r="D111" s="41"/>
    </row>
    <row r="112" ht="25" customHeight="1">
      <c r="A112" s="179">
        <v>213</v>
      </c>
      <c r="B112" s="28" t="s">
        <v>830</v>
      </c>
      <c r="C112" s="26"/>
      <c r="D112" s="41"/>
    </row>
    <row r="113" ht="25" customHeight="1">
      <c r="A113" s="176">
        <v>21366</v>
      </c>
      <c r="B113" s="192" t="s">
        <v>1495</v>
      </c>
      <c r="C113" s="177"/>
      <c r="D113" s="41"/>
    </row>
    <row r="114" ht="25" customHeight="1">
      <c r="A114" s="176">
        <v>2136601</v>
      </c>
      <c r="B114" s="192" t="s">
        <v>1440</v>
      </c>
      <c r="C114" s="177"/>
      <c r="D114" s="41"/>
    </row>
    <row r="115" ht="25" customHeight="1">
      <c r="A115" s="176">
        <v>2136602</v>
      </c>
      <c r="B115" s="192" t="s">
        <v>1496</v>
      </c>
      <c r="C115" s="177"/>
      <c r="D115" s="41"/>
    </row>
    <row r="116" ht="25" customHeight="1">
      <c r="A116" s="176">
        <v>2136603</v>
      </c>
      <c r="B116" s="192" t="s">
        <v>1497</v>
      </c>
      <c r="C116" s="177"/>
      <c r="D116" s="41"/>
    </row>
    <row r="117" ht="25" customHeight="1">
      <c r="A117" s="176">
        <v>2136699</v>
      </c>
      <c r="B117" s="192" t="s">
        <v>1498</v>
      </c>
      <c r="C117" s="177"/>
      <c r="D117" s="41"/>
    </row>
    <row r="118" ht="25" customHeight="1">
      <c r="A118" s="176">
        <v>21367</v>
      </c>
      <c r="B118" s="192" t="s">
        <v>1499</v>
      </c>
      <c r="C118" s="177"/>
      <c r="D118" s="41"/>
    </row>
    <row r="119" ht="25" customHeight="1">
      <c r="A119" s="176">
        <v>2136701</v>
      </c>
      <c r="B119" s="192" t="s">
        <v>1440</v>
      </c>
      <c r="C119" s="177"/>
      <c r="D119" s="41"/>
    </row>
    <row r="120" ht="25" customHeight="1">
      <c r="A120" s="176">
        <v>2136702</v>
      </c>
      <c r="B120" s="192" t="s">
        <v>1496</v>
      </c>
      <c r="C120" s="177"/>
      <c r="D120" s="41"/>
    </row>
    <row r="121" ht="25" customHeight="1">
      <c r="A121" s="176">
        <v>2136703</v>
      </c>
      <c r="B121" s="192" t="s">
        <v>1500</v>
      </c>
      <c r="C121" s="177"/>
      <c r="D121" s="41"/>
    </row>
    <row r="122" ht="25" customHeight="1">
      <c r="A122" s="176">
        <v>2136799</v>
      </c>
      <c r="B122" s="192" t="s">
        <v>1501</v>
      </c>
      <c r="C122" s="177"/>
      <c r="D122" s="41"/>
    </row>
    <row r="123" ht="25" customHeight="1">
      <c r="A123" s="176">
        <v>21369</v>
      </c>
      <c r="B123" s="192" t="s">
        <v>1502</v>
      </c>
      <c r="C123" s="177"/>
      <c r="D123" s="41"/>
    </row>
    <row r="124" ht="25" customHeight="1">
      <c r="A124" s="176">
        <v>2136901</v>
      </c>
      <c r="B124" s="192" t="s">
        <v>1503</v>
      </c>
      <c r="C124" s="177"/>
      <c r="D124" s="41"/>
    </row>
    <row r="125" ht="25" customHeight="1">
      <c r="A125" s="176">
        <v>2136902</v>
      </c>
      <c r="B125" s="192" t="s">
        <v>1504</v>
      </c>
      <c r="C125" s="177"/>
      <c r="D125" s="41"/>
    </row>
    <row r="126" ht="25" customHeight="1">
      <c r="A126" s="176">
        <v>2136903</v>
      </c>
      <c r="B126" s="192" t="s">
        <v>1505</v>
      </c>
      <c r="C126" s="177"/>
      <c r="D126" s="41"/>
    </row>
    <row r="127" ht="25" customHeight="1">
      <c r="A127" s="176">
        <v>2136999</v>
      </c>
      <c r="B127" s="192" t="s">
        <v>1506</v>
      </c>
      <c r="C127" s="177"/>
      <c r="D127" s="41"/>
    </row>
    <row r="128" ht="25" customHeight="1">
      <c r="A128" s="176">
        <v>21370</v>
      </c>
      <c r="B128" s="192" t="s">
        <v>1507</v>
      </c>
      <c r="C128" s="177"/>
      <c r="D128" s="41"/>
    </row>
    <row r="129" ht="25" customHeight="1">
      <c r="A129" s="176">
        <v>2137001</v>
      </c>
      <c r="B129" s="192" t="s">
        <v>1440</v>
      </c>
      <c r="C129" s="177"/>
      <c r="D129" s="41"/>
    </row>
    <row r="130" ht="25" customHeight="1">
      <c r="A130" s="176">
        <v>2137099</v>
      </c>
      <c r="B130" s="192" t="s">
        <v>1508</v>
      </c>
      <c r="C130" s="177"/>
      <c r="D130" s="41"/>
    </row>
    <row r="131" ht="25" customHeight="1">
      <c r="A131" s="176">
        <v>21371</v>
      </c>
      <c r="B131" s="192" t="s">
        <v>1509</v>
      </c>
      <c r="C131" s="177"/>
      <c r="D131" s="41"/>
    </row>
    <row r="132" ht="25" customHeight="1">
      <c r="A132" s="176">
        <v>2137101</v>
      </c>
      <c r="B132" s="192" t="s">
        <v>1503</v>
      </c>
      <c r="C132" s="177"/>
      <c r="D132" s="41"/>
    </row>
    <row r="133" ht="25" customHeight="1">
      <c r="A133" s="176">
        <v>2137102</v>
      </c>
      <c r="B133" s="192" t="s">
        <v>1510</v>
      </c>
      <c r="C133" s="177"/>
      <c r="D133" s="41"/>
    </row>
    <row r="134" ht="25" customHeight="1">
      <c r="A134" s="176">
        <v>2137103</v>
      </c>
      <c r="B134" s="192" t="s">
        <v>1505</v>
      </c>
      <c r="C134" s="177"/>
      <c r="D134" s="41"/>
    </row>
    <row r="135" ht="25" customHeight="1">
      <c r="A135" s="176">
        <v>2137199</v>
      </c>
      <c r="B135" s="192" t="s">
        <v>1511</v>
      </c>
      <c r="C135" s="177"/>
      <c r="D135" s="41"/>
    </row>
    <row r="136" ht="25" customHeight="1">
      <c r="A136" s="179">
        <v>214</v>
      </c>
      <c r="B136" s="28" t="s">
        <v>921</v>
      </c>
      <c r="C136" s="26"/>
      <c r="D136" s="41"/>
    </row>
    <row r="137" ht="25" customHeight="1">
      <c r="A137" s="176">
        <v>21460</v>
      </c>
      <c r="B137" s="192" t="s">
        <v>1512</v>
      </c>
      <c r="C137" s="177"/>
      <c r="D137" s="41"/>
    </row>
    <row r="138" ht="25" customHeight="1">
      <c r="A138" s="176">
        <v>2146001</v>
      </c>
      <c r="B138" s="192" t="s">
        <v>1513</v>
      </c>
      <c r="C138" s="177"/>
      <c r="D138" s="41"/>
    </row>
    <row r="139" ht="25" customHeight="1">
      <c r="A139" s="176">
        <v>2146002</v>
      </c>
      <c r="B139" s="192" t="s">
        <v>1514</v>
      </c>
      <c r="C139" s="177"/>
      <c r="D139" s="41"/>
    </row>
    <row r="140" ht="25" customHeight="1">
      <c r="A140" s="176">
        <v>2146003</v>
      </c>
      <c r="B140" s="192" t="s">
        <v>1515</v>
      </c>
      <c r="C140" s="177"/>
      <c r="D140" s="41"/>
    </row>
    <row r="141" ht="25" customHeight="1">
      <c r="A141" s="176">
        <v>2146099</v>
      </c>
      <c r="B141" s="192" t="s">
        <v>1516</v>
      </c>
      <c r="C141" s="177"/>
      <c r="D141" s="41"/>
    </row>
    <row r="142" ht="25" customHeight="1">
      <c r="A142" s="176">
        <v>21462</v>
      </c>
      <c r="B142" s="192" t="s">
        <v>1517</v>
      </c>
      <c r="C142" s="177"/>
      <c r="D142" s="41"/>
    </row>
    <row r="143" ht="25" customHeight="1">
      <c r="A143" s="176">
        <v>2146201</v>
      </c>
      <c r="B143" s="192" t="s">
        <v>1515</v>
      </c>
      <c r="C143" s="177"/>
      <c r="D143" s="41"/>
    </row>
    <row r="144" ht="25" customHeight="1">
      <c r="A144" s="176">
        <v>2146202</v>
      </c>
      <c r="B144" s="192" t="s">
        <v>1518</v>
      </c>
      <c r="C144" s="177"/>
      <c r="D144" s="41"/>
    </row>
    <row r="145" ht="25" customHeight="1">
      <c r="A145" s="176">
        <v>2146203</v>
      </c>
      <c r="B145" s="192" t="s">
        <v>1519</v>
      </c>
      <c r="C145" s="177"/>
      <c r="D145" s="41"/>
    </row>
    <row r="146" ht="25" customHeight="1">
      <c r="A146" s="176">
        <v>2146299</v>
      </c>
      <c r="B146" s="192" t="s">
        <v>1520</v>
      </c>
      <c r="C146" s="177"/>
      <c r="D146" s="41"/>
    </row>
    <row r="147" ht="25" customHeight="1">
      <c r="A147" s="176">
        <v>21464</v>
      </c>
      <c r="B147" s="192" t="s">
        <v>1521</v>
      </c>
      <c r="C147" s="177"/>
      <c r="D147" s="41"/>
    </row>
    <row r="148" ht="25" customHeight="1">
      <c r="A148" s="176">
        <v>2146401</v>
      </c>
      <c r="B148" s="192" t="s">
        <v>1522</v>
      </c>
      <c r="C148" s="177"/>
      <c r="D148" s="41"/>
    </row>
    <row r="149" ht="25" customHeight="1">
      <c r="A149" s="176">
        <v>2146402</v>
      </c>
      <c r="B149" s="192" t="s">
        <v>1523</v>
      </c>
      <c r="C149" s="177"/>
      <c r="D149" s="41"/>
    </row>
    <row r="150" ht="25" customHeight="1">
      <c r="A150" s="176">
        <v>2146403</v>
      </c>
      <c r="B150" s="192" t="s">
        <v>1524</v>
      </c>
      <c r="C150" s="177"/>
      <c r="D150" s="41"/>
    </row>
    <row r="151" ht="25" customHeight="1">
      <c r="A151" s="176">
        <v>2146404</v>
      </c>
      <c r="B151" s="192" t="s">
        <v>1525</v>
      </c>
      <c r="C151" s="177"/>
      <c r="D151" s="41"/>
    </row>
    <row r="152" ht="25" customHeight="1">
      <c r="A152" s="176">
        <v>2146405</v>
      </c>
      <c r="B152" s="192" t="s">
        <v>1526</v>
      </c>
      <c r="C152" s="177"/>
      <c r="D152" s="41"/>
    </row>
    <row r="153" ht="25" customHeight="1">
      <c r="A153" s="176">
        <v>2146406</v>
      </c>
      <c r="B153" s="192" t="s">
        <v>1527</v>
      </c>
      <c r="C153" s="177"/>
      <c r="D153" s="41"/>
    </row>
    <row r="154" ht="25" customHeight="1">
      <c r="A154" s="176">
        <v>2146407</v>
      </c>
      <c r="B154" s="192" t="s">
        <v>1528</v>
      </c>
      <c r="C154" s="177"/>
      <c r="D154" s="41"/>
    </row>
    <row r="155" ht="25" customHeight="1">
      <c r="A155" s="176">
        <v>2146499</v>
      </c>
      <c r="B155" s="192" t="s">
        <v>1529</v>
      </c>
      <c r="C155" s="177"/>
      <c r="D155" s="41"/>
    </row>
    <row r="156" ht="25" customHeight="1">
      <c r="A156" s="176">
        <v>21468</v>
      </c>
      <c r="B156" s="192" t="s">
        <v>1530</v>
      </c>
      <c r="C156" s="177"/>
      <c r="D156" s="41"/>
    </row>
    <row r="157" ht="25" customHeight="1">
      <c r="A157" s="176">
        <v>2146801</v>
      </c>
      <c r="B157" s="192" t="s">
        <v>1531</v>
      </c>
      <c r="C157" s="177"/>
      <c r="D157" s="41"/>
    </row>
    <row r="158" ht="25" customHeight="1">
      <c r="A158" s="176">
        <v>2146802</v>
      </c>
      <c r="B158" s="192" t="s">
        <v>1532</v>
      </c>
      <c r="C158" s="177"/>
      <c r="D158" s="41"/>
    </row>
    <row r="159" ht="25" customHeight="1">
      <c r="A159" s="176">
        <v>2146803</v>
      </c>
      <c r="B159" s="192" t="s">
        <v>1533</v>
      </c>
      <c r="C159" s="177"/>
      <c r="D159" s="41"/>
    </row>
    <row r="160" ht="25" customHeight="1">
      <c r="A160" s="176">
        <v>2146804</v>
      </c>
      <c r="B160" s="192" t="s">
        <v>1534</v>
      </c>
      <c r="C160" s="177"/>
      <c r="D160" s="41"/>
    </row>
    <row r="161" ht="25" customHeight="1">
      <c r="A161" s="176">
        <v>2146805</v>
      </c>
      <c r="B161" s="192" t="s">
        <v>1535</v>
      </c>
      <c r="C161" s="177"/>
      <c r="D161" s="41"/>
    </row>
    <row r="162" ht="25" customHeight="1">
      <c r="A162" s="176">
        <v>2146899</v>
      </c>
      <c r="B162" s="192" t="s">
        <v>1536</v>
      </c>
      <c r="C162" s="177"/>
      <c r="D162" s="41"/>
    </row>
    <row r="163" ht="25" customHeight="1">
      <c r="A163" s="176">
        <v>21469</v>
      </c>
      <c r="B163" s="192" t="s">
        <v>1537</v>
      </c>
      <c r="C163" s="177"/>
      <c r="D163" s="41"/>
    </row>
    <row r="164" ht="25" customHeight="1">
      <c r="A164" s="176">
        <v>2146901</v>
      </c>
      <c r="B164" s="192" t="s">
        <v>1538</v>
      </c>
      <c r="C164" s="177"/>
      <c r="D164" s="41"/>
    </row>
    <row r="165" ht="25" customHeight="1">
      <c r="A165" s="176">
        <v>2146902</v>
      </c>
      <c r="B165" s="192" t="s">
        <v>1539</v>
      </c>
      <c r="C165" s="177"/>
      <c r="D165" s="41"/>
    </row>
    <row r="166" ht="25" customHeight="1">
      <c r="A166" s="176">
        <v>2146903</v>
      </c>
      <c r="B166" s="192" t="s">
        <v>1540</v>
      </c>
      <c r="C166" s="177"/>
      <c r="D166" s="41"/>
    </row>
    <row r="167" ht="25" customHeight="1">
      <c r="A167" s="176">
        <v>2146904</v>
      </c>
      <c r="B167" s="192" t="s">
        <v>1541</v>
      </c>
      <c r="C167" s="177"/>
      <c r="D167" s="41"/>
    </row>
    <row r="168" ht="25" customHeight="1">
      <c r="A168" s="176">
        <v>2146906</v>
      </c>
      <c r="B168" s="192" t="s">
        <v>1542</v>
      </c>
      <c r="C168" s="177"/>
      <c r="D168" s="41"/>
    </row>
    <row r="169" ht="25" customHeight="1">
      <c r="A169" s="176">
        <v>2146907</v>
      </c>
      <c r="B169" s="192" t="s">
        <v>1543</v>
      </c>
      <c r="C169" s="177"/>
      <c r="D169" s="41"/>
    </row>
    <row r="170" ht="25" customHeight="1">
      <c r="A170" s="176">
        <v>2146908</v>
      </c>
      <c r="B170" s="192" t="s">
        <v>1544</v>
      </c>
      <c r="C170" s="177"/>
      <c r="D170" s="41"/>
    </row>
    <row r="171" ht="25" customHeight="1">
      <c r="A171" s="176">
        <v>2146999</v>
      </c>
      <c r="B171" s="192" t="s">
        <v>1545</v>
      </c>
      <c r="C171" s="177"/>
      <c r="D171" s="41"/>
    </row>
    <row r="172" ht="33" customHeight="1">
      <c r="A172" s="176">
        <v>21470</v>
      </c>
      <c r="B172" s="192" t="s">
        <v>1546</v>
      </c>
      <c r="C172" s="177"/>
      <c r="D172" s="41"/>
    </row>
    <row r="173" ht="25" customHeight="1">
      <c r="A173" s="176">
        <v>2147001</v>
      </c>
      <c r="B173" s="192" t="s">
        <v>1513</v>
      </c>
      <c r="C173" s="177"/>
      <c r="D173" s="41"/>
    </row>
    <row r="174" ht="30" customHeight="1">
      <c r="A174" s="176">
        <v>2147099</v>
      </c>
      <c r="B174" s="192" t="s">
        <v>1547</v>
      </c>
      <c r="C174" s="177"/>
      <c r="D174" s="41"/>
    </row>
    <row r="175" ht="25" customHeight="1">
      <c r="A175" s="176">
        <v>21471</v>
      </c>
      <c r="B175" s="192" t="s">
        <v>1548</v>
      </c>
      <c r="C175" s="177"/>
      <c r="D175" s="41"/>
    </row>
    <row r="176" ht="25" customHeight="1">
      <c r="A176" s="176">
        <v>2147101</v>
      </c>
      <c r="B176" s="192" t="s">
        <v>1513</v>
      </c>
      <c r="C176" s="177"/>
      <c r="D176" s="41"/>
    </row>
    <row r="177" ht="32" customHeight="1">
      <c r="A177" s="176">
        <v>2147199</v>
      </c>
      <c r="B177" s="192" t="s">
        <v>1549</v>
      </c>
      <c r="C177" s="177"/>
      <c r="D177" s="41"/>
    </row>
    <row r="178" ht="25" customHeight="1">
      <c r="A178" s="176">
        <v>21472</v>
      </c>
      <c r="B178" s="192" t="s">
        <v>1550</v>
      </c>
      <c r="C178" s="177"/>
      <c r="D178" s="41"/>
    </row>
    <row r="179" ht="25" customHeight="1">
      <c r="A179" s="179">
        <v>215</v>
      </c>
      <c r="B179" s="28" t="s">
        <v>966</v>
      </c>
      <c r="C179" s="26"/>
      <c r="D179" s="41"/>
    </row>
    <row r="180" ht="25" customHeight="1">
      <c r="A180" s="176">
        <v>21562</v>
      </c>
      <c r="B180" s="192" t="s">
        <v>1551</v>
      </c>
      <c r="C180" s="177"/>
      <c r="D180" s="41"/>
    </row>
    <row r="181" ht="25" customHeight="1">
      <c r="A181" s="176">
        <v>2156201</v>
      </c>
      <c r="B181" s="192" t="s">
        <v>1552</v>
      </c>
      <c r="C181" s="177"/>
      <c r="D181" s="41"/>
    </row>
    <row r="182" ht="25" customHeight="1">
      <c r="A182" s="176">
        <v>2156202</v>
      </c>
      <c r="B182" s="192" t="s">
        <v>1553</v>
      </c>
      <c r="C182" s="177"/>
      <c r="D182" s="41"/>
    </row>
    <row r="183" ht="25" customHeight="1">
      <c r="A183" s="176">
        <v>2156299</v>
      </c>
      <c r="B183" s="192" t="s">
        <v>1554</v>
      </c>
      <c r="C183" s="177"/>
      <c r="D183" s="41"/>
    </row>
    <row r="184" ht="25" customHeight="1">
      <c r="A184" s="176">
        <v>217</v>
      </c>
      <c r="B184" s="28" t="s">
        <v>1024</v>
      </c>
      <c r="C184" s="26"/>
      <c r="D184" s="41"/>
    </row>
    <row r="185" ht="25" customHeight="1">
      <c r="A185" s="176">
        <v>21704</v>
      </c>
      <c r="B185" s="192" t="s">
        <v>1555</v>
      </c>
      <c r="C185" s="177"/>
      <c r="D185" s="41"/>
    </row>
    <row r="186" ht="25" customHeight="1">
      <c r="A186" s="176">
        <v>2170402</v>
      </c>
      <c r="B186" s="192" t="s">
        <v>1556</v>
      </c>
      <c r="C186" s="177"/>
      <c r="D186" s="41"/>
    </row>
    <row r="187" ht="25" customHeight="1">
      <c r="A187" s="176">
        <v>2170403</v>
      </c>
      <c r="B187" s="192" t="s">
        <v>1557</v>
      </c>
      <c r="C187" s="177"/>
      <c r="D187" s="41"/>
    </row>
    <row r="188" ht="25" customHeight="1">
      <c r="A188" s="176">
        <v>229</v>
      </c>
      <c r="B188" s="28" t="s">
        <v>1233</v>
      </c>
      <c r="C188" s="26">
        <f>C189+C193+C202</f>
        <v>14332</v>
      </c>
      <c r="D188" s="41">
        <f>D189+D193+D202</f>
        <v>1031</v>
      </c>
    </row>
    <row r="189" ht="25" customHeight="1">
      <c r="A189" s="179">
        <v>22904</v>
      </c>
      <c r="B189" s="194" t="s">
        <v>1558</v>
      </c>
      <c r="C189" s="180">
        <f>C190+C191+C192</f>
        <v>12842</v>
      </c>
      <c r="D189" s="41"/>
    </row>
    <row r="190" ht="25" customHeight="1">
      <c r="A190" s="176">
        <v>2290401</v>
      </c>
      <c r="B190" s="192" t="s">
        <v>1559</v>
      </c>
      <c r="C190" s="177"/>
      <c r="D190" s="41"/>
    </row>
    <row r="191" ht="33" customHeight="1">
      <c r="A191" s="176">
        <v>2290402</v>
      </c>
      <c r="B191" s="192" t="s">
        <v>1560</v>
      </c>
      <c r="C191" s="177">
        <v>12842</v>
      </c>
      <c r="D191" s="41"/>
    </row>
    <row r="192" ht="25" customHeight="1">
      <c r="A192" s="176">
        <v>2290403</v>
      </c>
      <c r="B192" s="192" t="s">
        <v>1561</v>
      </c>
      <c r="C192" s="177"/>
      <c r="D192" s="41"/>
    </row>
    <row r="193" ht="25" customHeight="1">
      <c r="A193" s="179">
        <v>22908</v>
      </c>
      <c r="B193" s="194" t="s">
        <v>1562</v>
      </c>
      <c r="C193" s="180"/>
      <c r="D193" s="41"/>
    </row>
    <row r="194" ht="25" customHeight="1">
      <c r="A194" s="176">
        <v>2290802</v>
      </c>
      <c r="B194" s="192" t="s">
        <v>1563</v>
      </c>
      <c r="C194" s="177"/>
      <c r="D194" s="41"/>
    </row>
    <row r="195" ht="25" customHeight="1">
      <c r="A195" s="176">
        <v>2290803</v>
      </c>
      <c r="B195" s="192" t="s">
        <v>1564</v>
      </c>
      <c r="C195" s="177"/>
      <c r="D195" s="41"/>
    </row>
    <row r="196" ht="25" customHeight="1">
      <c r="A196" s="176">
        <v>2290804</v>
      </c>
      <c r="B196" s="192" t="s">
        <v>1565</v>
      </c>
      <c r="C196" s="177"/>
      <c r="D196" s="41"/>
    </row>
    <row r="197" ht="25" customHeight="1">
      <c r="A197" s="176">
        <v>2290805</v>
      </c>
      <c r="B197" s="192" t="s">
        <v>1566</v>
      </c>
      <c r="C197" s="177"/>
      <c r="D197" s="41"/>
    </row>
    <row r="198" ht="25" customHeight="1">
      <c r="A198" s="176">
        <v>2290806</v>
      </c>
      <c r="B198" s="192" t="s">
        <v>1567</v>
      </c>
      <c r="C198" s="177"/>
      <c r="D198" s="41"/>
    </row>
    <row r="199" ht="25" customHeight="1">
      <c r="A199" s="176">
        <v>2290807</v>
      </c>
      <c r="B199" s="192" t="s">
        <v>1568</v>
      </c>
      <c r="C199" s="177"/>
      <c r="D199" s="41"/>
    </row>
    <row r="200" ht="25" customHeight="1">
      <c r="A200" s="176">
        <v>2290808</v>
      </c>
      <c r="B200" s="192" t="s">
        <v>1569</v>
      </c>
      <c r="C200" s="177"/>
      <c r="D200" s="41"/>
    </row>
    <row r="201" ht="25" customHeight="1">
      <c r="A201" s="176">
        <v>2290899</v>
      </c>
      <c r="B201" s="192" t="s">
        <v>1570</v>
      </c>
      <c r="C201" s="177"/>
      <c r="D201" s="41"/>
    </row>
    <row r="202" ht="25" customHeight="1">
      <c r="A202" s="179">
        <v>22960</v>
      </c>
      <c r="B202" s="194" t="s">
        <v>1571</v>
      </c>
      <c r="C202" s="180">
        <f>C203+C204+C205+C206+C207+C208+C209+C210+C211+C212+C213</f>
        <v>1490</v>
      </c>
      <c r="D202" s="41">
        <f>D203+D204+D205+D206+D208+D21</f>
        <v>1031</v>
      </c>
    </row>
    <row r="203" ht="27" customHeight="1">
      <c r="A203" s="176">
        <v>2296001</v>
      </c>
      <c r="B203" s="192" t="s">
        <v>1572</v>
      </c>
      <c r="C203" s="177"/>
      <c r="D203" s="41"/>
    </row>
    <row r="204" ht="25" customHeight="1">
      <c r="A204" s="176">
        <v>2296002</v>
      </c>
      <c r="B204" s="192" t="s">
        <v>1573</v>
      </c>
      <c r="C204" s="177">
        <v>1273</v>
      </c>
      <c r="D204" s="41">
        <v>872</v>
      </c>
    </row>
    <row r="205" ht="25" customHeight="1">
      <c r="A205" s="176">
        <v>2296003</v>
      </c>
      <c r="B205" s="192" t="s">
        <v>1574</v>
      </c>
      <c r="C205" s="177">
        <v>82</v>
      </c>
      <c r="D205" s="41">
        <v>45</v>
      </c>
    </row>
    <row r="206" ht="25" customHeight="1">
      <c r="A206" s="176">
        <v>2296004</v>
      </c>
      <c r="B206" s="192" t="s">
        <v>1575</v>
      </c>
      <c r="C206" s="177">
        <v>9</v>
      </c>
      <c r="D206" s="41">
        <v>80</v>
      </c>
    </row>
    <row r="207" ht="25" customHeight="1">
      <c r="A207" s="176">
        <v>2296005</v>
      </c>
      <c r="B207" s="192" t="s">
        <v>1576</v>
      </c>
      <c r="C207" s="177"/>
      <c r="D207" s="41"/>
    </row>
    <row r="208" ht="25" customHeight="1">
      <c r="A208" s="176">
        <v>2296006</v>
      </c>
      <c r="B208" s="192" t="s">
        <v>1577</v>
      </c>
      <c r="C208" s="177">
        <v>27</v>
      </c>
      <c r="D208" s="41">
        <v>34</v>
      </c>
    </row>
    <row r="209" ht="25" customHeight="1">
      <c r="A209" s="176">
        <v>2296010</v>
      </c>
      <c r="B209" s="192" t="s">
        <v>1578</v>
      </c>
      <c r="C209" s="177"/>
      <c r="D209" s="41"/>
    </row>
    <row r="210" ht="25" customHeight="1">
      <c r="A210" s="176">
        <v>2296011</v>
      </c>
      <c r="B210" s="192" t="s">
        <v>1579</v>
      </c>
      <c r="C210" s="177"/>
      <c r="D210" s="41"/>
    </row>
    <row r="211" ht="25" customHeight="1">
      <c r="A211" s="176">
        <v>2296012</v>
      </c>
      <c r="B211" s="192" t="s">
        <v>1580</v>
      </c>
      <c r="C211" s="177"/>
      <c r="D211" s="41"/>
    </row>
    <row r="212" ht="25" customHeight="1">
      <c r="A212" s="176">
        <v>2296013</v>
      </c>
      <c r="B212" s="192" t="s">
        <v>1581</v>
      </c>
      <c r="C212" s="177">
        <v>67</v>
      </c>
      <c r="D212" s="41"/>
    </row>
    <row r="213" ht="25" customHeight="1">
      <c r="A213" s="176">
        <v>2296099</v>
      </c>
      <c r="B213" s="192" t="s">
        <v>1582</v>
      </c>
      <c r="C213" s="177">
        <v>32</v>
      </c>
      <c r="D213" s="41"/>
    </row>
    <row r="214" ht="25" customHeight="1">
      <c r="A214" s="176">
        <v>232</v>
      </c>
      <c r="B214" s="28" t="s">
        <v>1197</v>
      </c>
      <c r="C214" s="26">
        <f>C215+C216+C217+C218+C219+C221</f>
        <v>4314</v>
      </c>
      <c r="D214" s="41">
        <f>D215+D216+D217+D218+D219+D220+D221+D222+D223+D224+D225+D226+D227+D228+D229+D230</f>
        <v>4764</v>
      </c>
    </row>
    <row r="215" ht="25" customHeight="1">
      <c r="A215" s="176">
        <v>23204</v>
      </c>
      <c r="B215" s="192" t="s">
        <v>1583</v>
      </c>
      <c r="C215" s="177"/>
      <c r="D215" s="41"/>
    </row>
    <row r="216" ht="27" customHeight="1">
      <c r="A216" s="176">
        <v>2320401</v>
      </c>
      <c r="B216" s="192" t="s">
        <v>1584</v>
      </c>
      <c r="C216" s="177"/>
      <c r="D216" s="41"/>
    </row>
    <row r="217" ht="25" customHeight="1">
      <c r="A217" s="176">
        <v>2320405</v>
      </c>
      <c r="B217" s="192" t="s">
        <v>1585</v>
      </c>
      <c r="C217" s="177"/>
      <c r="D217" s="41"/>
    </row>
    <row r="218" ht="25" customHeight="1">
      <c r="A218" s="176">
        <v>2320411</v>
      </c>
      <c r="B218" s="192" t="s">
        <v>1586</v>
      </c>
      <c r="C218" s="177">
        <v>4314</v>
      </c>
      <c r="D218" s="41">
        <v>4764</v>
      </c>
    </row>
    <row r="219" ht="25" customHeight="1">
      <c r="A219" s="176">
        <v>2320413</v>
      </c>
      <c r="B219" s="192" t="s">
        <v>1587</v>
      </c>
      <c r="C219" s="177"/>
      <c r="D219" s="41"/>
    </row>
    <row r="220" ht="25" customHeight="1">
      <c r="A220" s="176">
        <v>2320414</v>
      </c>
      <c r="B220" s="192" t="s">
        <v>1588</v>
      </c>
      <c r="C220" s="177"/>
      <c r="D220" s="41"/>
    </row>
    <row r="221" ht="25" customHeight="1">
      <c r="A221" s="176">
        <v>2320416</v>
      </c>
      <c r="B221" s="192" t="s">
        <v>1589</v>
      </c>
      <c r="C221" s="177"/>
      <c r="D221" s="41"/>
    </row>
    <row r="222" ht="25" customHeight="1">
      <c r="A222" s="176">
        <v>2320417</v>
      </c>
      <c r="B222" s="192" t="s">
        <v>1590</v>
      </c>
      <c r="C222" s="177"/>
      <c r="D222" s="41"/>
    </row>
    <row r="223" ht="25" customHeight="1">
      <c r="A223" s="176">
        <v>2320418</v>
      </c>
      <c r="B223" s="192" t="s">
        <v>1591</v>
      </c>
      <c r="C223" s="177"/>
      <c r="D223" s="41"/>
    </row>
    <row r="224" ht="25" customHeight="1">
      <c r="A224" s="176">
        <v>2320419</v>
      </c>
      <c r="B224" s="192" t="s">
        <v>1592</v>
      </c>
      <c r="C224" s="177"/>
      <c r="D224" s="41"/>
    </row>
    <row r="225" ht="25" customHeight="1">
      <c r="A225" s="176">
        <v>2320420</v>
      </c>
      <c r="B225" s="192" t="s">
        <v>1593</v>
      </c>
      <c r="C225" s="177"/>
      <c r="D225" s="41"/>
    </row>
    <row r="226" ht="25" customHeight="1">
      <c r="A226" s="176">
        <v>2320431</v>
      </c>
      <c r="B226" s="192" t="s">
        <v>1594</v>
      </c>
      <c r="C226" s="177"/>
      <c r="D226" s="41"/>
    </row>
    <row r="227" ht="25" customHeight="1">
      <c r="A227" s="176">
        <v>2320432</v>
      </c>
      <c r="B227" s="192" t="s">
        <v>1595</v>
      </c>
      <c r="C227" s="177"/>
      <c r="D227" s="41"/>
    </row>
    <row r="228" ht="25" customHeight="1">
      <c r="A228" s="176">
        <v>2320433</v>
      </c>
      <c r="B228" s="192" t="s">
        <v>1596</v>
      </c>
      <c r="C228" s="177"/>
      <c r="D228" s="41"/>
    </row>
    <row r="229" ht="30" customHeight="1">
      <c r="A229" s="176">
        <v>2320498</v>
      </c>
      <c r="B229" s="192" t="s">
        <v>1597</v>
      </c>
      <c r="C229" s="177"/>
      <c r="D229" s="41"/>
    </row>
    <row r="230" ht="25" customHeight="1">
      <c r="A230" s="176">
        <v>2320499</v>
      </c>
      <c r="B230" s="192" t="s">
        <v>1598</v>
      </c>
      <c r="C230" s="177"/>
      <c r="D230" s="41"/>
    </row>
    <row r="231" ht="25" customHeight="1">
      <c r="A231" s="176">
        <v>233</v>
      </c>
      <c r="B231" s="28" t="s">
        <v>1209</v>
      </c>
      <c r="C231" s="26"/>
      <c r="D231" s="41">
        <f>D246</f>
        <v>0</v>
      </c>
    </row>
    <row r="232" ht="25" customHeight="1">
      <c r="A232" s="176">
        <v>23304</v>
      </c>
      <c r="B232" s="192" t="s">
        <v>1599</v>
      </c>
      <c r="C232" s="177"/>
      <c r="D232" s="41"/>
    </row>
    <row r="233" ht="33" customHeight="1">
      <c r="A233" s="176">
        <v>2330401</v>
      </c>
      <c r="B233" s="192" t="s">
        <v>1600</v>
      </c>
      <c r="C233" s="177"/>
      <c r="D233" s="41"/>
    </row>
    <row r="234" ht="25" customHeight="1">
      <c r="A234" s="176">
        <v>2330405</v>
      </c>
      <c r="B234" s="192" t="s">
        <v>1601</v>
      </c>
      <c r="C234" s="177"/>
      <c r="D234" s="41"/>
    </row>
    <row r="235" ht="25" customHeight="1">
      <c r="A235" s="176">
        <v>2330411</v>
      </c>
      <c r="B235" s="192" t="s">
        <v>1602</v>
      </c>
      <c r="C235" s="177"/>
      <c r="D235" s="41"/>
    </row>
    <row r="236" ht="25" customHeight="1">
      <c r="A236" s="176">
        <v>2330413</v>
      </c>
      <c r="B236" s="192" t="s">
        <v>1603</v>
      </c>
      <c r="C236" s="177"/>
      <c r="D236" s="41"/>
    </row>
    <row r="237" ht="25" customHeight="1">
      <c r="A237" s="176">
        <v>2330414</v>
      </c>
      <c r="B237" s="192" t="s">
        <v>1604</v>
      </c>
      <c r="C237" s="177"/>
      <c r="D237" s="41"/>
    </row>
    <row r="238" ht="25" customHeight="1">
      <c r="A238" s="176">
        <v>2330416</v>
      </c>
      <c r="B238" s="192" t="s">
        <v>1605</v>
      </c>
      <c r="C238" s="177"/>
      <c r="D238" s="41"/>
    </row>
    <row r="239" ht="25" customHeight="1">
      <c r="A239" s="176">
        <v>2330417</v>
      </c>
      <c r="B239" s="192" t="s">
        <v>1606</v>
      </c>
      <c r="C239" s="177"/>
      <c r="D239" s="41"/>
    </row>
    <row r="240" ht="30" customHeight="1">
      <c r="A240" s="176">
        <v>2330418</v>
      </c>
      <c r="B240" s="192" t="s">
        <v>1607</v>
      </c>
      <c r="C240" s="177"/>
      <c r="D240" s="41"/>
    </row>
    <row r="241" ht="25" customHeight="1">
      <c r="A241" s="176">
        <v>2330419</v>
      </c>
      <c r="B241" s="192" t="s">
        <v>1608</v>
      </c>
      <c r="C241" s="177"/>
      <c r="D241" s="41"/>
    </row>
    <row r="242" ht="25" customHeight="1">
      <c r="A242" s="176">
        <v>2330420</v>
      </c>
      <c r="B242" s="192" t="s">
        <v>1609</v>
      </c>
      <c r="C242" s="177"/>
      <c r="D242" s="41"/>
    </row>
    <row r="243" ht="25" customHeight="1">
      <c r="A243" s="176">
        <v>2330431</v>
      </c>
      <c r="B243" s="192" t="s">
        <v>1610</v>
      </c>
      <c r="C243" s="177"/>
      <c r="D243" s="41"/>
    </row>
    <row r="244" ht="25" customHeight="1">
      <c r="A244" s="176">
        <v>2330432</v>
      </c>
      <c r="B244" s="192" t="s">
        <v>1611</v>
      </c>
      <c r="C244" s="177"/>
      <c r="D244" s="41"/>
    </row>
    <row r="245" ht="25" customHeight="1">
      <c r="A245" s="176">
        <v>2330433</v>
      </c>
      <c r="B245" s="192" t="s">
        <v>1612</v>
      </c>
      <c r="C245" s="177"/>
      <c r="D245" s="41"/>
    </row>
    <row r="246" ht="28" customHeight="1">
      <c r="A246" s="176">
        <v>2330498</v>
      </c>
      <c r="B246" s="192" t="s">
        <v>1613</v>
      </c>
      <c r="C246" s="177"/>
      <c r="D246" s="41"/>
    </row>
    <row r="247" ht="25" customHeight="1">
      <c r="A247" s="176">
        <v>2330499</v>
      </c>
      <c r="B247" s="192" t="s">
        <v>1614</v>
      </c>
      <c r="C247" s="177"/>
      <c r="D247" s="41"/>
    </row>
    <row r="248" ht="25" customHeight="1">
      <c r="A248" s="176"/>
      <c r="B248" s="203"/>
      <c r="C248" s="177"/>
      <c r="D248" s="41"/>
    </row>
    <row r="249" ht="25" customHeight="1">
      <c r="A249" s="182"/>
      <c r="B249" s="176" t="s">
        <v>1615</v>
      </c>
      <c r="C249" s="177">
        <v>10800</v>
      </c>
      <c r="D249" s="41">
        <v>7724</v>
      </c>
    </row>
    <row r="250" ht="25" customHeight="1">
      <c r="A250" s="182"/>
      <c r="B250" s="186" t="s">
        <v>1625</v>
      </c>
      <c r="C250" s="187"/>
      <c r="D250" s="41">
        <v>19012</v>
      </c>
    </row>
    <row r="251" ht="25" customHeight="1">
      <c r="A251" s="182"/>
      <c r="B251" s="186" t="s">
        <v>1617</v>
      </c>
      <c r="C251" s="187">
        <v>40</v>
      </c>
      <c r="D251" s="41">
        <v>40</v>
      </c>
    </row>
    <row r="252" ht="25" customHeight="1">
      <c r="A252" s="182"/>
      <c r="B252" s="186" t="s">
        <v>1618</v>
      </c>
      <c r="C252" s="187">
        <v>31511</v>
      </c>
      <c r="D252" s="41">
        <v>31471</v>
      </c>
    </row>
    <row r="253" ht="25" customHeight="1">
      <c r="A253" s="173"/>
      <c r="B253" s="26" t="s">
        <v>1626</v>
      </c>
      <c r="C253" s="26">
        <f>C6+C249+C250+C251+C252</f>
        <v>66938</v>
      </c>
      <c r="D253" s="26">
        <f>D6+D249+D250+D251+D252</f>
        <v>80761</v>
      </c>
    </row>
    <row r="254" ht="45" customHeight="1">
      <c r="A254" s="199"/>
      <c r="B254" s="7"/>
      <c r="C254" s="200"/>
      <c r="D254" s="200"/>
    </row>
  </sheetData>
  <mergeCells count="4">
    <mergeCell ref="A2:D2"/>
    <mergeCell ref="A3:D3"/>
    <mergeCell ref="A4:D4"/>
    <mergeCell ref="A254:D254"/>
  </mergeCells>
  <printOptions headings="0" gridLines="0"/>
  <pageMargins left="0.55486111111111103" right="0.16111111111111101" top="0.60624999999999984" bottom="0.409027777777777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34" zoomScale="100" workbookViewId="0">
      <selection activeCell="G16" activeCellId="0" sqref="G16"/>
    </sheetView>
  </sheetViews>
  <sheetFormatPr defaultColWidth="9" defaultRowHeight="13.5" outlineLevelCol="1"/>
  <cols>
    <col customWidth="1" min="1" max="1" width="64.25"/>
    <col customWidth="1" min="2" max="2" width="21.125"/>
  </cols>
  <sheetData>
    <row r="1" ht="20" customHeight="1">
      <c r="A1" s="204" t="s">
        <v>1627</v>
      </c>
      <c r="B1" s="25"/>
    </row>
    <row r="2" ht="27" customHeight="1">
      <c r="A2" s="205" t="s">
        <v>1628</v>
      </c>
      <c r="B2" s="205"/>
    </row>
    <row r="3" ht="25" customHeight="1">
      <c r="A3" s="206" t="s">
        <v>189</v>
      </c>
      <c r="B3" s="206"/>
    </row>
    <row r="4" ht="25" customHeight="1">
      <c r="A4" s="207" t="s">
        <v>1629</v>
      </c>
      <c r="B4" s="208" t="s">
        <v>1630</v>
      </c>
    </row>
    <row r="5" ht="25" customHeight="1">
      <c r="A5" s="209" t="s">
        <v>1631</v>
      </c>
      <c r="B5" s="210"/>
    </row>
    <row r="6" ht="25" customHeight="1">
      <c r="A6" s="209" t="s">
        <v>1632</v>
      </c>
      <c r="B6" s="210"/>
    </row>
    <row r="7" ht="25" customHeight="1">
      <c r="A7" s="211" t="s">
        <v>1633</v>
      </c>
      <c r="B7" s="212">
        <f>B8</f>
        <v>2969</v>
      </c>
    </row>
    <row r="8" ht="25" customHeight="1">
      <c r="A8" s="209" t="s">
        <v>1634</v>
      </c>
      <c r="B8" s="210">
        <f>B9+B10</f>
        <v>2969</v>
      </c>
    </row>
    <row r="9" ht="25" customHeight="1">
      <c r="A9" s="209" t="s">
        <v>1635</v>
      </c>
      <c r="B9" s="210">
        <v>1263</v>
      </c>
    </row>
    <row r="10" ht="25" customHeight="1">
      <c r="A10" s="209" t="s">
        <v>1636</v>
      </c>
      <c r="B10" s="210">
        <v>1706</v>
      </c>
    </row>
    <row r="11" ht="25" customHeight="1">
      <c r="A11" s="209" t="s">
        <v>1637</v>
      </c>
      <c r="B11" s="210"/>
    </row>
    <row r="12" ht="25" customHeight="1">
      <c r="A12" s="209" t="s">
        <v>1638</v>
      </c>
      <c r="B12" s="210"/>
    </row>
    <row r="13" ht="25" customHeight="1">
      <c r="A13" s="209" t="s">
        <v>1639</v>
      </c>
      <c r="B13" s="210"/>
    </row>
    <row r="14" ht="25" customHeight="1">
      <c r="A14" s="209" t="s">
        <v>1640</v>
      </c>
      <c r="B14" s="210"/>
    </row>
    <row r="15" ht="25" customHeight="1">
      <c r="A15" s="209" t="s">
        <v>1641</v>
      </c>
      <c r="B15" s="210"/>
    </row>
    <row r="16" ht="25" customHeight="1">
      <c r="A16" s="209" t="s">
        <v>1642</v>
      </c>
      <c r="B16" s="210"/>
    </row>
    <row r="17" ht="25" customHeight="1">
      <c r="A17" s="209" t="s">
        <v>1643</v>
      </c>
      <c r="B17" s="210"/>
    </row>
    <row r="18" ht="25" customHeight="1">
      <c r="A18" s="209" t="s">
        <v>1644</v>
      </c>
      <c r="B18" s="210"/>
    </row>
    <row r="19" ht="25" customHeight="1">
      <c r="A19" s="209" t="s">
        <v>1645</v>
      </c>
      <c r="B19" s="210"/>
    </row>
    <row r="20" ht="25" customHeight="1">
      <c r="A20" s="209" t="s">
        <v>1646</v>
      </c>
      <c r="B20" s="210"/>
    </row>
    <row r="21" ht="25" customHeight="1">
      <c r="A21" s="209" t="s">
        <v>1647</v>
      </c>
      <c r="B21" s="210"/>
    </row>
    <row r="22" ht="25" customHeight="1">
      <c r="A22" s="209" t="s">
        <v>1648</v>
      </c>
      <c r="B22" s="210"/>
    </row>
    <row r="23" ht="25" customHeight="1">
      <c r="A23" s="209" t="s">
        <v>1649</v>
      </c>
      <c r="B23" s="210"/>
    </row>
    <row r="24" ht="25" customHeight="1">
      <c r="A24" s="209" t="s">
        <v>1650</v>
      </c>
      <c r="B24" s="210"/>
    </row>
    <row r="25" ht="25" customHeight="1">
      <c r="A25" s="209" t="s">
        <v>1651</v>
      </c>
      <c r="B25" s="210"/>
    </row>
    <row r="26" ht="25" customHeight="1">
      <c r="A26" s="209" t="s">
        <v>1652</v>
      </c>
      <c r="B26" s="210"/>
    </row>
    <row r="27" ht="25" customHeight="1">
      <c r="A27" s="209" t="s">
        <v>1653</v>
      </c>
      <c r="B27" s="210"/>
    </row>
    <row r="28" ht="25" customHeight="1">
      <c r="A28" s="209" t="s">
        <v>1654</v>
      </c>
      <c r="B28" s="210"/>
    </row>
    <row r="29" ht="25" customHeight="1">
      <c r="A29" s="209" t="s">
        <v>1655</v>
      </c>
      <c r="B29" s="210"/>
    </row>
    <row r="30" ht="25" customHeight="1">
      <c r="A30" s="209" t="s">
        <v>1656</v>
      </c>
      <c r="B30" s="210"/>
    </row>
    <row r="31" ht="25" customHeight="1">
      <c r="A31" s="209" t="s">
        <v>1657</v>
      </c>
      <c r="B31" s="210"/>
    </row>
    <row r="32" ht="25" customHeight="1">
      <c r="A32" s="209" t="s">
        <v>1658</v>
      </c>
      <c r="B32" s="210"/>
    </row>
    <row r="33" ht="25" customHeight="1">
      <c r="A33" s="209" t="s">
        <v>1659</v>
      </c>
      <c r="B33" s="210"/>
    </row>
    <row r="34" ht="25" customHeight="1">
      <c r="A34" s="209" t="s">
        <v>1660</v>
      </c>
      <c r="B34" s="210"/>
    </row>
    <row r="35" ht="25" customHeight="1">
      <c r="A35" s="209" t="s">
        <v>1661</v>
      </c>
      <c r="B35" s="210"/>
    </row>
    <row r="36" ht="25" customHeight="1">
      <c r="A36" s="209" t="s">
        <v>1662</v>
      </c>
      <c r="B36" s="210"/>
    </row>
    <row r="37" ht="25" customHeight="1">
      <c r="A37" s="209" t="s">
        <v>1663</v>
      </c>
      <c r="B37" s="210"/>
    </row>
    <row r="38" ht="25" customHeight="1">
      <c r="A38" s="209" t="s">
        <v>1664</v>
      </c>
      <c r="B38" s="210"/>
    </row>
    <row r="39" ht="25" customHeight="1">
      <c r="A39" s="209" t="s">
        <v>1665</v>
      </c>
      <c r="B39" s="210"/>
    </row>
    <row r="40" ht="25" customHeight="1">
      <c r="A40" s="209" t="s">
        <v>1666</v>
      </c>
      <c r="B40" s="210"/>
    </row>
    <row r="41" ht="25" customHeight="1">
      <c r="A41" s="209" t="s">
        <v>1667</v>
      </c>
      <c r="B41" s="210"/>
    </row>
    <row r="42" ht="25" customHeight="1">
      <c r="A42" s="209" t="s">
        <v>1668</v>
      </c>
      <c r="B42" s="210">
        <v>1205</v>
      </c>
    </row>
    <row r="43" ht="25" customHeight="1">
      <c r="A43" s="209" t="s">
        <v>1669</v>
      </c>
      <c r="B43" s="210"/>
    </row>
    <row r="44" ht="25" customHeight="1">
      <c r="A44" s="213" t="s">
        <v>1670</v>
      </c>
      <c r="B44" s="214"/>
    </row>
    <row r="45" ht="25" customHeight="1">
      <c r="A45" s="215" t="s">
        <v>1671</v>
      </c>
      <c r="B45" s="216"/>
    </row>
    <row r="46" ht="25" customHeight="1">
      <c r="A46" s="217" t="s">
        <v>1672</v>
      </c>
      <c r="B46" s="218">
        <f>B47+B48+B50+B49</f>
        <v>951</v>
      </c>
    </row>
    <row r="47" ht="25" customHeight="1">
      <c r="A47" s="215" t="s">
        <v>1673</v>
      </c>
      <c r="B47" s="216">
        <v>872</v>
      </c>
    </row>
    <row r="48" ht="25" customHeight="1">
      <c r="A48" s="215" t="s">
        <v>1674</v>
      </c>
      <c r="B48" s="216">
        <v>45</v>
      </c>
    </row>
    <row r="49" ht="25" customHeight="1">
      <c r="A49" s="215" t="s">
        <v>1675</v>
      </c>
      <c r="B49" s="216">
        <v>34</v>
      </c>
    </row>
    <row r="50" ht="25" customHeight="1">
      <c r="A50" s="215" t="s">
        <v>1676</v>
      </c>
      <c r="B50" s="216"/>
    </row>
    <row r="51" ht="25" customHeight="1">
      <c r="A51" s="215" t="s">
        <v>154</v>
      </c>
      <c r="B51" s="216">
        <f>B7+B46</f>
        <v>3920</v>
      </c>
    </row>
  </sheetData>
  <mergeCells count="2">
    <mergeCell ref="A2:B2"/>
    <mergeCell ref="A3:B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E1"/>
    </sheetView>
  </sheetViews>
  <sheetFormatPr defaultColWidth="9" defaultRowHeight="13.5" outlineLevelCol="4"/>
  <cols>
    <col customWidth="1" min="1" max="1" width="39.75"/>
    <col customWidth="1" min="2" max="2" width="12"/>
    <col customWidth="1" min="3" max="3" width="17.5"/>
    <col customWidth="1" min="4" max="4" width="15.5"/>
    <col customWidth="1" min="5" max="5" width="13.25"/>
  </cols>
  <sheetData>
    <row r="1">
      <c r="A1" s="122" t="s">
        <v>1677</v>
      </c>
      <c r="B1" s="122"/>
      <c r="C1" s="122"/>
      <c r="D1" s="122"/>
      <c r="E1" s="122"/>
    </row>
    <row r="2" ht="17.25">
      <c r="A2" s="219" t="s">
        <v>1678</v>
      </c>
      <c r="B2" s="219"/>
      <c r="C2" s="219"/>
      <c r="D2" s="219"/>
      <c r="E2" s="219"/>
    </row>
    <row r="3">
      <c r="A3" s="220" t="s">
        <v>189</v>
      </c>
      <c r="B3" s="220"/>
      <c r="C3" s="220"/>
      <c r="D3" s="220"/>
      <c r="E3" s="220"/>
    </row>
    <row r="4" ht="30" customHeight="1">
      <c r="A4" s="16" t="s">
        <v>1266</v>
      </c>
      <c r="B4" s="16" t="s">
        <v>1267</v>
      </c>
      <c r="C4" s="16" t="s">
        <v>1268</v>
      </c>
      <c r="D4" s="16" t="s">
        <v>1269</v>
      </c>
      <c r="E4" s="16" t="s">
        <v>184</v>
      </c>
    </row>
    <row r="5" ht="30" customHeight="1">
      <c r="A5" s="85" t="s">
        <v>1270</v>
      </c>
      <c r="B5" s="16"/>
      <c r="C5" s="16"/>
      <c r="D5" s="16"/>
      <c r="E5" s="16"/>
    </row>
    <row r="6" ht="30" customHeight="1">
      <c r="A6" s="85" t="s">
        <v>1271</v>
      </c>
      <c r="B6" s="16"/>
      <c r="C6" s="16"/>
      <c r="D6" s="16"/>
      <c r="E6" s="16"/>
    </row>
    <row r="7" ht="30" customHeight="1">
      <c r="A7" s="85" t="s">
        <v>1272</v>
      </c>
      <c r="B7" s="16"/>
      <c r="C7" s="16"/>
      <c r="D7" s="16"/>
      <c r="E7" s="16"/>
    </row>
    <row r="8" ht="30" customHeight="1">
      <c r="A8" s="85" t="s">
        <v>1273</v>
      </c>
      <c r="B8" s="16"/>
      <c r="C8" s="16"/>
      <c r="D8" s="16"/>
      <c r="E8" s="16"/>
    </row>
    <row r="9" ht="30" customHeight="1">
      <c r="A9" s="85" t="s">
        <v>1274</v>
      </c>
      <c r="B9" s="16"/>
      <c r="C9" s="16"/>
      <c r="D9" s="16"/>
      <c r="E9" s="16"/>
    </row>
    <row r="10" ht="30" customHeight="1">
      <c r="A10" s="85" t="s">
        <v>1275</v>
      </c>
      <c r="B10" s="16"/>
      <c r="C10" s="16"/>
      <c r="D10" s="16"/>
      <c r="E10" s="16"/>
    </row>
    <row r="11" ht="30" customHeight="1">
      <c r="A11" s="85" t="s">
        <v>1276</v>
      </c>
      <c r="B11" s="16"/>
      <c r="C11" s="16"/>
      <c r="D11" s="16"/>
      <c r="E11" s="16"/>
    </row>
    <row r="12" ht="30" customHeight="1">
      <c r="A12" s="85" t="s">
        <v>1277</v>
      </c>
      <c r="B12" s="16"/>
      <c r="C12" s="16"/>
      <c r="D12" s="16"/>
      <c r="E12" s="16"/>
    </row>
    <row r="13" ht="30" customHeight="1">
      <c r="A13" s="85" t="s">
        <v>1278</v>
      </c>
      <c r="B13" s="16"/>
      <c r="C13" s="16"/>
      <c r="D13" s="16"/>
      <c r="E13" s="16"/>
    </row>
    <row r="14" ht="30" customHeight="1">
      <c r="A14" s="85" t="s">
        <v>1279</v>
      </c>
      <c r="B14" s="16"/>
      <c r="C14" s="16"/>
      <c r="D14" s="16"/>
      <c r="E14" s="16"/>
    </row>
    <row r="15" ht="30" customHeight="1">
      <c r="A15" s="85" t="s">
        <v>1280</v>
      </c>
      <c r="B15" s="16"/>
      <c r="C15" s="16"/>
      <c r="D15" s="16"/>
      <c r="E15" s="16"/>
    </row>
    <row r="16" ht="30" customHeight="1">
      <c r="A16" s="85" t="s">
        <v>1281</v>
      </c>
      <c r="B16" s="16"/>
      <c r="C16" s="16"/>
      <c r="D16" s="16"/>
      <c r="E16" s="16"/>
    </row>
    <row r="17" ht="30" customHeight="1">
      <c r="A17" s="85" t="s">
        <v>1282</v>
      </c>
      <c r="B17" s="16"/>
      <c r="C17" s="16"/>
      <c r="D17" s="16"/>
      <c r="E17" s="16"/>
    </row>
    <row r="18" ht="30" customHeight="1">
      <c r="A18" s="16" t="s">
        <v>184</v>
      </c>
      <c r="B18" s="16">
        <v>0</v>
      </c>
      <c r="C18" s="16">
        <v>0</v>
      </c>
      <c r="D18" s="16">
        <v>0</v>
      </c>
      <c r="E18" s="16">
        <v>0</v>
      </c>
    </row>
    <row r="19" ht="30" customHeight="1">
      <c r="A19" s="86" t="s">
        <v>1679</v>
      </c>
      <c r="B19" s="86"/>
      <c r="C19" s="86"/>
      <c r="D19" s="86"/>
      <c r="E19" s="86"/>
    </row>
    <row r="20">
      <c r="A20" s="133"/>
      <c r="B20" s="133"/>
      <c r="C20" s="133"/>
      <c r="D20" s="133"/>
      <c r="E20" s="133"/>
    </row>
  </sheetData>
  <mergeCells count="4">
    <mergeCell ref="A1:E1"/>
    <mergeCell ref="A2:E2"/>
    <mergeCell ref="A3:E3"/>
    <mergeCell ref="A19:E1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5" zoomScale="100" workbookViewId="0">
      <selection activeCell="A27" activeCellId="0" sqref="A27"/>
    </sheetView>
  </sheetViews>
  <sheetFormatPr defaultColWidth="9" defaultRowHeight="13.5" outlineLevelCol="5"/>
  <cols>
    <col customWidth="1" min="1" max="1" style="1" width="50.125"/>
    <col customWidth="1" min="2" max="3" width="13.875"/>
    <col customWidth="1" min="4" max="4" width="30.75"/>
    <col customWidth="1" min="5" max="5" width="13.25"/>
    <col customWidth="1" min="6" max="6" width="14"/>
  </cols>
  <sheetData>
    <row r="1" ht="15" customHeight="1">
      <c r="A1" s="1" t="s">
        <v>71</v>
      </c>
      <c r="B1" s="1"/>
      <c r="C1" s="1"/>
      <c r="D1" s="1"/>
      <c r="E1" s="1"/>
      <c r="F1" s="1"/>
    </row>
    <row r="2" ht="30" customHeight="1">
      <c r="A2" s="23" t="s">
        <v>72</v>
      </c>
      <c r="B2" s="24"/>
      <c r="C2" s="24"/>
      <c r="D2" s="24"/>
      <c r="E2" s="24"/>
      <c r="F2" s="24"/>
    </row>
    <row r="3" ht="30" customHeight="1">
      <c r="A3" s="25" t="s">
        <v>73</v>
      </c>
      <c r="B3" s="25"/>
      <c r="C3" s="25"/>
      <c r="D3" s="25"/>
      <c r="E3" s="25"/>
    </row>
    <row r="4" ht="30" customHeight="1">
      <c r="A4" s="26" t="s">
        <v>74</v>
      </c>
      <c r="B4" s="27"/>
      <c r="C4" s="27"/>
      <c r="D4" s="27" t="s">
        <v>75</v>
      </c>
      <c r="E4" s="27"/>
      <c r="F4" s="27"/>
    </row>
    <row r="5" ht="30" customHeight="1">
      <c r="A5" s="26" t="s">
        <v>76</v>
      </c>
      <c r="B5" s="27" t="s">
        <v>4</v>
      </c>
      <c r="C5" s="27" t="s">
        <v>5</v>
      </c>
      <c r="D5" s="27" t="s">
        <v>76</v>
      </c>
      <c r="E5" s="27" t="s">
        <v>4</v>
      </c>
      <c r="F5" s="27" t="s">
        <v>5</v>
      </c>
    </row>
    <row r="6" ht="30" customHeight="1">
      <c r="A6" s="28" t="s">
        <v>77</v>
      </c>
      <c r="B6" s="29">
        <v>33369</v>
      </c>
      <c r="C6" s="29">
        <v>35371</v>
      </c>
      <c r="D6" s="30" t="s">
        <v>78</v>
      </c>
      <c r="E6" s="31">
        <v>285252</v>
      </c>
      <c r="F6" s="31">
        <v>292299</v>
      </c>
    </row>
    <row r="7" ht="30" customHeight="1">
      <c r="A7" s="28" t="s">
        <v>79</v>
      </c>
      <c r="B7" s="32">
        <f>B8+B15+B46</f>
        <v>226950</v>
      </c>
      <c r="C7" s="32">
        <f>C8+C15+C46</f>
        <v>222680</v>
      </c>
      <c r="D7" s="30" t="s">
        <v>80</v>
      </c>
      <c r="E7" s="31">
        <f>E8+E9</f>
        <v>5200</v>
      </c>
      <c r="F7" s="31">
        <v>5200</v>
      </c>
    </row>
    <row r="8" ht="30" customHeight="1">
      <c r="A8" s="28" t="s">
        <v>81</v>
      </c>
      <c r="B8" s="32">
        <f>B9+B10+B11+B12+B13+B14</f>
        <v>3751</v>
      </c>
      <c r="C8" s="32">
        <f>C9+C10+C11+C12+C13+C14</f>
        <v>3751</v>
      </c>
      <c r="D8" s="33" t="s">
        <v>82</v>
      </c>
      <c r="E8" s="34"/>
      <c r="F8" s="34"/>
    </row>
    <row r="9" ht="30" customHeight="1">
      <c r="A9" s="35" t="s">
        <v>83</v>
      </c>
      <c r="B9" s="29">
        <v>426</v>
      </c>
      <c r="C9" s="29">
        <v>426</v>
      </c>
      <c r="D9" s="33" t="s">
        <v>84</v>
      </c>
      <c r="E9" s="34">
        <v>5200</v>
      </c>
      <c r="F9" s="34">
        <v>5200</v>
      </c>
    </row>
    <row r="10" ht="30" customHeight="1">
      <c r="A10" s="35" t="s">
        <v>85</v>
      </c>
      <c r="B10" s="29">
        <v>690</v>
      </c>
      <c r="C10" s="29">
        <v>690</v>
      </c>
      <c r="D10" s="36"/>
      <c r="E10" s="34"/>
      <c r="F10" s="34"/>
    </row>
    <row r="11" ht="30" customHeight="1">
      <c r="A11" s="35" t="s">
        <v>86</v>
      </c>
      <c r="B11" s="29">
        <v>1222</v>
      </c>
      <c r="C11" s="29">
        <v>1222</v>
      </c>
      <c r="D11" s="37"/>
      <c r="E11" s="37"/>
      <c r="F11" s="37"/>
    </row>
    <row r="12" ht="30" customHeight="1">
      <c r="A12" s="35" t="s">
        <v>87</v>
      </c>
      <c r="B12" s="29">
        <v>1</v>
      </c>
      <c r="C12" s="29">
        <v>1</v>
      </c>
      <c r="D12" s="37"/>
      <c r="E12" s="37"/>
      <c r="F12" s="37"/>
    </row>
    <row r="13" ht="30" customHeight="1">
      <c r="A13" s="35" t="s">
        <v>88</v>
      </c>
      <c r="B13" s="29">
        <v>966</v>
      </c>
      <c r="C13" s="29">
        <v>966</v>
      </c>
      <c r="D13" s="37"/>
      <c r="E13" s="37"/>
      <c r="F13" s="37"/>
    </row>
    <row r="14" ht="30" customHeight="1">
      <c r="A14" s="35" t="s">
        <v>89</v>
      </c>
      <c r="B14" s="29">
        <v>446</v>
      </c>
      <c r="C14" s="29">
        <v>446</v>
      </c>
      <c r="D14" s="29"/>
      <c r="E14" s="29"/>
      <c r="F14" s="29"/>
    </row>
    <row r="15" ht="30" customHeight="1">
      <c r="A15" s="28" t="s">
        <v>90</v>
      </c>
      <c r="B15" s="32">
        <f>B16+B17+B18+B19+B20+B21+B22+B23+B24+B25+B26+B27+B28+B29+B30+B31+B32+B33+B34+B35+B36+B37+B38+B39+B40+B41+B42+B43+B44+B45</f>
        <v>201667</v>
      </c>
      <c r="C15" s="32">
        <f>C16+C17+C18+C19+C20+C21+C22+C23+C24+C25+C26+C27+C28+C29+C30+C31+C32+C33+C34+C35+C36+C37+C38+C39+C40+C41+C42+C43+C44+C45</f>
        <v>198186</v>
      </c>
      <c r="D15" s="29"/>
      <c r="E15" s="29"/>
      <c r="F15" s="29"/>
    </row>
    <row r="16" ht="30" customHeight="1">
      <c r="A16" s="35" t="s">
        <v>91</v>
      </c>
      <c r="B16" s="29">
        <v>3526</v>
      </c>
      <c r="C16" s="29">
        <v>3702</v>
      </c>
      <c r="D16" s="29"/>
      <c r="E16" s="29"/>
      <c r="F16" s="29"/>
    </row>
    <row r="17" ht="30" customHeight="1">
      <c r="A17" s="35" t="s">
        <v>92</v>
      </c>
      <c r="B17" s="29">
        <v>54258</v>
      </c>
      <c r="C17" s="29">
        <v>54122</v>
      </c>
      <c r="D17" s="29"/>
      <c r="E17" s="29"/>
      <c r="F17" s="29"/>
    </row>
    <row r="18" ht="30" customHeight="1">
      <c r="A18" s="35" t="s">
        <v>93</v>
      </c>
      <c r="B18" s="29">
        <v>19890</v>
      </c>
      <c r="C18" s="29">
        <v>19890</v>
      </c>
      <c r="D18" s="29"/>
      <c r="E18" s="29"/>
      <c r="F18" s="29"/>
    </row>
    <row r="19" ht="30" customHeight="1">
      <c r="A19" s="35" t="s">
        <v>94</v>
      </c>
      <c r="B19" s="29">
        <v>15563</v>
      </c>
      <c r="C19" s="29">
        <v>13879</v>
      </c>
      <c r="D19" s="29"/>
      <c r="E19" s="29"/>
      <c r="F19" s="29"/>
    </row>
    <row r="20" ht="30" customHeight="1">
      <c r="A20" s="35" t="s">
        <v>95</v>
      </c>
      <c r="B20" s="29"/>
      <c r="C20" s="29"/>
      <c r="D20" s="29"/>
      <c r="E20" s="29"/>
      <c r="F20" s="29"/>
    </row>
    <row r="21" ht="30" customHeight="1">
      <c r="A21" s="35" t="s">
        <v>96</v>
      </c>
      <c r="B21" s="29">
        <v>61</v>
      </c>
      <c r="C21" s="29">
        <v>61</v>
      </c>
      <c r="D21" s="29"/>
      <c r="E21" s="29"/>
      <c r="F21" s="29"/>
    </row>
    <row r="22" ht="30" customHeight="1">
      <c r="A22" s="35" t="s">
        <v>97</v>
      </c>
      <c r="B22" s="29">
        <v>41</v>
      </c>
      <c r="C22" s="29"/>
      <c r="D22" s="29"/>
      <c r="E22" s="29"/>
      <c r="F22" s="29"/>
    </row>
    <row r="23" ht="30" customHeight="1">
      <c r="A23" s="35" t="s">
        <v>98</v>
      </c>
      <c r="B23" s="29">
        <v>9782</v>
      </c>
      <c r="C23" s="29">
        <v>10000</v>
      </c>
      <c r="D23" s="29"/>
      <c r="E23" s="29"/>
      <c r="F23" s="29"/>
    </row>
    <row r="24" ht="30" customHeight="1">
      <c r="A24" s="35" t="s">
        <v>99</v>
      </c>
      <c r="B24" s="29">
        <v>12026</v>
      </c>
      <c r="C24" s="29">
        <v>12026</v>
      </c>
      <c r="D24" s="29"/>
      <c r="E24" s="29"/>
      <c r="F24" s="29"/>
    </row>
    <row r="25" ht="30" customHeight="1">
      <c r="A25" s="35" t="s">
        <v>100</v>
      </c>
      <c r="B25" s="29">
        <v>200</v>
      </c>
      <c r="C25" s="29">
        <v>200</v>
      </c>
      <c r="D25" s="29"/>
      <c r="E25" s="29"/>
      <c r="F25" s="29"/>
    </row>
    <row r="26" ht="30" customHeight="1">
      <c r="A26" s="35" t="s">
        <v>101</v>
      </c>
      <c r="B26" s="29">
        <v>9755</v>
      </c>
      <c r="C26" s="29">
        <v>9800</v>
      </c>
      <c r="D26" s="29"/>
      <c r="E26" s="29"/>
      <c r="F26" s="29"/>
    </row>
    <row r="27" ht="30" customHeight="1">
      <c r="A27" s="35" t="s">
        <v>102</v>
      </c>
      <c r="B27" s="29">
        <v>13120</v>
      </c>
      <c r="C27" s="29">
        <v>13000</v>
      </c>
      <c r="D27" s="29"/>
      <c r="E27" s="29"/>
      <c r="F27" s="29"/>
    </row>
    <row r="28" ht="30" customHeight="1">
      <c r="A28" s="35" t="s">
        <v>103</v>
      </c>
      <c r="B28" s="29"/>
      <c r="C28" s="29"/>
      <c r="D28" s="29"/>
      <c r="E28" s="29"/>
      <c r="F28" s="29"/>
    </row>
    <row r="29" ht="30" customHeight="1">
      <c r="A29" s="35" t="s">
        <v>104</v>
      </c>
      <c r="B29" s="29">
        <v>962</v>
      </c>
      <c r="C29" s="29">
        <v>962</v>
      </c>
      <c r="D29" s="29"/>
      <c r="E29" s="29"/>
      <c r="F29" s="29"/>
    </row>
    <row r="30" ht="30" customHeight="1">
      <c r="A30" s="35" t="s">
        <v>105</v>
      </c>
      <c r="B30" s="29">
        <v>13013</v>
      </c>
      <c r="C30" s="29">
        <v>12900</v>
      </c>
      <c r="D30" s="29"/>
      <c r="E30" s="29"/>
      <c r="F30" s="29"/>
    </row>
    <row r="31" ht="30" customHeight="1">
      <c r="A31" s="35" t="s">
        <v>106</v>
      </c>
      <c r="B31" s="29">
        <v>68</v>
      </c>
      <c r="C31" s="29">
        <v>68</v>
      </c>
      <c r="D31" s="29"/>
      <c r="E31" s="29"/>
      <c r="F31" s="29"/>
    </row>
    <row r="32" ht="30" customHeight="1">
      <c r="A32" s="35" t="s">
        <v>107</v>
      </c>
      <c r="B32" s="29">
        <v>558</v>
      </c>
      <c r="C32" s="29">
        <v>296</v>
      </c>
      <c r="D32" s="29"/>
      <c r="E32" s="29"/>
      <c r="F32" s="29"/>
    </row>
    <row r="33" ht="30" customHeight="1">
      <c r="A33" s="35" t="s">
        <v>108</v>
      </c>
      <c r="B33" s="29">
        <v>16040</v>
      </c>
      <c r="C33" s="29">
        <v>16944</v>
      </c>
      <c r="D33" s="29"/>
      <c r="E33" s="29"/>
      <c r="F33" s="29"/>
    </row>
    <row r="34" ht="30" customHeight="1">
      <c r="A34" s="35" t="s">
        <v>109</v>
      </c>
      <c r="B34" s="29">
        <v>4759</v>
      </c>
      <c r="C34" s="29">
        <v>3681</v>
      </c>
      <c r="D34" s="29"/>
      <c r="E34" s="29"/>
      <c r="F34" s="29"/>
    </row>
    <row r="35" ht="30" customHeight="1">
      <c r="A35" s="35" t="s">
        <v>110</v>
      </c>
      <c r="B35" s="29">
        <v>3279</v>
      </c>
      <c r="C35" s="29">
        <v>3279</v>
      </c>
      <c r="D35" s="29"/>
      <c r="E35" s="29"/>
      <c r="F35" s="29"/>
    </row>
    <row r="36" ht="30" customHeight="1">
      <c r="A36" s="35" t="s">
        <v>111</v>
      </c>
      <c r="B36" s="29">
        <v>12956</v>
      </c>
      <c r="C36" s="29">
        <v>11816</v>
      </c>
      <c r="D36" s="29"/>
      <c r="E36" s="29"/>
      <c r="F36" s="29"/>
    </row>
    <row r="37" ht="30" customHeight="1">
      <c r="A37" s="35" t="s">
        <v>112</v>
      </c>
      <c r="B37" s="29">
        <v>5790</v>
      </c>
      <c r="C37" s="29">
        <v>8068</v>
      </c>
      <c r="D37" s="29"/>
      <c r="E37" s="29"/>
      <c r="F37" s="29"/>
    </row>
    <row r="38" ht="30" customHeight="1">
      <c r="A38" s="35" t="s">
        <v>113</v>
      </c>
      <c r="B38" s="29"/>
      <c r="C38" s="29"/>
      <c r="D38" s="29"/>
      <c r="E38" s="29"/>
      <c r="F38" s="29"/>
    </row>
    <row r="39" ht="30" customHeight="1">
      <c r="A39" s="35" t="s">
        <v>114</v>
      </c>
      <c r="B39" s="29">
        <v>520</v>
      </c>
      <c r="C39" s="29">
        <v>471</v>
      </c>
      <c r="D39" s="29"/>
      <c r="E39" s="29"/>
      <c r="F39" s="29"/>
    </row>
    <row r="40" ht="30" customHeight="1">
      <c r="A40" s="35" t="s">
        <v>115</v>
      </c>
      <c r="B40" s="29">
        <v>112</v>
      </c>
      <c r="C40" s="29">
        <v>112</v>
      </c>
      <c r="D40" s="29"/>
      <c r="E40" s="29"/>
      <c r="F40" s="29"/>
    </row>
    <row r="41" ht="30" customHeight="1">
      <c r="A41" s="35" t="s">
        <v>116</v>
      </c>
      <c r="B41" s="29">
        <v>472</v>
      </c>
      <c r="C41" s="29">
        <v>472</v>
      </c>
      <c r="D41" s="29"/>
      <c r="E41" s="29"/>
      <c r="F41" s="29"/>
    </row>
    <row r="42" ht="30" customHeight="1">
      <c r="A42" s="35" t="s">
        <v>117</v>
      </c>
      <c r="B42" s="29">
        <v>3249</v>
      </c>
      <c r="C42" s="29">
        <v>1247</v>
      </c>
      <c r="D42" s="29"/>
      <c r="E42" s="29"/>
      <c r="F42" s="29"/>
    </row>
    <row r="43" ht="30" customHeight="1">
      <c r="A43" s="35" t="s">
        <v>118</v>
      </c>
      <c r="B43" s="29">
        <v>148</v>
      </c>
      <c r="C43" s="29">
        <v>150</v>
      </c>
      <c r="D43" s="29"/>
      <c r="E43" s="29"/>
      <c r="F43" s="29"/>
    </row>
    <row r="44" ht="30" customHeight="1">
      <c r="A44" s="35" t="s">
        <v>119</v>
      </c>
      <c r="B44" s="29"/>
      <c r="C44" s="29"/>
      <c r="D44" s="29"/>
      <c r="E44" s="29"/>
      <c r="F44" s="29"/>
    </row>
    <row r="45" ht="30" customHeight="1">
      <c r="A45" s="35" t="s">
        <v>120</v>
      </c>
      <c r="B45" s="29">
        <v>1519</v>
      </c>
      <c r="C45" s="29">
        <v>1040</v>
      </c>
      <c r="D45" s="29"/>
      <c r="E45" s="29"/>
      <c r="F45" s="29"/>
    </row>
    <row r="46" ht="30" customHeight="1">
      <c r="A46" s="28" t="s">
        <v>121</v>
      </c>
      <c r="B46" s="32">
        <f>B47+B48+B49+B50+B51+B52+B53+B54+B55+B56+B57+B58+B59+B60+B61+B62+B63+B64+B65+B66</f>
        <v>21532</v>
      </c>
      <c r="C46" s="32">
        <f>C47+C48+C49+C50+C51+C52+C53+C54+C55+C56+C57+C58+C59+C60+C61+C62+C63+C64+C65+C66</f>
        <v>20743</v>
      </c>
      <c r="D46" s="29"/>
      <c r="E46" s="29"/>
      <c r="F46" s="29"/>
    </row>
    <row r="47" ht="30" customHeight="1">
      <c r="A47" s="35" t="s">
        <v>122</v>
      </c>
      <c r="B47" s="29">
        <v>554</v>
      </c>
      <c r="C47" s="29">
        <v>500</v>
      </c>
      <c r="D47" s="29"/>
      <c r="E47" s="29"/>
      <c r="F47" s="29"/>
    </row>
    <row r="48" ht="30" customHeight="1">
      <c r="A48" s="35" t="s">
        <v>123</v>
      </c>
      <c r="B48" s="29">
        <v>3</v>
      </c>
      <c r="C48" s="29">
        <v>2</v>
      </c>
      <c r="D48" s="29"/>
      <c r="E48" s="29"/>
      <c r="F48" s="29"/>
    </row>
    <row r="49" ht="30" customHeight="1">
      <c r="A49" s="35" t="s">
        <v>124</v>
      </c>
      <c r="B49" s="29">
        <v>92</v>
      </c>
      <c r="C49" s="29">
        <v>50</v>
      </c>
      <c r="D49" s="29"/>
      <c r="E49" s="29"/>
      <c r="F49" s="29"/>
    </row>
    <row r="50" ht="30" customHeight="1">
      <c r="A50" s="35" t="s">
        <v>125</v>
      </c>
      <c r="B50" s="29">
        <v>511</v>
      </c>
      <c r="C50" s="29">
        <v>500</v>
      </c>
      <c r="D50" s="29"/>
      <c r="E50" s="29"/>
      <c r="F50" s="29"/>
    </row>
    <row r="51" ht="30" customHeight="1">
      <c r="A51" s="35" t="s">
        <v>126</v>
      </c>
      <c r="B51" s="29">
        <v>52</v>
      </c>
      <c r="C51" s="29">
        <v>55</v>
      </c>
      <c r="D51" s="29"/>
      <c r="E51" s="29"/>
      <c r="F51" s="29"/>
    </row>
    <row r="52" ht="30" customHeight="1">
      <c r="A52" s="35" t="s">
        <v>127</v>
      </c>
      <c r="B52" s="29">
        <v>628</v>
      </c>
      <c r="C52" s="29">
        <v>600</v>
      </c>
      <c r="D52" s="29"/>
      <c r="E52" s="29"/>
      <c r="F52" s="29"/>
    </row>
    <row r="53" ht="30" customHeight="1">
      <c r="A53" s="35" t="s">
        <v>128</v>
      </c>
      <c r="B53" s="29">
        <v>2286</v>
      </c>
      <c r="C53" s="29">
        <v>1600</v>
      </c>
      <c r="D53" s="29"/>
      <c r="E53" s="29"/>
      <c r="F53" s="29"/>
    </row>
    <row r="54" ht="30" customHeight="1">
      <c r="A54" s="35" t="s">
        <v>129</v>
      </c>
      <c r="B54" s="29">
        <v>866</v>
      </c>
      <c r="C54" s="29">
        <v>200</v>
      </c>
      <c r="D54" s="29"/>
      <c r="E54" s="29"/>
      <c r="F54" s="29"/>
    </row>
    <row r="55" ht="30" customHeight="1">
      <c r="A55" s="35" t="s">
        <v>130</v>
      </c>
      <c r="B55" s="29">
        <v>1938</v>
      </c>
      <c r="C55" s="29">
        <v>1500</v>
      </c>
      <c r="D55" s="29"/>
      <c r="E55" s="29"/>
      <c r="F55" s="29"/>
    </row>
    <row r="56" ht="30" customHeight="1">
      <c r="A56" s="35" t="s">
        <v>131</v>
      </c>
      <c r="B56" s="29">
        <v>61</v>
      </c>
      <c r="C56" s="29">
        <v>60</v>
      </c>
      <c r="D56" s="29"/>
      <c r="E56" s="29"/>
      <c r="F56" s="29"/>
    </row>
    <row r="57" ht="30" customHeight="1">
      <c r="A57" s="35" t="s">
        <v>132</v>
      </c>
      <c r="B57" s="29">
        <v>10890</v>
      </c>
      <c r="C57" s="29">
        <v>12544</v>
      </c>
      <c r="D57" s="29"/>
      <c r="E57" s="29"/>
      <c r="F57" s="29"/>
    </row>
    <row r="58" ht="30" customHeight="1">
      <c r="A58" s="35" t="s">
        <v>133</v>
      </c>
      <c r="B58" s="29">
        <v>730</v>
      </c>
      <c r="C58" s="29">
        <v>700</v>
      </c>
      <c r="D58" s="29"/>
      <c r="E58" s="29"/>
      <c r="F58" s="29"/>
    </row>
    <row r="59" ht="30" customHeight="1">
      <c r="A59" s="35" t="s">
        <v>134</v>
      </c>
      <c r="B59" s="29">
        <v>142</v>
      </c>
      <c r="C59" s="29">
        <v>140</v>
      </c>
      <c r="D59" s="29"/>
      <c r="E59" s="29"/>
      <c r="F59" s="29"/>
    </row>
    <row r="60" ht="30" customHeight="1">
      <c r="A60" s="35" t="s">
        <v>135</v>
      </c>
      <c r="B60" s="29">
        <v>189</v>
      </c>
      <c r="C60" s="29">
        <v>150</v>
      </c>
      <c r="D60" s="29"/>
      <c r="E60" s="29"/>
      <c r="F60" s="29"/>
    </row>
    <row r="61" ht="30" customHeight="1">
      <c r="A61" s="35" t="s">
        <v>136</v>
      </c>
      <c r="B61" s="29">
        <v>39</v>
      </c>
      <c r="C61" s="29">
        <v>30</v>
      </c>
      <c r="D61" s="29"/>
      <c r="E61" s="29"/>
      <c r="F61" s="29"/>
    </row>
    <row r="62" ht="30" customHeight="1">
      <c r="A62" s="35" t="s">
        <v>137</v>
      </c>
      <c r="B62" s="29">
        <v>290</v>
      </c>
      <c r="C62" s="29">
        <v>200</v>
      </c>
      <c r="D62" s="29"/>
      <c r="E62" s="29"/>
      <c r="F62" s="29"/>
    </row>
    <row r="63" ht="30" customHeight="1">
      <c r="A63" s="35" t="s">
        <v>138</v>
      </c>
      <c r="B63" s="29">
        <v>1568</v>
      </c>
      <c r="C63" s="29">
        <v>1500</v>
      </c>
      <c r="D63" s="29"/>
      <c r="E63" s="29"/>
      <c r="F63" s="29"/>
    </row>
    <row r="64" ht="30" customHeight="1">
      <c r="A64" s="35" t="s">
        <v>139</v>
      </c>
      <c r="B64" s="29">
        <v>12</v>
      </c>
      <c r="C64" s="29">
        <v>12</v>
      </c>
      <c r="D64" s="29"/>
      <c r="E64" s="29"/>
      <c r="F64" s="29"/>
    </row>
    <row r="65" ht="30" customHeight="1">
      <c r="A65" s="35" t="s">
        <v>140</v>
      </c>
      <c r="B65" s="29">
        <v>217</v>
      </c>
      <c r="C65" s="29">
        <v>200</v>
      </c>
      <c r="D65" s="29"/>
      <c r="E65" s="29"/>
      <c r="F65" s="29"/>
    </row>
    <row r="66" ht="30" customHeight="1">
      <c r="A66" s="35" t="s">
        <v>141</v>
      </c>
      <c r="B66" s="29">
        <v>464</v>
      </c>
      <c r="C66" s="29">
        <v>200</v>
      </c>
      <c r="D66" s="29"/>
      <c r="E66" s="29"/>
      <c r="F66" s="29"/>
    </row>
    <row r="67" ht="30" customHeight="1">
      <c r="A67" s="28" t="s">
        <v>142</v>
      </c>
      <c r="B67" s="29">
        <v>41940</v>
      </c>
      <c r="C67" s="29"/>
      <c r="D67" s="38" t="s">
        <v>143</v>
      </c>
      <c r="E67" s="31">
        <v>31749</v>
      </c>
      <c r="F67" s="31"/>
    </row>
    <row r="68" ht="30" customHeight="1">
      <c r="A68" s="28" t="s">
        <v>144</v>
      </c>
      <c r="B68" s="29">
        <f>B69+B70+B71</f>
        <v>19438</v>
      </c>
      <c r="C68" s="29">
        <f>C69+C70+C71</f>
        <v>39152</v>
      </c>
      <c r="D68" s="30" t="s">
        <v>145</v>
      </c>
      <c r="E68" s="34"/>
      <c r="F68" s="34"/>
    </row>
    <row r="69" ht="30" customHeight="1">
      <c r="A69" s="35" t="s">
        <v>146</v>
      </c>
      <c r="B69" s="29"/>
      <c r="C69" s="29">
        <v>19012</v>
      </c>
      <c r="D69" s="29"/>
      <c r="E69" s="29"/>
      <c r="F69" s="29"/>
    </row>
    <row r="70" ht="30" customHeight="1">
      <c r="A70" s="35" t="s">
        <v>147</v>
      </c>
      <c r="B70" s="29">
        <v>19438</v>
      </c>
      <c r="C70" s="29">
        <v>20140</v>
      </c>
      <c r="D70" s="29"/>
      <c r="E70" s="29"/>
      <c r="F70" s="29"/>
    </row>
    <row r="71" ht="30" customHeight="1">
      <c r="A71" s="35" t="s">
        <v>148</v>
      </c>
      <c r="B71" s="29"/>
      <c r="C71" s="29"/>
      <c r="D71" s="29"/>
      <c r="E71" s="29"/>
      <c r="F71" s="29"/>
    </row>
    <row r="72" ht="30" customHeight="1">
      <c r="A72" s="28" t="s">
        <v>149</v>
      </c>
      <c r="B72" s="29">
        <v>670</v>
      </c>
      <c r="C72" s="29">
        <v>255</v>
      </c>
      <c r="D72" s="39" t="s">
        <v>150</v>
      </c>
      <c r="E72" s="31">
        <v>255</v>
      </c>
      <c r="F72" s="31"/>
    </row>
    <row r="73" ht="30" customHeight="1">
      <c r="A73" s="28" t="s">
        <v>151</v>
      </c>
      <c r="B73" s="29">
        <v>2530</v>
      </c>
      <c r="C73" s="29">
        <v>2441</v>
      </c>
      <c r="D73" s="30" t="s">
        <v>152</v>
      </c>
      <c r="E73" s="31">
        <v>2441</v>
      </c>
      <c r="F73" s="31">
        <v>2400</v>
      </c>
    </row>
    <row r="74" ht="30" customHeight="1">
      <c r="A74" s="26" t="s">
        <v>153</v>
      </c>
      <c r="B74" s="32">
        <f>B6+B7+B67+B68+B72+B73</f>
        <v>324897</v>
      </c>
      <c r="C74" s="32">
        <f>C6+C7+C67+C68+C72+C73</f>
        <v>299899</v>
      </c>
      <c r="D74" s="32" t="s">
        <v>154</v>
      </c>
      <c r="E74" s="32">
        <f>E6+E7+E67+E72+E73</f>
        <v>324897</v>
      </c>
      <c r="F74" s="32">
        <f>F6+F7+F73</f>
        <v>299899</v>
      </c>
    </row>
  </sheetData>
  <mergeCells count="5">
    <mergeCell ref="A1:F1"/>
    <mergeCell ref="A2:F2"/>
    <mergeCell ref="A3:F3"/>
    <mergeCell ref="A4:C4"/>
    <mergeCell ref="D4:F4"/>
  </mergeCells>
  <printOptions headings="0" gridLines="0"/>
  <pageMargins left="0.35763888888888901" right="0.35763888888888901" top="0.60624999999999984" bottom="0.40902777777777799" header="0.5" footer="0.5"/>
  <pageSetup paperSize="9" scale="95" fitToWidth="1" fitToHeight="1" pageOrder="downThenOver" orientation="landscape" usePrinterDefaults="1" blackAndWhite="0" draft="0" cellComments="none" useFirstPageNumber="0" errors="displayed" horizontalDpi="600" verticalDpi="6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E2"/>
    </sheetView>
  </sheetViews>
  <sheetFormatPr defaultColWidth="9" defaultRowHeight="13.5" outlineLevelCol="4"/>
  <cols>
    <col customWidth="1" min="1" max="1" width="9.75"/>
    <col customWidth="1" min="2" max="2" width="45.625"/>
    <col customWidth="1" min="3" max="3" width="13.25"/>
    <col customWidth="1" min="4" max="4" style="221" width="13"/>
    <col customWidth="1" min="5" max="5" width="18.875"/>
  </cols>
  <sheetData>
    <row r="1" ht="18" customHeight="1">
      <c r="A1" s="222" t="s">
        <v>1680</v>
      </c>
    </row>
    <row r="2" ht="17.25">
      <c r="A2" s="223" t="s">
        <v>1681</v>
      </c>
      <c r="B2" s="223"/>
      <c r="C2" s="223"/>
      <c r="D2" s="224"/>
      <c r="E2" s="223"/>
    </row>
    <row r="3" ht="20" customHeight="1">
      <c r="A3" s="225"/>
      <c r="B3" s="225"/>
      <c r="C3" s="226"/>
      <c r="D3" s="227"/>
      <c r="E3" s="228" t="s">
        <v>1682</v>
      </c>
    </row>
    <row r="4" ht="30" customHeight="1">
      <c r="A4" s="229" t="s">
        <v>190</v>
      </c>
      <c r="B4" s="230" t="s">
        <v>191</v>
      </c>
      <c r="C4" s="230" t="s">
        <v>4</v>
      </c>
      <c r="D4" s="231" t="s">
        <v>5</v>
      </c>
      <c r="E4" s="232" t="s">
        <v>8</v>
      </c>
    </row>
    <row r="5" ht="26" customHeight="1">
      <c r="A5" s="233">
        <v>103</v>
      </c>
      <c r="B5" s="233" t="s">
        <v>1683</v>
      </c>
      <c r="C5" s="229">
        <f>C6+C10+C14+C18+C22</f>
        <v>19438</v>
      </c>
      <c r="D5" s="234">
        <f>D6+D10+D14+D18+D22</f>
        <v>20140.200000000001</v>
      </c>
      <c r="E5" s="229"/>
    </row>
    <row r="6" ht="30" customHeight="1">
      <c r="A6" s="233">
        <v>1030601</v>
      </c>
      <c r="B6" s="235" t="s">
        <v>1684</v>
      </c>
      <c r="C6" s="236"/>
      <c r="D6" s="234"/>
      <c r="E6" s="237"/>
    </row>
    <row r="7" ht="25" customHeight="1">
      <c r="A7" s="233">
        <v>103060103</v>
      </c>
      <c r="B7" s="235" t="s">
        <v>1685</v>
      </c>
      <c r="C7" s="236"/>
      <c r="D7" s="234"/>
      <c r="E7" s="237"/>
    </row>
    <row r="8" ht="30" customHeight="1">
      <c r="A8" s="233">
        <v>103060104</v>
      </c>
      <c r="B8" s="235" t="s">
        <v>1686</v>
      </c>
      <c r="C8" s="236"/>
      <c r="D8" s="234"/>
      <c r="E8" s="237"/>
    </row>
    <row r="9" ht="24" customHeight="1">
      <c r="A9" s="233">
        <v>103060198</v>
      </c>
      <c r="B9" s="235" t="s">
        <v>1687</v>
      </c>
      <c r="C9" s="236"/>
      <c r="D9" s="234"/>
      <c r="E9" s="237"/>
    </row>
    <row r="10" ht="26" customHeight="1">
      <c r="A10" s="233">
        <v>1030602</v>
      </c>
      <c r="B10" s="235" t="s">
        <v>1688</v>
      </c>
      <c r="C10" s="236"/>
      <c r="D10" s="234">
        <f>D11+D12+D13</f>
        <v>140.19999999999999</v>
      </c>
      <c r="E10" s="237"/>
    </row>
    <row r="11" ht="27" customHeight="1">
      <c r="A11" s="233">
        <v>103060202</v>
      </c>
      <c r="B11" s="235" t="s">
        <v>1689</v>
      </c>
      <c r="C11" s="236"/>
      <c r="D11" s="234"/>
      <c r="E11" s="237"/>
    </row>
    <row r="12" ht="30" customHeight="1">
      <c r="A12" s="233">
        <v>103060203</v>
      </c>
      <c r="B12" s="235" t="s">
        <v>1690</v>
      </c>
      <c r="C12" s="236"/>
      <c r="D12" s="234"/>
      <c r="E12" s="237"/>
    </row>
    <row r="13" ht="66" customHeight="1">
      <c r="A13" s="233">
        <v>103060298</v>
      </c>
      <c r="B13" s="235" t="s">
        <v>1691</v>
      </c>
      <c r="C13" s="236"/>
      <c r="D13" s="234">
        <v>140.19999999999999</v>
      </c>
      <c r="E13" s="235" t="s">
        <v>1692</v>
      </c>
    </row>
    <row r="14" ht="30" customHeight="1">
      <c r="A14" s="233">
        <v>1030603</v>
      </c>
      <c r="B14" s="235" t="s">
        <v>1693</v>
      </c>
      <c r="C14" s="236"/>
      <c r="D14" s="234"/>
      <c r="E14" s="237"/>
    </row>
    <row r="15" ht="30" customHeight="1">
      <c r="A15" s="233">
        <v>103060304</v>
      </c>
      <c r="B15" s="235" t="s">
        <v>1694</v>
      </c>
      <c r="C15" s="236"/>
      <c r="D15" s="234"/>
      <c r="E15" s="237"/>
    </row>
    <row r="16" ht="30" customHeight="1">
      <c r="A16" s="233">
        <v>103060305</v>
      </c>
      <c r="B16" s="235" t="s">
        <v>1695</v>
      </c>
      <c r="C16" s="236"/>
      <c r="D16" s="234"/>
      <c r="E16" s="237"/>
    </row>
    <row r="17" ht="30" customHeight="1">
      <c r="A17" s="233">
        <v>103060398</v>
      </c>
      <c r="B17" s="235" t="s">
        <v>1696</v>
      </c>
      <c r="C17" s="236"/>
      <c r="D17" s="234"/>
      <c r="E17" s="237"/>
    </row>
    <row r="18" ht="30" customHeight="1">
      <c r="A18" s="233">
        <v>1030604</v>
      </c>
      <c r="B18" s="235" t="s">
        <v>1697</v>
      </c>
      <c r="C18" s="236"/>
      <c r="D18" s="234"/>
      <c r="E18" s="237"/>
    </row>
    <row r="19" ht="30" customHeight="1">
      <c r="A19" s="233">
        <v>103060401</v>
      </c>
      <c r="B19" s="235" t="s">
        <v>1698</v>
      </c>
      <c r="C19" s="236"/>
      <c r="D19" s="234"/>
      <c r="E19" s="237"/>
    </row>
    <row r="20" ht="30" customHeight="1">
      <c r="A20" s="233">
        <v>103060402</v>
      </c>
      <c r="B20" s="235" t="s">
        <v>1699</v>
      </c>
      <c r="C20" s="236"/>
      <c r="D20" s="234"/>
      <c r="E20" s="237"/>
    </row>
    <row r="21" ht="30" customHeight="1">
      <c r="A21" s="233">
        <v>103060498</v>
      </c>
      <c r="B21" s="235" t="s">
        <v>1700</v>
      </c>
      <c r="C21" s="236"/>
      <c r="D21" s="234"/>
      <c r="E21" s="237"/>
    </row>
    <row r="22" ht="30" customHeight="1">
      <c r="A22" s="233">
        <v>1030698</v>
      </c>
      <c r="B22" s="235" t="s">
        <v>1701</v>
      </c>
      <c r="C22" s="236">
        <v>19438</v>
      </c>
      <c r="D22" s="234">
        <v>20000</v>
      </c>
      <c r="E22" s="237"/>
    </row>
    <row r="23" ht="30" customHeight="1">
      <c r="A23" s="233">
        <v>110</v>
      </c>
      <c r="B23" s="238" t="s">
        <v>1702</v>
      </c>
      <c r="C23" s="236">
        <f>C24</f>
        <v>4</v>
      </c>
      <c r="D23" s="234">
        <f>D24</f>
        <v>4</v>
      </c>
      <c r="E23" s="237"/>
    </row>
    <row r="24" ht="30" customHeight="1">
      <c r="A24" s="233">
        <v>11005</v>
      </c>
      <c r="B24" s="235" t="s">
        <v>1703</v>
      </c>
      <c r="C24" s="236">
        <v>4</v>
      </c>
      <c r="D24" s="234">
        <v>4</v>
      </c>
      <c r="E24" s="237"/>
    </row>
    <row r="25" ht="30" customHeight="1">
      <c r="A25" s="233">
        <v>1100501</v>
      </c>
      <c r="B25" s="235" t="s">
        <v>1704</v>
      </c>
      <c r="C25" s="236">
        <v>4</v>
      </c>
      <c r="D25" s="234">
        <v>4</v>
      </c>
      <c r="E25" s="237"/>
    </row>
    <row r="26" ht="30" customHeight="1">
      <c r="A26" s="233"/>
      <c r="B26" s="238" t="s">
        <v>1705</v>
      </c>
      <c r="C26" s="236">
        <v>9</v>
      </c>
      <c r="D26" s="234">
        <v>10</v>
      </c>
      <c r="E26" s="237"/>
    </row>
    <row r="27" ht="30" customHeight="1">
      <c r="A27" s="233"/>
      <c r="B27" s="236" t="s">
        <v>1706</v>
      </c>
      <c r="C27" s="236">
        <f>C5+C23+C26</f>
        <v>19451</v>
      </c>
      <c r="D27" s="234">
        <f>D5+D23+D26</f>
        <v>20154.200000000001</v>
      </c>
      <c r="E27" s="237"/>
    </row>
  </sheetData>
  <mergeCells count="1">
    <mergeCell ref="A2:E2"/>
  </mergeCells>
  <printOptions headings="0" gridLines="0"/>
  <pageMargins left="0.55486111111111103" right="0.35763888888888901" top="0.80277777777777803" bottom="0.80277777777777803" header="0.5" footer="0.5"/>
  <pageSetup paperSize="9" scale="85" fitToWidth="1" fitToHeight="1" pageOrder="downThenOver" orientation="portrait" usePrinterDefaults="1" blackAndWhite="0" draft="0" cellComments="none" useFirstPageNumber="0" errors="displayed" horizontalDpi="600" verticalDpi="60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9" zoomScale="100" workbookViewId="0">
      <selection activeCell="K11" activeCellId="0" sqref="K11"/>
    </sheetView>
  </sheetViews>
  <sheetFormatPr defaultColWidth="9" defaultRowHeight="13.5" outlineLevelCol="4"/>
  <cols>
    <col customWidth="1" min="2" max="2" width="45.875"/>
    <col customWidth="1" min="3" max="3" style="2" width="13.5"/>
    <col customWidth="1" min="4" max="4" style="2" width="16.125"/>
    <col customWidth="1" min="5" max="5" width="10.125"/>
  </cols>
  <sheetData>
    <row r="1" ht="20" customHeight="1">
      <c r="A1" t="s">
        <v>1707</v>
      </c>
    </row>
    <row r="2" ht="29" customHeight="1">
      <c r="A2" s="239" t="s">
        <v>1708</v>
      </c>
      <c r="B2" s="239"/>
      <c r="C2" s="239"/>
      <c r="D2" s="239"/>
      <c r="E2" s="239"/>
    </row>
    <row r="3" ht="19" customHeight="1">
      <c r="A3" s="240"/>
      <c r="B3" s="240"/>
      <c r="C3" s="241"/>
      <c r="D3" s="241" t="s">
        <v>1682</v>
      </c>
      <c r="E3" s="241"/>
    </row>
    <row r="4" ht="22" customHeight="1">
      <c r="A4" s="242" t="s">
        <v>190</v>
      </c>
      <c r="B4" s="243" t="s">
        <v>191</v>
      </c>
      <c r="C4" s="244" t="s">
        <v>4</v>
      </c>
      <c r="D4" s="244" t="s">
        <v>5</v>
      </c>
      <c r="E4" s="242" t="s">
        <v>8</v>
      </c>
    </row>
    <row r="5" ht="15" customHeight="1">
      <c r="A5" s="242"/>
      <c r="B5" s="243"/>
      <c r="C5" s="245"/>
      <c r="D5" s="245"/>
      <c r="E5" s="242"/>
    </row>
    <row r="6" ht="24" customHeight="1">
      <c r="A6" s="246">
        <v>208</v>
      </c>
      <c r="B6" s="246" t="s">
        <v>1709</v>
      </c>
      <c r="C6" s="243"/>
      <c r="D6" s="242"/>
      <c r="E6" s="243"/>
    </row>
    <row r="7" ht="25" customHeight="1">
      <c r="A7" s="246">
        <v>20804</v>
      </c>
      <c r="B7" s="246" t="s">
        <v>1710</v>
      </c>
      <c r="C7" s="243"/>
      <c r="D7" s="242"/>
      <c r="E7" s="243"/>
    </row>
    <row r="8" ht="29" customHeight="1">
      <c r="A8" s="246">
        <v>2080451</v>
      </c>
      <c r="B8" s="246" t="s">
        <v>1711</v>
      </c>
      <c r="C8" s="243"/>
      <c r="D8" s="242"/>
      <c r="E8" s="243"/>
    </row>
    <row r="9" ht="25" customHeight="1">
      <c r="A9" s="246">
        <v>223</v>
      </c>
      <c r="B9" s="247" t="s">
        <v>1712</v>
      </c>
      <c r="C9" s="243">
        <f>C10+C14</f>
        <v>3</v>
      </c>
      <c r="D9" s="243">
        <f>D10+D14+D17</f>
        <v>14</v>
      </c>
      <c r="E9" s="247"/>
    </row>
    <row r="10" ht="29" customHeight="1">
      <c r="A10" s="246">
        <v>22301</v>
      </c>
      <c r="B10" s="247" t="s">
        <v>1713</v>
      </c>
      <c r="C10" s="243">
        <f>C11+C12+C13</f>
        <v>3</v>
      </c>
      <c r="D10" s="243">
        <f>D11+D12+D13</f>
        <v>14</v>
      </c>
      <c r="E10" s="247"/>
    </row>
    <row r="11" ht="26" customHeight="1">
      <c r="A11" s="246">
        <v>2230101</v>
      </c>
      <c r="B11" s="247" t="s">
        <v>1714</v>
      </c>
      <c r="C11" s="243"/>
      <c r="D11" s="243"/>
      <c r="E11" s="247"/>
    </row>
    <row r="12" ht="29" customHeight="1">
      <c r="A12" s="246">
        <v>2230105</v>
      </c>
      <c r="B12" s="243" t="s">
        <v>1715</v>
      </c>
      <c r="C12" s="243">
        <v>3</v>
      </c>
      <c r="D12" s="243">
        <v>14</v>
      </c>
      <c r="E12" s="247"/>
    </row>
    <row r="13" ht="29" customHeight="1">
      <c r="A13" s="246">
        <v>2230199</v>
      </c>
      <c r="B13" s="247" t="s">
        <v>1716</v>
      </c>
      <c r="C13" s="243"/>
      <c r="D13" s="243"/>
      <c r="E13" s="247"/>
    </row>
    <row r="14" ht="29" customHeight="1">
      <c r="A14" s="246">
        <v>22302</v>
      </c>
      <c r="B14" s="247" t="s">
        <v>1717</v>
      </c>
      <c r="C14" s="243"/>
      <c r="D14" s="243"/>
      <c r="E14" s="248"/>
    </row>
    <row r="15" ht="29" customHeight="1">
      <c r="A15" s="246">
        <v>2230201</v>
      </c>
      <c r="B15" s="246" t="s">
        <v>1718</v>
      </c>
      <c r="C15" s="243"/>
      <c r="D15" s="243"/>
      <c r="E15" s="248"/>
    </row>
    <row r="16" ht="22" customHeight="1">
      <c r="A16" s="246"/>
      <c r="B16" s="243" t="s">
        <v>1311</v>
      </c>
      <c r="C16" s="243"/>
      <c r="D16" s="243"/>
      <c r="E16" s="248"/>
    </row>
    <row r="17" ht="29" customHeight="1">
      <c r="A17" s="246">
        <v>2230299</v>
      </c>
      <c r="B17" s="247" t="s">
        <v>1719</v>
      </c>
      <c r="C17" s="243"/>
      <c r="D17" s="243"/>
      <c r="E17" s="248"/>
    </row>
    <row r="18" ht="29" customHeight="1">
      <c r="A18" s="246">
        <v>22303</v>
      </c>
      <c r="B18" s="246" t="s">
        <v>1720</v>
      </c>
      <c r="C18" s="243"/>
      <c r="D18" s="243"/>
      <c r="E18" s="248"/>
    </row>
    <row r="19" ht="29" customHeight="1">
      <c r="A19" s="246">
        <v>2230301</v>
      </c>
      <c r="B19" s="246" t="s">
        <v>1721</v>
      </c>
      <c r="C19" s="243"/>
      <c r="D19" s="243"/>
      <c r="E19" s="248"/>
    </row>
    <row r="20" ht="29" customHeight="1">
      <c r="A20" s="246">
        <v>22304</v>
      </c>
      <c r="B20" s="246" t="s">
        <v>1722</v>
      </c>
      <c r="C20" s="243"/>
      <c r="D20" s="243"/>
      <c r="E20" s="248"/>
    </row>
    <row r="21" ht="24" customHeight="1">
      <c r="A21" s="246">
        <v>2230401</v>
      </c>
      <c r="B21" s="246" t="s">
        <v>1723</v>
      </c>
      <c r="C21" s="243"/>
      <c r="D21" s="243"/>
      <c r="E21" s="248"/>
    </row>
    <row r="22" ht="24" customHeight="1">
      <c r="A22" s="246">
        <v>2230402</v>
      </c>
      <c r="B22" s="246" t="s">
        <v>1724</v>
      </c>
      <c r="C22" s="243"/>
      <c r="D22" s="243"/>
      <c r="E22" s="248"/>
    </row>
    <row r="23" ht="29" customHeight="1">
      <c r="A23" s="246">
        <v>2230499</v>
      </c>
      <c r="B23" s="246" t="s">
        <v>1725</v>
      </c>
      <c r="C23" s="243"/>
      <c r="D23" s="243"/>
      <c r="E23" s="248"/>
    </row>
    <row r="24" ht="29" customHeight="1">
      <c r="A24" s="246">
        <v>22399</v>
      </c>
      <c r="B24" s="246" t="s">
        <v>1726</v>
      </c>
      <c r="C24" s="243"/>
      <c r="D24" s="243"/>
      <c r="E24" s="248"/>
    </row>
    <row r="25" ht="27" customHeight="1">
      <c r="A25" s="246">
        <v>2239901</v>
      </c>
      <c r="B25" s="246" t="s">
        <v>1727</v>
      </c>
      <c r="C25" s="243"/>
      <c r="D25" s="243"/>
      <c r="E25" s="248"/>
    </row>
    <row r="26" ht="29" customHeight="1">
      <c r="A26" s="246">
        <v>230</v>
      </c>
      <c r="B26" s="246" t="s">
        <v>1728</v>
      </c>
      <c r="C26" s="243"/>
      <c r="D26" s="243"/>
      <c r="E26" s="248"/>
    </row>
    <row r="27" ht="29" customHeight="1">
      <c r="A27" s="246">
        <v>23005</v>
      </c>
      <c r="B27" s="247" t="s">
        <v>1729</v>
      </c>
      <c r="C27" s="243"/>
      <c r="D27" s="243"/>
      <c r="E27" s="248"/>
    </row>
    <row r="28" ht="29" customHeight="1">
      <c r="A28" s="246">
        <v>2300501</v>
      </c>
      <c r="B28" s="247" t="s">
        <v>1730</v>
      </c>
      <c r="C28" s="243"/>
      <c r="D28" s="243"/>
      <c r="E28" s="248"/>
    </row>
    <row r="29" ht="21" customHeight="1">
      <c r="A29" s="246">
        <v>23008</v>
      </c>
      <c r="B29" s="246" t="s">
        <v>1731</v>
      </c>
      <c r="C29" s="243">
        <v>19438</v>
      </c>
      <c r="D29" s="243">
        <v>20140</v>
      </c>
      <c r="E29" s="247"/>
    </row>
    <row r="30" ht="29" customHeight="1">
      <c r="A30" s="246">
        <v>2300803</v>
      </c>
      <c r="B30" s="246" t="s">
        <v>1732</v>
      </c>
      <c r="C30" s="243">
        <v>19438</v>
      </c>
      <c r="D30" s="243">
        <v>20140</v>
      </c>
      <c r="E30" s="247"/>
    </row>
    <row r="31" ht="22" customHeight="1">
      <c r="A31" s="246"/>
      <c r="B31" s="246" t="s">
        <v>1340</v>
      </c>
      <c r="C31" s="243">
        <v>10</v>
      </c>
      <c r="D31" s="243"/>
      <c r="E31" s="247"/>
    </row>
    <row r="32" ht="21" customHeight="1">
      <c r="A32" s="246"/>
      <c r="B32" s="243" t="s">
        <v>1626</v>
      </c>
      <c r="C32" s="243">
        <f>C9+C29+C31</f>
        <v>19451</v>
      </c>
      <c r="D32" s="243">
        <f>D9+D29</f>
        <v>20154</v>
      </c>
      <c r="E32" s="247"/>
    </row>
  </sheetData>
  <mergeCells count="7">
    <mergeCell ref="A2:E2"/>
    <mergeCell ref="A3:B3"/>
    <mergeCell ref="A4:A5"/>
    <mergeCell ref="B4:B5"/>
    <mergeCell ref="C4:C5"/>
    <mergeCell ref="D4:D5"/>
    <mergeCell ref="E4:E5"/>
  </mergeCells>
  <printOptions headings="0" gridLines="0"/>
  <pageMargins left="0.75138888888888899" right="0.75138888888888899" top="0.80277777777777803" bottom="0.80277777777777803" header="0.5" footer="0.5"/>
  <pageSetup paperSize="9" scale="85" fitToWidth="1" fitToHeight="1" pageOrder="downThenOver" orientation="portrait" usePrinterDefaults="1" blackAndWhite="0" draft="0" cellComments="none" useFirstPageNumber="0" errors="displayed" horizontalDpi="600" verticalDpi="60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E2"/>
    </sheetView>
  </sheetViews>
  <sheetFormatPr defaultColWidth="9" defaultRowHeight="13.5" outlineLevelCol="4"/>
  <cols>
    <col customWidth="1" min="1" max="1" width="9.875"/>
    <col customWidth="1" min="2" max="2" width="47.25"/>
    <col customWidth="1" min="3" max="4" width="19"/>
  </cols>
  <sheetData>
    <row r="1">
      <c r="A1" t="s">
        <v>1733</v>
      </c>
      <c r="C1" s="2"/>
      <c r="D1" s="2"/>
    </row>
    <row r="2" ht="25" customHeight="1">
      <c r="A2" s="239" t="s">
        <v>1734</v>
      </c>
      <c r="B2" s="239"/>
      <c r="C2" s="239"/>
      <c r="D2" s="239"/>
      <c r="E2" s="239"/>
    </row>
    <row r="3" ht="24" customHeight="1">
      <c r="A3" s="240"/>
      <c r="B3" s="240"/>
      <c r="C3" s="241"/>
      <c r="D3" s="241" t="s">
        <v>1682</v>
      </c>
      <c r="E3" s="241"/>
    </row>
    <row r="4" ht="30" customHeight="1">
      <c r="A4" s="242" t="s">
        <v>190</v>
      </c>
      <c r="B4" s="243" t="s">
        <v>191</v>
      </c>
      <c r="C4" s="244" t="s">
        <v>4</v>
      </c>
      <c r="D4" s="244" t="s">
        <v>5</v>
      </c>
      <c r="E4" s="242" t="s">
        <v>8</v>
      </c>
    </row>
    <row r="5" ht="4" customHeight="1">
      <c r="A5" s="242"/>
      <c r="B5" s="243"/>
      <c r="C5" s="245"/>
      <c r="D5" s="245"/>
      <c r="E5" s="242"/>
    </row>
    <row r="6" ht="30" customHeight="1">
      <c r="A6" s="246">
        <v>208</v>
      </c>
      <c r="B6" s="246" t="s">
        <v>1709</v>
      </c>
      <c r="C6" s="243"/>
      <c r="D6" s="242"/>
      <c r="E6" s="243"/>
    </row>
    <row r="7" ht="30" customHeight="1">
      <c r="A7" s="246">
        <v>20804</v>
      </c>
      <c r="B7" s="246" t="s">
        <v>1710</v>
      </c>
      <c r="C7" s="243"/>
      <c r="D7" s="242"/>
      <c r="E7" s="243"/>
    </row>
    <row r="8" ht="30" customHeight="1">
      <c r="A8" s="246">
        <v>2080451</v>
      </c>
      <c r="B8" s="246" t="s">
        <v>1711</v>
      </c>
      <c r="C8" s="243"/>
      <c r="D8" s="242"/>
      <c r="E8" s="243"/>
    </row>
    <row r="9" ht="30" customHeight="1">
      <c r="A9" s="246">
        <v>223</v>
      </c>
      <c r="B9" s="247" t="s">
        <v>1712</v>
      </c>
      <c r="C9" s="243">
        <f>C10+C14</f>
        <v>3</v>
      </c>
      <c r="D9" s="243">
        <f>D10+D14+D17</f>
        <v>14</v>
      </c>
      <c r="E9" s="247"/>
    </row>
    <row r="10" ht="30" customHeight="1">
      <c r="A10" s="246">
        <v>22301</v>
      </c>
      <c r="B10" s="247" t="s">
        <v>1713</v>
      </c>
      <c r="C10" s="243">
        <f>C11+C12+C13</f>
        <v>3</v>
      </c>
      <c r="D10" s="243">
        <f>D11+D12+D13</f>
        <v>14</v>
      </c>
      <c r="E10" s="247"/>
    </row>
    <row r="11" ht="30" customHeight="1">
      <c r="A11" s="246">
        <v>2230101</v>
      </c>
      <c r="B11" s="247" t="s">
        <v>1714</v>
      </c>
      <c r="C11" s="243"/>
      <c r="D11" s="243"/>
      <c r="E11" s="247"/>
    </row>
    <row r="12" ht="30" customHeight="1">
      <c r="A12" s="246">
        <v>2230105</v>
      </c>
      <c r="B12" s="243" t="s">
        <v>1715</v>
      </c>
      <c r="C12" s="243">
        <v>3</v>
      </c>
      <c r="D12" s="243">
        <v>14</v>
      </c>
      <c r="E12" s="247"/>
    </row>
    <row r="13" ht="30" customHeight="1">
      <c r="A13" s="246">
        <v>2230199</v>
      </c>
      <c r="B13" s="247" t="s">
        <v>1716</v>
      </c>
      <c r="C13" s="243"/>
      <c r="D13" s="243"/>
      <c r="E13" s="247"/>
    </row>
    <row r="14" ht="30" customHeight="1">
      <c r="A14" s="246">
        <v>22302</v>
      </c>
      <c r="B14" s="247" t="s">
        <v>1717</v>
      </c>
      <c r="C14" s="243"/>
      <c r="D14" s="243"/>
      <c r="E14" s="248"/>
    </row>
    <row r="15" ht="30" customHeight="1">
      <c r="A15" s="246">
        <v>2230201</v>
      </c>
      <c r="B15" s="246" t="s">
        <v>1718</v>
      </c>
      <c r="C15" s="243"/>
      <c r="D15" s="243"/>
      <c r="E15" s="248"/>
    </row>
    <row r="16" ht="30" customHeight="1">
      <c r="A16" s="246"/>
      <c r="B16" s="243" t="s">
        <v>1311</v>
      </c>
      <c r="C16" s="243"/>
      <c r="D16" s="243"/>
      <c r="E16" s="248"/>
    </row>
    <row r="17" ht="30" customHeight="1">
      <c r="A17" s="246">
        <v>2230299</v>
      </c>
      <c r="B17" s="247" t="s">
        <v>1719</v>
      </c>
      <c r="C17" s="243"/>
      <c r="D17" s="243"/>
      <c r="E17" s="248"/>
    </row>
    <row r="18" ht="30" customHeight="1">
      <c r="A18" s="246">
        <v>22303</v>
      </c>
      <c r="B18" s="246" t="s">
        <v>1720</v>
      </c>
      <c r="C18" s="243"/>
      <c r="D18" s="243"/>
      <c r="E18" s="248"/>
    </row>
    <row r="19" ht="30" customHeight="1">
      <c r="A19" s="246">
        <v>2230301</v>
      </c>
      <c r="B19" s="246" t="s">
        <v>1721</v>
      </c>
      <c r="C19" s="243"/>
      <c r="D19" s="243"/>
      <c r="E19" s="248"/>
    </row>
    <row r="20" ht="30" customHeight="1">
      <c r="A20" s="246">
        <v>22304</v>
      </c>
      <c r="B20" s="246" t="s">
        <v>1722</v>
      </c>
      <c r="C20" s="243"/>
      <c r="D20" s="243"/>
      <c r="E20" s="248"/>
    </row>
    <row r="21" ht="30" customHeight="1">
      <c r="A21" s="246">
        <v>2230401</v>
      </c>
      <c r="B21" s="246" t="s">
        <v>1723</v>
      </c>
      <c r="C21" s="243"/>
      <c r="D21" s="243"/>
      <c r="E21" s="248"/>
    </row>
    <row r="22" ht="30" customHeight="1">
      <c r="A22" s="246">
        <v>2230402</v>
      </c>
      <c r="B22" s="246" t="s">
        <v>1724</v>
      </c>
      <c r="C22" s="243"/>
      <c r="D22" s="243"/>
      <c r="E22" s="248"/>
    </row>
    <row r="23" ht="30" customHeight="1">
      <c r="A23" s="246">
        <v>2230499</v>
      </c>
      <c r="B23" s="246" t="s">
        <v>1725</v>
      </c>
      <c r="C23" s="243"/>
      <c r="D23" s="243"/>
      <c r="E23" s="248"/>
    </row>
    <row r="24" ht="30" customHeight="1">
      <c r="A24" s="246">
        <v>22399</v>
      </c>
      <c r="B24" s="246" t="s">
        <v>1726</v>
      </c>
      <c r="C24" s="243"/>
      <c r="D24" s="243"/>
      <c r="E24" s="248"/>
    </row>
    <row r="25" ht="30" customHeight="1">
      <c r="A25" s="246">
        <v>2239901</v>
      </c>
      <c r="B25" s="246" t="s">
        <v>1727</v>
      </c>
      <c r="C25" s="243"/>
      <c r="D25" s="243"/>
      <c r="E25" s="248"/>
    </row>
    <row r="26" ht="30" customHeight="1">
      <c r="A26" s="246">
        <v>230</v>
      </c>
      <c r="B26" s="246" t="s">
        <v>1728</v>
      </c>
      <c r="C26" s="243"/>
      <c r="D26" s="243"/>
      <c r="E26" s="248"/>
    </row>
    <row r="27" ht="30" customHeight="1">
      <c r="A27" s="246">
        <v>23005</v>
      </c>
      <c r="B27" s="247" t="s">
        <v>1729</v>
      </c>
      <c r="C27" s="243"/>
      <c r="D27" s="243"/>
      <c r="E27" s="248"/>
    </row>
    <row r="28" ht="30" customHeight="1">
      <c r="A28" s="246">
        <v>2300501</v>
      </c>
      <c r="B28" s="247" t="s">
        <v>1730</v>
      </c>
      <c r="C28" s="243"/>
      <c r="D28" s="243"/>
      <c r="E28" s="248"/>
    </row>
    <row r="29" ht="30" customHeight="1">
      <c r="A29" s="246">
        <v>23008</v>
      </c>
      <c r="B29" s="246" t="s">
        <v>1731</v>
      </c>
      <c r="C29" s="243">
        <v>19438</v>
      </c>
      <c r="D29" s="243">
        <v>20140</v>
      </c>
      <c r="E29" s="247"/>
    </row>
    <row r="30" ht="30" customHeight="1">
      <c r="A30" s="246">
        <v>2300803</v>
      </c>
      <c r="B30" s="246" t="s">
        <v>1732</v>
      </c>
      <c r="C30" s="243">
        <v>19438</v>
      </c>
      <c r="D30" s="243">
        <v>20140</v>
      </c>
      <c r="E30" s="247"/>
    </row>
    <row r="31" ht="30" customHeight="1">
      <c r="A31" s="246"/>
      <c r="B31" s="246" t="s">
        <v>1340</v>
      </c>
      <c r="C31" s="243">
        <v>10</v>
      </c>
      <c r="D31" s="243"/>
      <c r="E31" s="247"/>
    </row>
    <row r="32" ht="30" customHeight="1">
      <c r="A32" s="246"/>
      <c r="B32" s="243" t="s">
        <v>1626</v>
      </c>
      <c r="C32" s="243">
        <f>C9+C29+C31</f>
        <v>19451</v>
      </c>
      <c r="D32" s="243">
        <f>D9+D29</f>
        <v>20154</v>
      </c>
      <c r="E32" s="247"/>
    </row>
  </sheetData>
  <mergeCells count="7">
    <mergeCell ref="A2:E2"/>
    <mergeCell ref="A3:B3"/>
    <mergeCell ref="A4:A5"/>
    <mergeCell ref="B4:B5"/>
    <mergeCell ref="C4:C5"/>
    <mergeCell ref="D4:D5"/>
    <mergeCell ref="E4:E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16" activeCellId="0" sqref="H16"/>
    </sheetView>
  </sheetViews>
  <sheetFormatPr defaultColWidth="9" defaultRowHeight="13.5"/>
  <cols>
    <col customWidth="1" min="1" max="1" width="37.75"/>
    <col customWidth="1" min="2" max="2" width="12.75"/>
    <col customWidth="1" min="3" max="3" width="12.5"/>
    <col customWidth="1" min="4" max="4" width="14.875"/>
    <col customWidth="1" min="5" max="5" width="15.375"/>
    <col customWidth="1" min="6" max="6" width="15.75"/>
    <col customWidth="1" min="7" max="7" width="12.875"/>
  </cols>
  <sheetData>
    <row r="1">
      <c r="A1" t="s">
        <v>1735</v>
      </c>
      <c r="B1" s="2"/>
      <c r="C1" s="2"/>
      <c r="D1" s="2"/>
      <c r="E1" s="2"/>
      <c r="F1" s="2"/>
      <c r="G1" s="2"/>
      <c r="H1" s="2"/>
      <c r="I1" s="2"/>
    </row>
    <row r="2" ht="17.25">
      <c r="A2" s="249" t="s">
        <v>1736</v>
      </c>
      <c r="B2" s="250"/>
      <c r="C2" s="250"/>
      <c r="D2" s="251"/>
      <c r="E2" s="250"/>
      <c r="F2" s="250"/>
      <c r="G2" s="250"/>
      <c r="H2" s="250"/>
      <c r="I2" s="250"/>
    </row>
    <row r="3">
      <c r="A3" s="252"/>
      <c r="B3" s="253"/>
      <c r="C3" s="254"/>
      <c r="D3" s="255"/>
      <c r="E3" s="253"/>
      <c r="F3" s="253"/>
      <c r="G3" s="253"/>
      <c r="H3" s="253" t="s">
        <v>189</v>
      </c>
      <c r="I3" s="253"/>
    </row>
    <row r="4" ht="30" customHeight="1">
      <c r="A4" s="256" t="s">
        <v>1737</v>
      </c>
      <c r="B4" s="257" t="s">
        <v>184</v>
      </c>
      <c r="C4" s="257" t="s">
        <v>1738</v>
      </c>
      <c r="D4" s="257" t="s">
        <v>1739</v>
      </c>
      <c r="E4" s="258" t="s">
        <v>1740</v>
      </c>
      <c r="F4" s="259" t="s">
        <v>1741</v>
      </c>
      <c r="G4" s="259" t="s">
        <v>1742</v>
      </c>
      <c r="H4" s="259" t="s">
        <v>1743</v>
      </c>
      <c r="I4" s="260" t="s">
        <v>1744</v>
      </c>
    </row>
    <row r="5" ht="30" customHeight="1">
      <c r="A5" s="261" t="s">
        <v>1745</v>
      </c>
      <c r="B5" s="262" t="s">
        <v>1746</v>
      </c>
      <c r="C5" s="262"/>
      <c r="D5" s="262" t="s">
        <v>1747</v>
      </c>
      <c r="E5" s="262" t="s">
        <v>1748</v>
      </c>
      <c r="F5" s="262"/>
      <c r="G5" s="262"/>
      <c r="H5" s="262"/>
      <c r="I5" s="262"/>
    </row>
    <row r="6" ht="30" customHeight="1">
      <c r="A6" s="261" t="s">
        <v>1749</v>
      </c>
      <c r="B6" s="263">
        <f>B7+B8+B9+B10+B11+B12+B13+B14</f>
        <v>40180.452355000001</v>
      </c>
      <c r="C6" s="263"/>
      <c r="D6" s="263">
        <f>D7+D8+D9+D10+D11+D12+D13+D14</f>
        <v>9960.3654000000006</v>
      </c>
      <c r="E6" s="263">
        <f>E7+E8+E9+E10+E11+E12+E13+E14</f>
        <v>30220.086954999999</v>
      </c>
      <c r="F6" s="264"/>
      <c r="G6" s="264"/>
      <c r="H6" s="264"/>
      <c r="I6" s="264"/>
    </row>
    <row r="7" ht="30" customHeight="1">
      <c r="A7" s="261" t="s">
        <v>1750</v>
      </c>
      <c r="B7" s="265">
        <f t="shared" ref="B7:B14" si="19">C7+D7+E7+F7+G7+H7+I7</f>
        <v>18025.256955000001</v>
      </c>
      <c r="C7" s="265"/>
      <c r="D7" s="265">
        <v>2772.1700000000001</v>
      </c>
      <c r="E7" s="265">
        <v>15253.086955000001</v>
      </c>
      <c r="F7" s="265"/>
      <c r="G7" s="265">
        <v>0</v>
      </c>
      <c r="H7" s="265">
        <v>0</v>
      </c>
      <c r="I7" s="265">
        <v>0</v>
      </c>
    </row>
    <row r="8" ht="30" customHeight="1">
      <c r="A8" s="261" t="s">
        <v>1751</v>
      </c>
      <c r="B8" s="265">
        <f t="shared" si="19"/>
        <v>21337.4954</v>
      </c>
      <c r="C8" s="265"/>
      <c r="D8" s="265">
        <v>7137.4953999999998</v>
      </c>
      <c r="E8" s="265">
        <v>14200</v>
      </c>
      <c r="F8" s="265"/>
      <c r="G8" s="265">
        <v>0</v>
      </c>
      <c r="H8" s="265">
        <v>0</v>
      </c>
      <c r="I8" s="265">
        <v>0</v>
      </c>
    </row>
    <row r="9" ht="30" customHeight="1">
      <c r="A9" s="266" t="s">
        <v>1752</v>
      </c>
      <c r="B9" s="265">
        <f t="shared" si="19"/>
        <v>42</v>
      </c>
      <c r="C9" s="265"/>
      <c r="D9" s="265">
        <v>25</v>
      </c>
      <c r="E9" s="265">
        <v>17</v>
      </c>
      <c r="F9" s="265"/>
      <c r="G9" s="265">
        <v>0</v>
      </c>
      <c r="H9" s="265">
        <v>0</v>
      </c>
      <c r="I9" s="265">
        <v>0</v>
      </c>
    </row>
    <row r="10" ht="30" customHeight="1">
      <c r="A10" s="261" t="s">
        <v>1753</v>
      </c>
      <c r="B10" s="265">
        <f t="shared" si="19"/>
        <v>0</v>
      </c>
      <c r="C10" s="265"/>
      <c r="D10" s="265">
        <v>0</v>
      </c>
      <c r="E10" s="265">
        <v>0</v>
      </c>
      <c r="F10" s="265"/>
      <c r="G10" s="265"/>
      <c r="H10" s="265"/>
      <c r="I10" s="265"/>
    </row>
    <row r="11" ht="30" customHeight="1">
      <c r="A11" s="261" t="s">
        <v>1754</v>
      </c>
      <c r="B11" s="265">
        <f t="shared" si="19"/>
        <v>770.70000000000005</v>
      </c>
      <c r="C11" s="265"/>
      <c r="D11" s="265">
        <v>20.699999999999999</v>
      </c>
      <c r="E11" s="265">
        <v>750</v>
      </c>
      <c r="F11" s="265"/>
      <c r="G11" s="265"/>
      <c r="H11" s="265"/>
      <c r="I11" s="265">
        <v>0</v>
      </c>
    </row>
    <row r="12" ht="30" customHeight="1">
      <c r="A12" s="266" t="s">
        <v>1755</v>
      </c>
      <c r="B12" s="265">
        <f t="shared" si="19"/>
        <v>5</v>
      </c>
      <c r="C12" s="265"/>
      <c r="D12" s="265">
        <v>5</v>
      </c>
      <c r="E12" s="265">
        <v>0</v>
      </c>
      <c r="F12" s="265"/>
      <c r="G12" s="265">
        <v>0</v>
      </c>
      <c r="H12" s="265">
        <v>0</v>
      </c>
      <c r="I12" s="265">
        <v>0</v>
      </c>
    </row>
    <row r="13" ht="30" customHeight="1">
      <c r="A13" s="261" t="s">
        <v>1756</v>
      </c>
      <c r="B13" s="265">
        <f t="shared" si="19"/>
        <v>0</v>
      </c>
      <c r="C13" s="265"/>
      <c r="D13" s="265">
        <v>0</v>
      </c>
      <c r="E13" s="265">
        <v>0</v>
      </c>
      <c r="F13" s="265"/>
      <c r="G13" s="265"/>
      <c r="H13" s="265"/>
      <c r="I13" s="265"/>
    </row>
    <row r="14" ht="30" customHeight="1">
      <c r="A14" s="261" t="s">
        <v>1757</v>
      </c>
      <c r="B14" s="265">
        <f t="shared" si="19"/>
        <v>0</v>
      </c>
      <c r="C14" s="265"/>
      <c r="D14" s="265">
        <v>0</v>
      </c>
      <c r="E14" s="265">
        <v>0</v>
      </c>
      <c r="F14" s="265"/>
      <c r="G14" s="265"/>
      <c r="H14" s="265"/>
      <c r="I14" s="265"/>
    </row>
    <row r="15" ht="30" customHeight="1"/>
    <row r="16" ht="30" customHeight="1"/>
    <row r="17" ht="30" customHeight="1"/>
    <row r="18" ht="30" customHeight="1"/>
    <row r="19" ht="30" customHeight="1"/>
    <row r="20" ht="30" customHeight="1"/>
  </sheetData>
  <mergeCells count="2">
    <mergeCell ref="A2:I2"/>
    <mergeCell ref="H3:I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K8" activeCellId="0" sqref="K8"/>
    </sheetView>
  </sheetViews>
  <sheetFormatPr defaultColWidth="9" defaultRowHeight="13.5"/>
  <cols>
    <col customWidth="1" min="1" max="1" width="38.25"/>
    <col customWidth="1" min="2" max="2" width="15.625"/>
    <col customWidth="1" min="3" max="3" width="15.875"/>
    <col customWidth="1" min="4" max="4" width="13.875"/>
    <col customWidth="1" min="5" max="5" width="14.875"/>
    <col customWidth="1" min="6" max="6" width="15.875"/>
    <col customWidth="1" min="7" max="7" width="13"/>
  </cols>
  <sheetData>
    <row r="1">
      <c r="A1" t="s">
        <v>1758</v>
      </c>
      <c r="B1" s="2"/>
      <c r="C1" s="2"/>
      <c r="D1" s="2"/>
      <c r="E1" s="2"/>
      <c r="F1" s="2"/>
      <c r="G1" s="2"/>
      <c r="H1" s="2"/>
      <c r="I1" s="2"/>
    </row>
    <row r="2" ht="17.25">
      <c r="A2" s="249" t="s">
        <v>1759</v>
      </c>
      <c r="B2" s="250"/>
      <c r="C2" s="250"/>
      <c r="D2" s="251"/>
      <c r="E2" s="250"/>
      <c r="F2" s="250"/>
      <c r="G2" s="250"/>
      <c r="H2" s="250"/>
      <c r="I2" s="250"/>
    </row>
    <row r="3">
      <c r="A3" s="252"/>
      <c r="B3" s="253"/>
      <c r="C3" s="254"/>
      <c r="D3" s="255"/>
      <c r="E3" s="253"/>
      <c r="F3" s="253"/>
      <c r="G3" s="253"/>
      <c r="H3" s="253" t="s">
        <v>189</v>
      </c>
      <c r="I3" s="253"/>
    </row>
    <row r="4" ht="41" customHeight="1">
      <c r="A4" s="267" t="s">
        <v>1737</v>
      </c>
      <c r="B4" s="262" t="s">
        <v>184</v>
      </c>
      <c r="C4" s="262" t="s">
        <v>1738</v>
      </c>
      <c r="D4" s="262" t="s">
        <v>1739</v>
      </c>
      <c r="E4" s="268" t="s">
        <v>1740</v>
      </c>
      <c r="F4" s="269" t="s">
        <v>1741</v>
      </c>
      <c r="G4" s="269" t="s">
        <v>1742</v>
      </c>
      <c r="H4" s="269" t="s">
        <v>1743</v>
      </c>
      <c r="I4" s="270" t="s">
        <v>1744</v>
      </c>
    </row>
    <row r="5" ht="30" customHeight="1">
      <c r="A5" s="271" t="s">
        <v>1760</v>
      </c>
      <c r="B5" s="272">
        <f t="shared" ref="B5:B11" si="20">C5+D5+E5+F5+G5+H5+I5</f>
        <v>37283.593769999999</v>
      </c>
      <c r="C5" s="272">
        <f t="shared" ref="C5:I5" si="21">C6+C7+C8+C9+C10</f>
        <v>0</v>
      </c>
      <c r="D5" s="272">
        <f t="shared" si="21"/>
        <v>7082.8116579999996</v>
      </c>
      <c r="E5" s="272">
        <f t="shared" si="21"/>
        <v>30200.782112000001</v>
      </c>
      <c r="F5" s="272">
        <f t="shared" si="21"/>
        <v>0</v>
      </c>
      <c r="G5" s="272">
        <f t="shared" si="21"/>
        <v>0</v>
      </c>
      <c r="H5" s="272">
        <f t="shared" si="21"/>
        <v>0</v>
      </c>
      <c r="I5" s="272">
        <f t="shared" si="21"/>
        <v>0</v>
      </c>
    </row>
    <row r="6" ht="30" customHeight="1">
      <c r="A6" s="271" t="s">
        <v>1761</v>
      </c>
      <c r="B6" s="272">
        <f t="shared" si="20"/>
        <v>36961.593769999999</v>
      </c>
      <c r="C6" s="272"/>
      <c r="D6" s="272">
        <v>7080.8116579999996</v>
      </c>
      <c r="E6" s="272">
        <v>29880.782112000001</v>
      </c>
      <c r="F6" s="272"/>
      <c r="G6" s="272">
        <v>0</v>
      </c>
      <c r="H6" s="272">
        <v>0</v>
      </c>
      <c r="I6" s="272">
        <v>0</v>
      </c>
    </row>
    <row r="7" ht="30" customHeight="1">
      <c r="A7" s="271" t="s">
        <v>1762</v>
      </c>
      <c r="B7" s="272">
        <f t="shared" si="20"/>
        <v>122</v>
      </c>
      <c r="C7" s="272"/>
      <c r="D7" s="272">
        <v>2</v>
      </c>
      <c r="E7" s="272">
        <v>120</v>
      </c>
      <c r="F7" s="272"/>
      <c r="G7" s="272"/>
      <c r="H7" s="272"/>
      <c r="I7" s="272">
        <v>0</v>
      </c>
    </row>
    <row r="8" ht="30" customHeight="1">
      <c r="A8" s="273" t="s">
        <v>1763</v>
      </c>
      <c r="B8" s="272">
        <f t="shared" si="20"/>
        <v>200</v>
      </c>
      <c r="C8" s="272"/>
      <c r="D8" s="272">
        <v>0</v>
      </c>
      <c r="E8" s="274">
        <v>200</v>
      </c>
      <c r="F8" s="272"/>
      <c r="G8" s="272">
        <v>0</v>
      </c>
      <c r="H8" s="272">
        <v>0</v>
      </c>
      <c r="I8" s="272">
        <v>0</v>
      </c>
    </row>
    <row r="9" ht="30" customHeight="1">
      <c r="A9" s="273" t="s">
        <v>1764</v>
      </c>
      <c r="B9" s="272">
        <f t="shared" si="20"/>
        <v>0</v>
      </c>
      <c r="C9" s="272"/>
      <c r="D9" s="272">
        <v>0</v>
      </c>
      <c r="E9" s="272">
        <v>0</v>
      </c>
      <c r="F9" s="272"/>
      <c r="G9" s="272"/>
      <c r="H9" s="272"/>
      <c r="I9" s="272"/>
    </row>
    <row r="10" ht="30" customHeight="1">
      <c r="A10" s="273" t="s">
        <v>1765</v>
      </c>
      <c r="B10" s="272">
        <f t="shared" si="20"/>
        <v>0</v>
      </c>
      <c r="C10" s="272"/>
      <c r="D10" s="272">
        <v>0</v>
      </c>
      <c r="E10" s="272">
        <v>0</v>
      </c>
      <c r="F10" s="272"/>
      <c r="G10" s="272"/>
      <c r="H10" s="272"/>
      <c r="I10" s="272"/>
    </row>
    <row r="11" ht="30" customHeight="1">
      <c r="A11" s="275" t="s">
        <v>1766</v>
      </c>
      <c r="B11" s="272">
        <f>D11+E11</f>
        <v>2896.8499999999999</v>
      </c>
      <c r="C11" s="272"/>
      <c r="D11" s="272">
        <v>2877.5500000000002</v>
      </c>
      <c r="E11" s="272">
        <v>19.300000000000001</v>
      </c>
      <c r="F11" s="272"/>
      <c r="G11" s="272"/>
      <c r="H11" s="272"/>
      <c r="I11" s="272"/>
    </row>
    <row r="12" ht="30" customHeight="1">
      <c r="A12" s="271" t="s">
        <v>1767</v>
      </c>
      <c r="B12" s="272">
        <v>22515.009999999998</v>
      </c>
      <c r="C12" s="272"/>
      <c r="D12" s="272">
        <v>20115.110000000001</v>
      </c>
      <c r="E12" s="274">
        <v>2399.9000000000001</v>
      </c>
      <c r="F12" s="272"/>
      <c r="G12" s="272">
        <v>0</v>
      </c>
      <c r="H12" s="272">
        <v>0</v>
      </c>
      <c r="I12" s="276">
        <v>0</v>
      </c>
    </row>
  </sheetData>
  <mergeCells count="2">
    <mergeCell ref="A2:I2"/>
    <mergeCell ref="H3:I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7" zoomScale="100" workbookViewId="0">
      <selection activeCell="A2" activeCellId="0" sqref="A2:F2"/>
    </sheetView>
  </sheetViews>
  <sheetFormatPr defaultColWidth="9" defaultRowHeight="13.5" outlineLevelCol="5"/>
  <cols>
    <col customWidth="1" min="1" max="1" width="25.5"/>
    <col customWidth="1" min="2" max="2" width="13.375"/>
    <col customWidth="1" min="3" max="3" width="14.625"/>
    <col customWidth="1" min="4" max="4" width="12.375"/>
    <col customWidth="1" min="5" max="5" width="15"/>
    <col customWidth="1" min="6" max="6" width="14.375"/>
  </cols>
  <sheetData>
    <row r="1">
      <c r="A1" t="s">
        <v>155</v>
      </c>
    </row>
    <row r="2" ht="51" customHeight="1">
      <c r="A2" s="40" t="s">
        <v>156</v>
      </c>
      <c r="B2" s="40"/>
      <c r="C2" s="40"/>
      <c r="D2" s="40"/>
      <c r="E2" s="40"/>
      <c r="F2" s="40"/>
    </row>
    <row r="3" ht="18" customHeight="1">
      <c r="A3" s="2" t="s">
        <v>157</v>
      </c>
      <c r="B3" s="2"/>
      <c r="C3" s="2"/>
      <c r="D3" s="2"/>
      <c r="E3" s="2"/>
      <c r="F3" s="2"/>
    </row>
    <row r="4" ht="30" customHeight="1">
      <c r="A4" s="41" t="s">
        <v>158</v>
      </c>
      <c r="B4" s="41" t="s">
        <v>4</v>
      </c>
      <c r="C4" s="41" t="s">
        <v>5</v>
      </c>
      <c r="D4" s="41" t="s">
        <v>159</v>
      </c>
      <c r="E4" s="41" t="s">
        <v>160</v>
      </c>
      <c r="F4" s="41" t="s">
        <v>161</v>
      </c>
    </row>
    <row r="5" ht="30" customHeight="1">
      <c r="A5" s="42" t="s">
        <v>162</v>
      </c>
      <c r="B5" s="43">
        <v>32077</v>
      </c>
      <c r="C5" s="43">
        <v>32865</v>
      </c>
      <c r="D5" s="43">
        <f t="shared" ref="D5:D23" si="4">C5-B5</f>
        <v>788</v>
      </c>
      <c r="E5" s="44">
        <f t="shared" ref="E5:E23" si="5">D5/B5*100</f>
        <v>2.4565888331202999</v>
      </c>
      <c r="F5" s="43"/>
    </row>
    <row r="6" ht="30" customHeight="1">
      <c r="A6" s="42" t="s">
        <v>163</v>
      </c>
      <c r="B6" s="43">
        <v>93</v>
      </c>
      <c r="C6" s="43">
        <v>313</v>
      </c>
      <c r="D6" s="43">
        <f t="shared" si="4"/>
        <v>220</v>
      </c>
      <c r="E6" s="44">
        <f t="shared" si="5"/>
        <v>236.55913978494601</v>
      </c>
      <c r="F6" s="43"/>
    </row>
    <row r="7" ht="30" customHeight="1">
      <c r="A7" s="42" t="s">
        <v>164</v>
      </c>
      <c r="B7" s="43">
        <v>10437</v>
      </c>
      <c r="C7" s="43">
        <v>11037</v>
      </c>
      <c r="D7" s="43">
        <f t="shared" si="4"/>
        <v>600</v>
      </c>
      <c r="E7" s="44">
        <f t="shared" si="5"/>
        <v>5.7487783845932698</v>
      </c>
      <c r="F7" s="43"/>
    </row>
    <row r="8" ht="30" customHeight="1">
      <c r="A8" s="42" t="s">
        <v>165</v>
      </c>
      <c r="B8" s="43">
        <v>57649</v>
      </c>
      <c r="C8" s="43">
        <v>57945</v>
      </c>
      <c r="D8" s="43">
        <f t="shared" si="4"/>
        <v>296</v>
      </c>
      <c r="E8" s="44">
        <f t="shared" si="5"/>
        <v>0.51345209804159697</v>
      </c>
      <c r="F8" s="43"/>
    </row>
    <row r="9" ht="30" customHeight="1">
      <c r="A9" s="42" t="s">
        <v>166</v>
      </c>
      <c r="B9" s="43">
        <v>6019</v>
      </c>
      <c r="C9" s="43">
        <v>954</v>
      </c>
      <c r="D9" s="43">
        <f t="shared" si="4"/>
        <v>-5065</v>
      </c>
      <c r="E9" s="44">
        <f t="shared" si="5"/>
        <v>-84.150191061638097</v>
      </c>
      <c r="F9" s="43"/>
    </row>
    <row r="10" ht="30" customHeight="1">
      <c r="A10" s="42" t="s">
        <v>167</v>
      </c>
      <c r="B10" s="43">
        <v>3356</v>
      </c>
      <c r="C10" s="43">
        <v>3327</v>
      </c>
      <c r="D10" s="43">
        <f t="shared" si="4"/>
        <v>-29</v>
      </c>
      <c r="E10" s="44">
        <f t="shared" si="5"/>
        <v>-0.86412395709177603</v>
      </c>
      <c r="F10" s="43"/>
    </row>
    <row r="11" ht="30" customHeight="1">
      <c r="A11" s="42" t="s">
        <v>168</v>
      </c>
      <c r="B11" s="43">
        <v>39117</v>
      </c>
      <c r="C11" s="43">
        <v>39121</v>
      </c>
      <c r="D11" s="43">
        <f t="shared" si="4"/>
        <v>4</v>
      </c>
      <c r="E11" s="44">
        <f t="shared" si="5"/>
        <v>1.0225733057238499e-002</v>
      </c>
      <c r="F11" s="43"/>
    </row>
    <row r="12" ht="30" customHeight="1">
      <c r="A12" s="42" t="s">
        <v>169</v>
      </c>
      <c r="B12" s="43">
        <v>19605</v>
      </c>
      <c r="C12" s="43">
        <v>19628</v>
      </c>
      <c r="D12" s="43">
        <f t="shared" si="4"/>
        <v>23</v>
      </c>
      <c r="E12" s="44">
        <f t="shared" si="5"/>
        <v>0.11731701096659</v>
      </c>
      <c r="F12" s="43"/>
    </row>
    <row r="13" ht="30" customHeight="1">
      <c r="A13" s="42" t="s">
        <v>170</v>
      </c>
      <c r="B13" s="43">
        <v>9682</v>
      </c>
      <c r="C13" s="43">
        <v>11153</v>
      </c>
      <c r="D13" s="43">
        <f t="shared" si="4"/>
        <v>1471</v>
      </c>
      <c r="E13" s="44">
        <f t="shared" si="5"/>
        <v>15.193141912827899</v>
      </c>
      <c r="F13" s="43"/>
    </row>
    <row r="14" ht="30" customHeight="1">
      <c r="A14" s="42" t="s">
        <v>171</v>
      </c>
      <c r="B14" s="43">
        <v>11974</v>
      </c>
      <c r="C14" s="43">
        <v>11983</v>
      </c>
      <c r="D14" s="43">
        <f t="shared" si="4"/>
        <v>9</v>
      </c>
      <c r="E14" s="44">
        <f t="shared" si="5"/>
        <v>7.5162852847836997e-002</v>
      </c>
      <c r="F14" s="43"/>
    </row>
    <row r="15" ht="30" customHeight="1">
      <c r="A15" s="42" t="s">
        <v>172</v>
      </c>
      <c r="B15" s="43">
        <v>56245</v>
      </c>
      <c r="C15" s="43">
        <v>56667</v>
      </c>
      <c r="D15" s="43">
        <f t="shared" si="4"/>
        <v>422</v>
      </c>
      <c r="E15" s="44">
        <f t="shared" si="5"/>
        <v>0.75028891457018398</v>
      </c>
      <c r="F15" s="43"/>
    </row>
    <row r="16" ht="30" customHeight="1">
      <c r="A16" s="42" t="s">
        <v>173</v>
      </c>
      <c r="B16" s="43">
        <v>14593</v>
      </c>
      <c r="C16" s="43">
        <v>11541</v>
      </c>
      <c r="D16" s="43">
        <f t="shared" si="4"/>
        <v>-3052</v>
      </c>
      <c r="E16" s="44">
        <f t="shared" si="5"/>
        <v>-20.914136914959201</v>
      </c>
      <c r="F16" s="43"/>
    </row>
    <row r="17" ht="30" customHeight="1">
      <c r="A17" s="42" t="s">
        <v>174</v>
      </c>
      <c r="B17" s="43">
        <v>690</v>
      </c>
      <c r="C17" s="43">
        <v>730</v>
      </c>
      <c r="D17" s="43">
        <f t="shared" si="4"/>
        <v>40</v>
      </c>
      <c r="E17" s="44">
        <f t="shared" si="5"/>
        <v>5.7971014492753596</v>
      </c>
      <c r="F17" s="43"/>
    </row>
    <row r="18" ht="30" customHeight="1">
      <c r="A18" s="42" t="s">
        <v>175</v>
      </c>
      <c r="B18" s="43">
        <v>1373</v>
      </c>
      <c r="C18" s="43">
        <v>662</v>
      </c>
      <c r="D18" s="43">
        <f t="shared" si="4"/>
        <v>-711</v>
      </c>
      <c r="E18" s="44">
        <f t="shared" si="5"/>
        <v>-51.784413692643902</v>
      </c>
      <c r="F18" s="43"/>
    </row>
    <row r="19" ht="30" customHeight="1">
      <c r="A19" s="42" t="s">
        <v>176</v>
      </c>
      <c r="B19" s="43">
        <v>108</v>
      </c>
      <c r="C19" s="43">
        <v>39</v>
      </c>
      <c r="D19" s="43">
        <f t="shared" si="4"/>
        <v>-69</v>
      </c>
      <c r="E19" s="44">
        <f t="shared" si="5"/>
        <v>-63.8888888888889</v>
      </c>
      <c r="F19" s="43"/>
    </row>
    <row r="20" ht="30" customHeight="1">
      <c r="A20" s="42" t="s">
        <v>177</v>
      </c>
      <c r="B20" s="43">
        <v>2100</v>
      </c>
      <c r="C20" s="43">
        <v>2363</v>
      </c>
      <c r="D20" s="43">
        <f t="shared" si="4"/>
        <v>263</v>
      </c>
      <c r="E20" s="44">
        <f t="shared" si="5"/>
        <v>12.523809523809501</v>
      </c>
      <c r="F20" s="43"/>
    </row>
    <row r="21" ht="30" customHeight="1">
      <c r="A21" s="42" t="s">
        <v>178</v>
      </c>
      <c r="B21" s="43">
        <v>8302</v>
      </c>
      <c r="C21" s="43">
        <v>13314</v>
      </c>
      <c r="D21" s="43">
        <f t="shared" si="4"/>
        <v>5012</v>
      </c>
      <c r="E21" s="44">
        <f t="shared" si="5"/>
        <v>60.3709949409781</v>
      </c>
      <c r="F21" s="43"/>
    </row>
    <row r="22" ht="30" customHeight="1">
      <c r="A22" s="42" t="s">
        <v>179</v>
      </c>
      <c r="B22" s="43">
        <v>709</v>
      </c>
      <c r="C22" s="43">
        <v>771</v>
      </c>
      <c r="D22" s="43">
        <f t="shared" si="4"/>
        <v>62</v>
      </c>
      <c r="E22" s="44">
        <f t="shared" si="5"/>
        <v>8.7447108603667107</v>
      </c>
      <c r="F22" s="43"/>
    </row>
    <row r="23" ht="30" customHeight="1">
      <c r="A23" s="42" t="s">
        <v>180</v>
      </c>
      <c r="B23" s="43">
        <v>4737</v>
      </c>
      <c r="C23" s="43">
        <v>3478</v>
      </c>
      <c r="D23" s="43">
        <f t="shared" si="4"/>
        <v>-1259</v>
      </c>
      <c r="E23" s="44">
        <f t="shared" si="5"/>
        <v>-26.578002955456999</v>
      </c>
      <c r="F23" s="43"/>
    </row>
    <row r="24" ht="30" customHeight="1">
      <c r="A24" s="42" t="s">
        <v>181</v>
      </c>
      <c r="B24" s="43"/>
      <c r="C24" s="43">
        <v>3000</v>
      </c>
      <c r="D24" s="43"/>
      <c r="E24" s="44"/>
      <c r="F24" s="43"/>
    </row>
    <row r="25" ht="30" customHeight="1">
      <c r="A25" s="42" t="s">
        <v>182</v>
      </c>
      <c r="B25" s="43">
        <v>87</v>
      </c>
      <c r="C25" s="43">
        <v>5384</v>
      </c>
      <c r="D25" s="43"/>
      <c r="E25" s="44"/>
      <c r="F25" s="43"/>
    </row>
    <row r="26" ht="30" customHeight="1">
      <c r="A26" s="42" t="s">
        <v>183</v>
      </c>
      <c r="B26" s="43">
        <v>6299</v>
      </c>
      <c r="C26" s="43">
        <v>6024</v>
      </c>
      <c r="D26" s="43">
        <f t="shared" ref="D26:D27" si="6">C26-B26</f>
        <v>-275</v>
      </c>
      <c r="E26" s="44">
        <f t="shared" ref="E26:E27" si="7">D26/B26*100</f>
        <v>-4.3657723448166399</v>
      </c>
      <c r="F26" s="43"/>
    </row>
    <row r="27" ht="30" customHeight="1">
      <c r="A27" s="42" t="s">
        <v>184</v>
      </c>
      <c r="B27" s="45">
        <f>SUM(B5:B26)</f>
        <v>285252</v>
      </c>
      <c r="C27" s="43">
        <f>SUM(C5:C26)</f>
        <v>292299</v>
      </c>
      <c r="D27" s="43">
        <f t="shared" si="6"/>
        <v>7047</v>
      </c>
      <c r="E27" s="44">
        <f t="shared" si="7"/>
        <v>2.4704471835429702</v>
      </c>
      <c r="F27" s="43"/>
    </row>
  </sheetData>
  <mergeCells count="2">
    <mergeCell ref="A2:F2"/>
    <mergeCell ref="A3:F3"/>
  </mergeCells>
  <printOptions headings="0" gridLines="0"/>
  <pageMargins left="0.75138888888888899" right="0.35763888888888901" top="0.80277777777777803" bottom="0.60624999999999984"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4" zoomScale="100" workbookViewId="0">
      <selection activeCell="A2" activeCellId="0" sqref="A2:F2"/>
    </sheetView>
  </sheetViews>
  <sheetFormatPr defaultColWidth="9" defaultRowHeight="13.5" outlineLevelCol="5"/>
  <cols>
    <col customWidth="1" min="1" max="1" width="25.5"/>
    <col customWidth="1" min="2" max="2" width="13.375"/>
    <col customWidth="1" min="3" max="3" width="14.625"/>
    <col customWidth="1" min="4" max="4" width="12.375"/>
    <col customWidth="1" min="5" max="5" width="15"/>
    <col customWidth="1" min="6" max="6" width="14.375"/>
  </cols>
  <sheetData>
    <row r="1">
      <c r="A1" t="s">
        <v>185</v>
      </c>
    </row>
    <row r="2" ht="51" customHeight="1">
      <c r="A2" s="40" t="s">
        <v>186</v>
      </c>
      <c r="B2" s="40"/>
      <c r="C2" s="40"/>
      <c r="D2" s="40"/>
      <c r="E2" s="40"/>
      <c r="F2" s="40"/>
    </row>
    <row r="3" ht="18" customHeight="1">
      <c r="A3" s="2" t="s">
        <v>157</v>
      </c>
      <c r="B3" s="2"/>
      <c r="C3" s="2"/>
      <c r="D3" s="2"/>
      <c r="E3" s="2"/>
      <c r="F3" s="2"/>
    </row>
    <row r="4" ht="30" customHeight="1">
      <c r="A4" s="41" t="s">
        <v>158</v>
      </c>
      <c r="B4" s="41" t="s">
        <v>4</v>
      </c>
      <c r="C4" s="41" t="s">
        <v>5</v>
      </c>
      <c r="D4" s="41" t="s">
        <v>159</v>
      </c>
      <c r="E4" s="41" t="s">
        <v>160</v>
      </c>
      <c r="F4" s="41" t="s">
        <v>161</v>
      </c>
    </row>
    <row r="5" ht="30" customHeight="1">
      <c r="A5" s="42" t="s">
        <v>162</v>
      </c>
      <c r="B5" s="43">
        <v>32077</v>
      </c>
      <c r="C5" s="43">
        <v>32865</v>
      </c>
      <c r="D5" s="43">
        <f t="shared" ref="D5:D23" si="8">C5-B5</f>
        <v>788</v>
      </c>
      <c r="E5" s="44">
        <f t="shared" ref="E5:E23" si="9">D5/B5*100</f>
        <v>2.4565888331202999</v>
      </c>
      <c r="F5" s="43"/>
    </row>
    <row r="6" ht="30" customHeight="1">
      <c r="A6" s="42" t="s">
        <v>163</v>
      </c>
      <c r="B6" s="43">
        <v>93</v>
      </c>
      <c r="C6" s="43">
        <v>313</v>
      </c>
      <c r="D6" s="43">
        <f t="shared" si="8"/>
        <v>220</v>
      </c>
      <c r="E6" s="44">
        <f t="shared" si="9"/>
        <v>236.55913978494601</v>
      </c>
      <c r="F6" s="43"/>
    </row>
    <row r="7" ht="30" customHeight="1">
      <c r="A7" s="42" t="s">
        <v>164</v>
      </c>
      <c r="B7" s="43">
        <v>10437</v>
      </c>
      <c r="C7" s="43">
        <v>11037</v>
      </c>
      <c r="D7" s="43">
        <f t="shared" si="8"/>
        <v>600</v>
      </c>
      <c r="E7" s="44">
        <f t="shared" si="9"/>
        <v>5.7487783845932698</v>
      </c>
      <c r="F7" s="43"/>
    </row>
    <row r="8" ht="30" customHeight="1">
      <c r="A8" s="42" t="s">
        <v>165</v>
      </c>
      <c r="B8" s="43">
        <v>57649</v>
      </c>
      <c r="C8" s="43">
        <v>57945</v>
      </c>
      <c r="D8" s="43">
        <f t="shared" si="8"/>
        <v>296</v>
      </c>
      <c r="E8" s="44">
        <f t="shared" si="9"/>
        <v>0.51345209804159697</v>
      </c>
      <c r="F8" s="43"/>
    </row>
    <row r="9" ht="30" customHeight="1">
      <c r="A9" s="42" t="s">
        <v>166</v>
      </c>
      <c r="B9" s="43">
        <v>6019</v>
      </c>
      <c r="C9" s="43">
        <v>954</v>
      </c>
      <c r="D9" s="43">
        <f t="shared" si="8"/>
        <v>-5065</v>
      </c>
      <c r="E9" s="44">
        <f t="shared" si="9"/>
        <v>-84.150191061638097</v>
      </c>
      <c r="F9" s="43"/>
    </row>
    <row r="10" ht="30" customHeight="1">
      <c r="A10" s="42" t="s">
        <v>167</v>
      </c>
      <c r="B10" s="43">
        <v>3356</v>
      </c>
      <c r="C10" s="43">
        <v>3327</v>
      </c>
      <c r="D10" s="43">
        <f t="shared" si="8"/>
        <v>-29</v>
      </c>
      <c r="E10" s="44">
        <f t="shared" si="9"/>
        <v>-0.86412395709177603</v>
      </c>
      <c r="F10" s="43"/>
    </row>
    <row r="11" ht="30" customHeight="1">
      <c r="A11" s="42" t="s">
        <v>168</v>
      </c>
      <c r="B11" s="43">
        <v>39117</v>
      </c>
      <c r="C11" s="43">
        <v>39121</v>
      </c>
      <c r="D11" s="43">
        <f t="shared" si="8"/>
        <v>4</v>
      </c>
      <c r="E11" s="44">
        <f t="shared" si="9"/>
        <v>1.0225733057238499e-002</v>
      </c>
      <c r="F11" s="43"/>
    </row>
    <row r="12" ht="30" customHeight="1">
      <c r="A12" s="42" t="s">
        <v>169</v>
      </c>
      <c r="B12" s="43">
        <v>19605</v>
      </c>
      <c r="C12" s="43">
        <v>19628</v>
      </c>
      <c r="D12" s="43">
        <f t="shared" si="8"/>
        <v>23</v>
      </c>
      <c r="E12" s="44">
        <f t="shared" si="9"/>
        <v>0.11731701096659</v>
      </c>
      <c r="F12" s="43"/>
    </row>
    <row r="13" ht="30" customHeight="1">
      <c r="A13" s="42" t="s">
        <v>170</v>
      </c>
      <c r="B13" s="43">
        <v>9682</v>
      </c>
      <c r="C13" s="43">
        <v>11153</v>
      </c>
      <c r="D13" s="43">
        <f t="shared" si="8"/>
        <v>1471</v>
      </c>
      <c r="E13" s="44">
        <f t="shared" si="9"/>
        <v>15.193141912827899</v>
      </c>
      <c r="F13" s="43"/>
    </row>
    <row r="14" ht="30" customHeight="1">
      <c r="A14" s="42" t="s">
        <v>171</v>
      </c>
      <c r="B14" s="43">
        <v>11974</v>
      </c>
      <c r="C14" s="43">
        <v>11983</v>
      </c>
      <c r="D14" s="43">
        <f t="shared" si="8"/>
        <v>9</v>
      </c>
      <c r="E14" s="44">
        <f t="shared" si="9"/>
        <v>7.5162852847836997e-002</v>
      </c>
      <c r="F14" s="43"/>
    </row>
    <row r="15" ht="30" customHeight="1">
      <c r="A15" s="42" t="s">
        <v>172</v>
      </c>
      <c r="B15" s="43">
        <v>56245</v>
      </c>
      <c r="C15" s="43">
        <v>56667</v>
      </c>
      <c r="D15" s="43">
        <f t="shared" si="8"/>
        <v>422</v>
      </c>
      <c r="E15" s="44">
        <f t="shared" si="9"/>
        <v>0.75028891457018398</v>
      </c>
      <c r="F15" s="43"/>
    </row>
    <row r="16" ht="30" customHeight="1">
      <c r="A16" s="42" t="s">
        <v>173</v>
      </c>
      <c r="B16" s="43">
        <v>14593</v>
      </c>
      <c r="C16" s="43">
        <v>11541</v>
      </c>
      <c r="D16" s="43">
        <f t="shared" si="8"/>
        <v>-3052</v>
      </c>
      <c r="E16" s="44">
        <f t="shared" si="9"/>
        <v>-20.914136914959201</v>
      </c>
      <c r="F16" s="43"/>
    </row>
    <row r="17" ht="30" customHeight="1">
      <c r="A17" s="42" t="s">
        <v>174</v>
      </c>
      <c r="B17" s="43">
        <v>690</v>
      </c>
      <c r="C17" s="43">
        <v>730</v>
      </c>
      <c r="D17" s="43">
        <f t="shared" si="8"/>
        <v>40</v>
      </c>
      <c r="E17" s="44">
        <f t="shared" si="9"/>
        <v>5.7971014492753596</v>
      </c>
      <c r="F17" s="43"/>
    </row>
    <row r="18" ht="30" customHeight="1">
      <c r="A18" s="42" t="s">
        <v>175</v>
      </c>
      <c r="B18" s="43">
        <v>1373</v>
      </c>
      <c r="C18" s="43">
        <v>662</v>
      </c>
      <c r="D18" s="43">
        <f t="shared" si="8"/>
        <v>-711</v>
      </c>
      <c r="E18" s="44">
        <f t="shared" si="9"/>
        <v>-51.784413692643902</v>
      </c>
      <c r="F18" s="43"/>
    </row>
    <row r="19" ht="30" customHeight="1">
      <c r="A19" s="42" t="s">
        <v>176</v>
      </c>
      <c r="B19" s="43">
        <v>108</v>
      </c>
      <c r="C19" s="43">
        <v>39</v>
      </c>
      <c r="D19" s="43">
        <f t="shared" si="8"/>
        <v>-69</v>
      </c>
      <c r="E19" s="44">
        <f t="shared" si="9"/>
        <v>-63.8888888888889</v>
      </c>
      <c r="F19" s="43"/>
    </row>
    <row r="20" ht="30" customHeight="1">
      <c r="A20" s="42" t="s">
        <v>177</v>
      </c>
      <c r="B20" s="43">
        <v>2100</v>
      </c>
      <c r="C20" s="43">
        <v>2363</v>
      </c>
      <c r="D20" s="43">
        <f t="shared" si="8"/>
        <v>263</v>
      </c>
      <c r="E20" s="44">
        <f t="shared" si="9"/>
        <v>12.523809523809501</v>
      </c>
      <c r="F20" s="43"/>
    </row>
    <row r="21" ht="30" customHeight="1">
      <c r="A21" s="42" t="s">
        <v>178</v>
      </c>
      <c r="B21" s="43">
        <v>8302</v>
      </c>
      <c r="C21" s="43">
        <v>13314</v>
      </c>
      <c r="D21" s="43">
        <f t="shared" si="8"/>
        <v>5012</v>
      </c>
      <c r="E21" s="44">
        <f t="shared" si="9"/>
        <v>60.3709949409781</v>
      </c>
      <c r="F21" s="43"/>
    </row>
    <row r="22" ht="30" customHeight="1">
      <c r="A22" s="42" t="s">
        <v>179</v>
      </c>
      <c r="B22" s="43">
        <v>709</v>
      </c>
      <c r="C22" s="43">
        <v>771</v>
      </c>
      <c r="D22" s="43">
        <f t="shared" si="8"/>
        <v>62</v>
      </c>
      <c r="E22" s="44">
        <f t="shared" si="9"/>
        <v>8.7447108603667107</v>
      </c>
      <c r="F22" s="43"/>
    </row>
    <row r="23" ht="30" customHeight="1">
      <c r="A23" s="42" t="s">
        <v>180</v>
      </c>
      <c r="B23" s="43">
        <v>4737</v>
      </c>
      <c r="C23" s="43">
        <v>3478</v>
      </c>
      <c r="D23" s="43">
        <f t="shared" si="8"/>
        <v>-1259</v>
      </c>
      <c r="E23" s="44">
        <f t="shared" si="9"/>
        <v>-26.578002955456999</v>
      </c>
      <c r="F23" s="43"/>
    </row>
    <row r="24" ht="30" customHeight="1">
      <c r="A24" s="42" t="s">
        <v>181</v>
      </c>
      <c r="B24" s="43"/>
      <c r="C24" s="43">
        <v>3000</v>
      </c>
      <c r="D24" s="43"/>
      <c r="E24" s="44"/>
      <c r="F24" s="43"/>
    </row>
    <row r="25" ht="30" customHeight="1">
      <c r="A25" s="42" t="s">
        <v>182</v>
      </c>
      <c r="B25" s="43">
        <v>87</v>
      </c>
      <c r="C25" s="43">
        <v>5384</v>
      </c>
      <c r="D25" s="43"/>
      <c r="E25" s="44"/>
      <c r="F25" s="43"/>
    </row>
    <row r="26" ht="30" customHeight="1">
      <c r="A26" s="42" t="s">
        <v>183</v>
      </c>
      <c r="B26" s="43">
        <v>6299</v>
      </c>
      <c r="C26" s="43">
        <v>6024</v>
      </c>
      <c r="D26" s="43">
        <f t="shared" ref="D26:D27" si="10">C26-B26</f>
        <v>-275</v>
      </c>
      <c r="E26" s="44">
        <f t="shared" ref="E26:E27" si="11">D26/B26*100</f>
        <v>-4.3657723448166399</v>
      </c>
      <c r="F26" s="43"/>
    </row>
    <row r="27" ht="30" customHeight="1">
      <c r="A27" s="42" t="s">
        <v>184</v>
      </c>
      <c r="B27" s="45">
        <f>SUM(B5:B26)</f>
        <v>285252</v>
      </c>
      <c r="C27" s="43">
        <f>SUM(C5:C26)</f>
        <v>292299</v>
      </c>
      <c r="D27" s="43">
        <f t="shared" si="10"/>
        <v>7047</v>
      </c>
      <c r="E27" s="44">
        <f t="shared" si="11"/>
        <v>2.4704471835429702</v>
      </c>
      <c r="F27" s="43"/>
    </row>
  </sheetData>
  <mergeCells count="2">
    <mergeCell ref="A2:F2"/>
    <mergeCell ref="A3:F3"/>
  </mergeCells>
  <printOptions headings="0" gridLines="0"/>
  <pageMargins left="0.75138888888888899" right="0.35763888888888901" top="0.80277777777777803" bottom="0.60624999999999984"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931" zoomScale="100" workbookViewId="0">
      <selection activeCell="B941" activeCellId="0" sqref="B941"/>
    </sheetView>
  </sheetViews>
  <sheetFormatPr defaultColWidth="9" defaultRowHeight="13.5" outlineLevelCol="4"/>
  <cols>
    <col customWidth="1" min="2" max="2" width="44.75"/>
    <col customWidth="1" min="3" max="3" style="2" width="23"/>
    <col customWidth="1" min="4" max="4" style="2" width="20.375"/>
  </cols>
  <sheetData>
    <row r="1">
      <c r="A1" t="s">
        <v>187</v>
      </c>
    </row>
    <row r="2" ht="33" customHeight="1">
      <c r="A2" s="46" t="s">
        <v>188</v>
      </c>
      <c r="B2" s="46"/>
      <c r="C2" s="46"/>
      <c r="D2" s="46"/>
      <c r="E2" s="25"/>
    </row>
    <row r="3" ht="23" customHeight="1">
      <c r="A3" s="47" t="s">
        <v>189</v>
      </c>
      <c r="B3" s="47"/>
      <c r="C3" s="48"/>
    </row>
    <row r="4" ht="27" customHeight="1">
      <c r="A4" s="49" t="s">
        <v>190</v>
      </c>
      <c r="B4" s="49" t="s">
        <v>191</v>
      </c>
      <c r="C4" s="49" t="s">
        <v>192</v>
      </c>
      <c r="D4" s="50" t="s">
        <v>193</v>
      </c>
    </row>
    <row r="5" ht="27" customHeight="1">
      <c r="A5" s="51"/>
      <c r="B5" s="49" t="s">
        <v>194</v>
      </c>
      <c r="C5" s="52">
        <f>SUM(C6,C239,C279,C298,C388,C440,C496,C553,C681,C754,C831,C854,C961,C1019,C1083,C1103,C1133,C1143,C1188,C1209,C1253,C1304,C1307,C1319)</f>
        <v>285252</v>
      </c>
      <c r="D5" s="52">
        <f>SUM(D6,D239,D279,D298,D388,D440,D496,D553,D681,D754,D831,D854,D961,D1019,D1083,D1103,D1133,D1143,D1188,D1209,D1253,D1304,D1307,D1303,D1319)</f>
        <v>292299</v>
      </c>
    </row>
    <row r="6" ht="27" customHeight="1">
      <c r="A6" s="51">
        <v>201</v>
      </c>
      <c r="B6" s="53" t="s">
        <v>195</v>
      </c>
      <c r="C6" s="52">
        <f>SUM(C7+C19+C28+C39+C50+C61+C72+C80+C89+C102+C111+C122+C134+C141+C149+C155+C162+C169+C176+C183+C190+C198+C204+C210+C217+C236)</f>
        <v>32077</v>
      </c>
      <c r="D6" s="52">
        <f>SUM(D7+D19+D28+D39+D50+D61+D72+D80+D89+D102+D111+D122+D134+D141+D149+D155+D162+D169+D176+D183+D190+D198+D204+D210+D217+D232+D236)</f>
        <v>32865</v>
      </c>
    </row>
    <row r="7" ht="27" customHeight="1">
      <c r="A7" s="51">
        <v>20101</v>
      </c>
      <c r="B7" s="53" t="s">
        <v>196</v>
      </c>
      <c r="C7" s="52">
        <f>SUM(C8:C18)</f>
        <v>1138</v>
      </c>
      <c r="D7" s="52">
        <f>SUM(D8:D18)</f>
        <v>833</v>
      </c>
    </row>
    <row r="8" ht="27" customHeight="1">
      <c r="A8" s="51">
        <v>2010101</v>
      </c>
      <c r="B8" s="51" t="s">
        <v>197</v>
      </c>
      <c r="C8" s="54">
        <v>965</v>
      </c>
      <c r="D8" s="50">
        <v>530</v>
      </c>
    </row>
    <row r="9" ht="27" customHeight="1">
      <c r="A9" s="51">
        <v>2010102</v>
      </c>
      <c r="B9" s="51" t="s">
        <v>198</v>
      </c>
      <c r="C9" s="54">
        <v>64</v>
      </c>
      <c r="D9" s="50"/>
    </row>
    <row r="10" ht="27" customHeight="1">
      <c r="A10" s="51">
        <v>2010103</v>
      </c>
      <c r="B10" s="51" t="s">
        <v>199</v>
      </c>
      <c r="C10" s="54">
        <v>0</v>
      </c>
      <c r="D10" s="50"/>
    </row>
    <row r="11" ht="27" customHeight="1">
      <c r="A11" s="51">
        <v>2010104</v>
      </c>
      <c r="B11" s="51" t="s">
        <v>200</v>
      </c>
      <c r="C11" s="54">
        <v>0</v>
      </c>
      <c r="D11" s="50">
        <v>106</v>
      </c>
    </row>
    <row r="12" ht="27" customHeight="1">
      <c r="A12" s="51">
        <v>2010105</v>
      </c>
      <c r="B12" s="51" t="s">
        <v>201</v>
      </c>
      <c r="C12" s="54">
        <v>38</v>
      </c>
      <c r="D12" s="50">
        <v>44</v>
      </c>
    </row>
    <row r="13" ht="27" customHeight="1">
      <c r="A13" s="51">
        <v>2010106</v>
      </c>
      <c r="B13" s="51" t="s">
        <v>202</v>
      </c>
      <c r="C13" s="54">
        <v>0</v>
      </c>
      <c r="D13" s="50">
        <v>41</v>
      </c>
    </row>
    <row r="14" ht="27" customHeight="1">
      <c r="A14" s="51">
        <v>2010107</v>
      </c>
      <c r="B14" s="51" t="s">
        <v>203</v>
      </c>
      <c r="C14" s="54">
        <v>30</v>
      </c>
      <c r="D14" s="50">
        <v>37</v>
      </c>
    </row>
    <row r="15" ht="27" customHeight="1">
      <c r="A15" s="51">
        <v>2010108</v>
      </c>
      <c r="B15" s="51" t="s">
        <v>204</v>
      </c>
      <c r="C15" s="54">
        <v>13</v>
      </c>
      <c r="D15" s="50">
        <v>62</v>
      </c>
    </row>
    <row r="16" ht="27" customHeight="1">
      <c r="A16" s="51">
        <v>2010109</v>
      </c>
      <c r="B16" s="51" t="s">
        <v>205</v>
      </c>
      <c r="C16" s="54">
        <v>0</v>
      </c>
      <c r="D16" s="50"/>
    </row>
    <row r="17" ht="27" customHeight="1">
      <c r="A17" s="51">
        <v>2010150</v>
      </c>
      <c r="B17" s="51" t="s">
        <v>206</v>
      </c>
      <c r="C17" s="54">
        <v>0</v>
      </c>
      <c r="D17" s="50">
        <v>13</v>
      </c>
    </row>
    <row r="18" ht="27" customHeight="1">
      <c r="A18" s="51">
        <v>2010199</v>
      </c>
      <c r="B18" s="51" t="s">
        <v>207</v>
      </c>
      <c r="C18" s="54">
        <v>28</v>
      </c>
      <c r="D18" s="50"/>
    </row>
    <row r="19" ht="27" customHeight="1">
      <c r="A19" s="51">
        <v>20102</v>
      </c>
      <c r="B19" s="53" t="s">
        <v>208</v>
      </c>
      <c r="C19" s="52">
        <f>SUM(C20:C27)</f>
        <v>709</v>
      </c>
      <c r="D19" s="52">
        <f>SUM(D20:D27)</f>
        <v>558</v>
      </c>
    </row>
    <row r="20" ht="27" customHeight="1">
      <c r="A20" s="51">
        <v>2010201</v>
      </c>
      <c r="B20" s="51" t="s">
        <v>197</v>
      </c>
      <c r="C20" s="54">
        <v>706</v>
      </c>
      <c r="D20" s="50">
        <v>422</v>
      </c>
    </row>
    <row r="21" ht="27" customHeight="1">
      <c r="A21" s="51">
        <v>2010202</v>
      </c>
      <c r="B21" s="51" t="s">
        <v>198</v>
      </c>
      <c r="C21" s="54">
        <v>0</v>
      </c>
      <c r="D21" s="50"/>
    </row>
    <row r="22" ht="27" customHeight="1">
      <c r="A22" s="51">
        <v>2010203</v>
      </c>
      <c r="B22" s="51" t="s">
        <v>199</v>
      </c>
      <c r="C22" s="54">
        <v>0</v>
      </c>
      <c r="D22" s="50"/>
    </row>
    <row r="23" ht="27" customHeight="1">
      <c r="A23" s="51">
        <v>2010204</v>
      </c>
      <c r="B23" s="51" t="s">
        <v>209</v>
      </c>
      <c r="C23" s="54">
        <v>0</v>
      </c>
      <c r="D23" s="50">
        <v>68</v>
      </c>
    </row>
    <row r="24" ht="27" customHeight="1">
      <c r="A24" s="51">
        <v>2010205</v>
      </c>
      <c r="B24" s="51" t="s">
        <v>210</v>
      </c>
      <c r="C24" s="54">
        <v>0</v>
      </c>
      <c r="D24" s="50">
        <v>9</v>
      </c>
    </row>
    <row r="25" ht="27" customHeight="1">
      <c r="A25" s="51">
        <v>2010206</v>
      </c>
      <c r="B25" s="51" t="s">
        <v>211</v>
      </c>
      <c r="C25" s="54">
        <v>0</v>
      </c>
      <c r="D25" s="50">
        <v>38</v>
      </c>
    </row>
    <row r="26" ht="27" customHeight="1">
      <c r="A26" s="51">
        <v>2010250</v>
      </c>
      <c r="B26" s="51" t="s">
        <v>206</v>
      </c>
      <c r="C26" s="54">
        <v>0</v>
      </c>
      <c r="D26" s="50">
        <v>21</v>
      </c>
    </row>
    <row r="27" ht="27" customHeight="1">
      <c r="A27" s="51">
        <v>2010299</v>
      </c>
      <c r="B27" s="51" t="s">
        <v>212</v>
      </c>
      <c r="C27" s="54">
        <v>3</v>
      </c>
      <c r="D27" s="50"/>
    </row>
    <row r="28" ht="27" customHeight="1">
      <c r="A28" s="51">
        <v>20103</v>
      </c>
      <c r="B28" s="53" t="s">
        <v>213</v>
      </c>
      <c r="C28" s="52">
        <f>SUM(C29:C38)</f>
        <v>12320</v>
      </c>
      <c r="D28" s="52">
        <f>SUM(D29:D38)</f>
        <v>9729</v>
      </c>
    </row>
    <row r="29" ht="27" customHeight="1">
      <c r="A29" s="51">
        <v>2010301</v>
      </c>
      <c r="B29" s="51" t="s">
        <v>197</v>
      </c>
      <c r="C29" s="54">
        <v>9079</v>
      </c>
      <c r="D29" s="50">
        <v>8455</v>
      </c>
    </row>
    <row r="30" ht="27" customHeight="1">
      <c r="A30" s="51">
        <v>2010302</v>
      </c>
      <c r="B30" s="51" t="s">
        <v>198</v>
      </c>
      <c r="C30" s="54">
        <v>109</v>
      </c>
      <c r="D30" s="50"/>
    </row>
    <row r="31" ht="27" customHeight="1">
      <c r="A31" s="51">
        <v>2010303</v>
      </c>
      <c r="B31" s="51" t="s">
        <v>199</v>
      </c>
      <c r="C31" s="54">
        <v>0</v>
      </c>
      <c r="D31" s="50"/>
    </row>
    <row r="32" ht="27" customHeight="1">
      <c r="A32" s="51">
        <v>2010304</v>
      </c>
      <c r="B32" s="51" t="s">
        <v>214</v>
      </c>
      <c r="C32" s="54">
        <v>0</v>
      </c>
      <c r="D32" s="50"/>
    </row>
    <row r="33" ht="27" customHeight="1">
      <c r="A33" s="51">
        <v>2010305</v>
      </c>
      <c r="B33" s="51" t="s">
        <v>215</v>
      </c>
      <c r="C33" s="54">
        <v>0</v>
      </c>
      <c r="D33" s="50">
        <v>12</v>
      </c>
    </row>
    <row r="34" ht="27" customHeight="1">
      <c r="A34" s="51">
        <v>2010306</v>
      </c>
      <c r="B34" s="51" t="s">
        <v>216</v>
      </c>
      <c r="C34" s="54">
        <v>0</v>
      </c>
      <c r="D34" s="50">
        <v>32</v>
      </c>
    </row>
    <row r="35" ht="27" customHeight="1">
      <c r="A35" s="51">
        <v>2010308</v>
      </c>
      <c r="B35" s="51" t="s">
        <v>217</v>
      </c>
      <c r="C35" s="54">
        <v>387</v>
      </c>
      <c r="D35" s="50"/>
    </row>
    <row r="36" ht="27" customHeight="1">
      <c r="A36" s="51">
        <v>2010309</v>
      </c>
      <c r="B36" s="51" t="s">
        <v>218</v>
      </c>
      <c r="C36" s="54">
        <v>0</v>
      </c>
      <c r="D36" s="50">
        <v>19</v>
      </c>
    </row>
    <row r="37" ht="27" customHeight="1">
      <c r="A37" s="51">
        <v>2010350</v>
      </c>
      <c r="B37" s="51" t="s">
        <v>206</v>
      </c>
      <c r="C37" s="54">
        <v>275</v>
      </c>
      <c r="D37" s="50">
        <v>365</v>
      </c>
    </row>
    <row r="38" ht="27" customHeight="1">
      <c r="A38" s="51">
        <v>2010399</v>
      </c>
      <c r="B38" s="51" t="s">
        <v>219</v>
      </c>
      <c r="C38" s="54">
        <v>2470</v>
      </c>
      <c r="D38" s="50">
        <v>846</v>
      </c>
    </row>
    <row r="39" ht="27" customHeight="1">
      <c r="A39" s="51">
        <v>20104</v>
      </c>
      <c r="B39" s="53" t="s">
        <v>220</v>
      </c>
      <c r="C39" s="52">
        <f>SUM(C40:C49)</f>
        <v>1088</v>
      </c>
      <c r="D39" s="52">
        <f>SUM(D40:D49)</f>
        <v>907</v>
      </c>
    </row>
    <row r="40" ht="27" customHeight="1">
      <c r="A40" s="51">
        <v>2010401</v>
      </c>
      <c r="B40" s="51" t="s">
        <v>197</v>
      </c>
      <c r="C40" s="54">
        <v>1077</v>
      </c>
      <c r="D40" s="50">
        <v>907</v>
      </c>
    </row>
    <row r="41" ht="27" customHeight="1">
      <c r="A41" s="51">
        <v>2010402</v>
      </c>
      <c r="B41" s="51" t="s">
        <v>198</v>
      </c>
      <c r="C41" s="54">
        <v>0</v>
      </c>
      <c r="D41" s="50"/>
    </row>
    <row r="42" ht="27" customHeight="1">
      <c r="A42" s="51">
        <v>2010403</v>
      </c>
      <c r="B42" s="51" t="s">
        <v>199</v>
      </c>
      <c r="C42" s="54">
        <v>0</v>
      </c>
      <c r="D42" s="50"/>
    </row>
    <row r="43" ht="27" customHeight="1">
      <c r="A43" s="51">
        <v>2010404</v>
      </c>
      <c r="B43" s="51" t="s">
        <v>221</v>
      </c>
      <c r="C43" s="54">
        <v>0</v>
      </c>
      <c r="D43" s="50"/>
    </row>
    <row r="44" ht="27" customHeight="1">
      <c r="A44" s="51">
        <v>2010405</v>
      </c>
      <c r="B44" s="51" t="s">
        <v>222</v>
      </c>
      <c r="C44" s="54">
        <v>0</v>
      </c>
      <c r="D44" s="50"/>
    </row>
    <row r="45" ht="27" customHeight="1">
      <c r="A45" s="51">
        <v>2010406</v>
      </c>
      <c r="B45" s="51" t="s">
        <v>223</v>
      </c>
      <c r="C45" s="54">
        <v>0</v>
      </c>
      <c r="D45" s="50"/>
    </row>
    <row r="46" ht="27" customHeight="1">
      <c r="A46" s="51">
        <v>2010407</v>
      </c>
      <c r="B46" s="51" t="s">
        <v>224</v>
      </c>
      <c r="C46" s="54">
        <v>0</v>
      </c>
      <c r="D46" s="50"/>
    </row>
    <row r="47" ht="27" customHeight="1">
      <c r="A47" s="51">
        <v>2010408</v>
      </c>
      <c r="B47" s="51" t="s">
        <v>225</v>
      </c>
      <c r="C47" s="54">
        <v>0</v>
      </c>
      <c r="D47" s="50"/>
    </row>
    <row r="48" ht="27" customHeight="1">
      <c r="A48" s="51">
        <v>2010450</v>
      </c>
      <c r="B48" s="51" t="s">
        <v>206</v>
      </c>
      <c r="C48" s="54">
        <v>8</v>
      </c>
      <c r="D48" s="50"/>
    </row>
    <row r="49" ht="27" customHeight="1">
      <c r="A49" s="51">
        <v>2010499</v>
      </c>
      <c r="B49" s="51" t="s">
        <v>226</v>
      </c>
      <c r="C49" s="54">
        <v>3</v>
      </c>
      <c r="D49" s="50"/>
    </row>
    <row r="50" ht="27" customHeight="1">
      <c r="A50" s="51">
        <v>20105</v>
      </c>
      <c r="B50" s="53" t="s">
        <v>227</v>
      </c>
      <c r="C50" s="52">
        <f>SUM(C51:C60)</f>
        <v>322</v>
      </c>
      <c r="D50" s="52">
        <f>SUM(D51:D60)</f>
        <v>367</v>
      </c>
    </row>
    <row r="51" ht="27" customHeight="1">
      <c r="A51" s="51">
        <v>2010501</v>
      </c>
      <c r="B51" s="51" t="s">
        <v>197</v>
      </c>
      <c r="C51" s="54">
        <v>281</v>
      </c>
      <c r="D51" s="50">
        <v>186</v>
      </c>
    </row>
    <row r="52" ht="27" customHeight="1">
      <c r="A52" s="51">
        <v>2010502</v>
      </c>
      <c r="B52" s="51" t="s">
        <v>198</v>
      </c>
      <c r="C52" s="54">
        <v>9</v>
      </c>
      <c r="D52" s="50"/>
    </row>
    <row r="53" ht="27" customHeight="1">
      <c r="A53" s="51">
        <v>2010503</v>
      </c>
      <c r="B53" s="51" t="s">
        <v>199</v>
      </c>
      <c r="C53" s="54">
        <v>0</v>
      </c>
      <c r="D53" s="50"/>
    </row>
    <row r="54" ht="27" customHeight="1">
      <c r="A54" s="51">
        <v>2010504</v>
      </c>
      <c r="B54" s="51" t="s">
        <v>228</v>
      </c>
      <c r="C54" s="54">
        <v>0</v>
      </c>
      <c r="D54" s="50"/>
    </row>
    <row r="55" ht="27" customHeight="1">
      <c r="A55" s="51">
        <v>2010505</v>
      </c>
      <c r="B55" s="51" t="s">
        <v>229</v>
      </c>
      <c r="C55" s="54">
        <v>0</v>
      </c>
      <c r="D55" s="50"/>
    </row>
    <row r="56" ht="27" customHeight="1">
      <c r="A56" s="51">
        <v>2010506</v>
      </c>
      <c r="B56" s="51" t="s">
        <v>230</v>
      </c>
      <c r="C56" s="54">
        <v>0</v>
      </c>
      <c r="D56" s="50"/>
    </row>
    <row r="57" ht="27" customHeight="1">
      <c r="A57" s="51">
        <v>2010507</v>
      </c>
      <c r="B57" s="51" t="s">
        <v>231</v>
      </c>
      <c r="C57" s="54">
        <v>0</v>
      </c>
      <c r="D57" s="50">
        <v>93</v>
      </c>
    </row>
    <row r="58" ht="27" customHeight="1">
      <c r="A58" s="51">
        <v>2010508</v>
      </c>
      <c r="B58" s="51" t="s">
        <v>232</v>
      </c>
      <c r="C58" s="54">
        <v>19</v>
      </c>
      <c r="D58" s="50">
        <v>36</v>
      </c>
    </row>
    <row r="59" ht="27" customHeight="1">
      <c r="A59" s="51">
        <v>2010550</v>
      </c>
      <c r="B59" s="51" t="s">
        <v>206</v>
      </c>
      <c r="C59" s="54">
        <v>0</v>
      </c>
      <c r="D59" s="50">
        <v>52</v>
      </c>
    </row>
    <row r="60" ht="27" customHeight="1">
      <c r="A60" s="51">
        <v>2010599</v>
      </c>
      <c r="B60" s="51" t="s">
        <v>233</v>
      </c>
      <c r="C60" s="54">
        <v>13</v>
      </c>
      <c r="D60" s="50"/>
    </row>
    <row r="61" ht="27" customHeight="1">
      <c r="A61" s="51">
        <v>20106</v>
      </c>
      <c r="B61" s="53" t="s">
        <v>234</v>
      </c>
      <c r="C61" s="52">
        <f>SUM(C62:C71)</f>
        <v>3416</v>
      </c>
      <c r="D61" s="52">
        <f>SUM(D62:D71)</f>
        <v>1401</v>
      </c>
    </row>
    <row r="62" ht="27" customHeight="1">
      <c r="A62" s="51">
        <v>2010601</v>
      </c>
      <c r="B62" s="51" t="s">
        <v>197</v>
      </c>
      <c r="C62" s="54">
        <v>1576</v>
      </c>
      <c r="D62" s="50">
        <v>1207</v>
      </c>
    </row>
    <row r="63" ht="27" customHeight="1">
      <c r="A63" s="51">
        <v>2010602</v>
      </c>
      <c r="B63" s="51" t="s">
        <v>198</v>
      </c>
      <c r="C63" s="54">
        <v>52</v>
      </c>
      <c r="D63" s="50"/>
    </row>
    <row r="64" ht="27" customHeight="1">
      <c r="A64" s="51">
        <v>2010603</v>
      </c>
      <c r="B64" s="51" t="s">
        <v>199</v>
      </c>
      <c r="C64" s="54">
        <v>0</v>
      </c>
      <c r="D64" s="50"/>
    </row>
    <row r="65" ht="27" customHeight="1">
      <c r="A65" s="51">
        <v>2010604</v>
      </c>
      <c r="B65" s="51" t="s">
        <v>235</v>
      </c>
      <c r="C65" s="54">
        <v>0</v>
      </c>
      <c r="D65" s="50"/>
    </row>
    <row r="66" ht="27" customHeight="1">
      <c r="A66" s="51">
        <v>2010605</v>
      </c>
      <c r="B66" s="51" t="s">
        <v>236</v>
      </c>
      <c r="C66" s="54">
        <v>0</v>
      </c>
      <c r="D66" s="50">
        <v>76</v>
      </c>
    </row>
    <row r="67" ht="27" customHeight="1">
      <c r="A67" s="51">
        <v>2010606</v>
      </c>
      <c r="B67" s="51" t="s">
        <v>237</v>
      </c>
      <c r="C67" s="54">
        <v>0</v>
      </c>
      <c r="D67" s="50"/>
    </row>
    <row r="68" ht="27" customHeight="1">
      <c r="A68" s="51">
        <v>2010607</v>
      </c>
      <c r="B68" s="51" t="s">
        <v>238</v>
      </c>
      <c r="C68" s="54">
        <v>0</v>
      </c>
      <c r="D68" s="50"/>
    </row>
    <row r="69" ht="27" customHeight="1">
      <c r="A69" s="51">
        <v>2010608</v>
      </c>
      <c r="B69" s="51" t="s">
        <v>239</v>
      </c>
      <c r="C69" s="54">
        <v>0</v>
      </c>
      <c r="D69" s="50"/>
    </row>
    <row r="70" ht="27" customHeight="1">
      <c r="A70" s="51">
        <v>2010650</v>
      </c>
      <c r="B70" s="51" t="s">
        <v>206</v>
      </c>
      <c r="C70" s="54">
        <v>0</v>
      </c>
      <c r="D70" s="50">
        <v>118</v>
      </c>
    </row>
    <row r="71" ht="27" customHeight="1">
      <c r="A71" s="51">
        <v>2010699</v>
      </c>
      <c r="B71" s="51" t="s">
        <v>240</v>
      </c>
      <c r="C71" s="54">
        <v>1788</v>
      </c>
      <c r="D71" s="50"/>
    </row>
    <row r="72" ht="27" customHeight="1">
      <c r="A72" s="51">
        <v>20107</v>
      </c>
      <c r="B72" s="53" t="s">
        <v>241</v>
      </c>
      <c r="C72" s="52">
        <f>SUM(C73:C79)</f>
        <v>1805</v>
      </c>
      <c r="D72" s="52">
        <f>SUM(D73:D79)</f>
        <v>1329</v>
      </c>
    </row>
    <row r="73" ht="27" customHeight="1">
      <c r="A73" s="51">
        <v>2010701</v>
      </c>
      <c r="B73" s="51" t="s">
        <v>197</v>
      </c>
      <c r="C73" s="54">
        <v>1754</v>
      </c>
      <c r="D73" s="50"/>
    </row>
    <row r="74" ht="27" customHeight="1">
      <c r="A74" s="51">
        <v>2010702</v>
      </c>
      <c r="B74" s="51" t="s">
        <v>198</v>
      </c>
      <c r="C74" s="54">
        <v>0</v>
      </c>
      <c r="D74" s="50"/>
    </row>
    <row r="75" ht="27" customHeight="1">
      <c r="A75" s="51">
        <v>2010703</v>
      </c>
      <c r="B75" s="51" t="s">
        <v>199</v>
      </c>
      <c r="C75" s="54">
        <v>0</v>
      </c>
      <c r="D75" s="50"/>
    </row>
    <row r="76" ht="27" customHeight="1">
      <c r="A76" s="51">
        <v>2010709</v>
      </c>
      <c r="B76" s="51" t="s">
        <v>238</v>
      </c>
      <c r="C76" s="54">
        <v>0</v>
      </c>
      <c r="D76" s="50"/>
    </row>
    <row r="77" ht="27" customHeight="1">
      <c r="A77" s="51">
        <v>2010710</v>
      </c>
      <c r="B77" s="51" t="s">
        <v>242</v>
      </c>
      <c r="C77" s="54">
        <v>0</v>
      </c>
      <c r="D77" s="50">
        <v>1329</v>
      </c>
    </row>
    <row r="78" ht="27" customHeight="1">
      <c r="A78" s="51">
        <v>2010750</v>
      </c>
      <c r="B78" s="51" t="s">
        <v>206</v>
      </c>
      <c r="C78" s="54">
        <v>0</v>
      </c>
      <c r="D78" s="50"/>
    </row>
    <row r="79" ht="27" customHeight="1">
      <c r="A79" s="51">
        <v>2010799</v>
      </c>
      <c r="B79" s="51" t="s">
        <v>243</v>
      </c>
      <c r="C79" s="54">
        <v>51</v>
      </c>
      <c r="D79" s="50"/>
    </row>
    <row r="80" ht="27" customHeight="1">
      <c r="A80" s="51">
        <v>20108</v>
      </c>
      <c r="B80" s="53" t="s">
        <v>244</v>
      </c>
      <c r="C80" s="52">
        <f>SUM(C81:C88)</f>
        <v>349</v>
      </c>
      <c r="D80" s="52">
        <f>SUM(D81:D88)</f>
        <v>262</v>
      </c>
    </row>
    <row r="81" ht="27" customHeight="1">
      <c r="A81" s="51">
        <v>2010801</v>
      </c>
      <c r="B81" s="51" t="s">
        <v>197</v>
      </c>
      <c r="C81" s="54">
        <v>344</v>
      </c>
      <c r="D81" s="50">
        <v>170</v>
      </c>
    </row>
    <row r="82" ht="27" customHeight="1">
      <c r="A82" s="51">
        <v>2010802</v>
      </c>
      <c r="B82" s="51" t="s">
        <v>198</v>
      </c>
      <c r="C82" s="54">
        <v>3</v>
      </c>
      <c r="D82" s="50"/>
    </row>
    <row r="83" ht="27" customHeight="1">
      <c r="A83" s="51">
        <v>2010803</v>
      </c>
      <c r="B83" s="51" t="s">
        <v>199</v>
      </c>
      <c r="C83" s="54">
        <v>0</v>
      </c>
      <c r="D83" s="50"/>
    </row>
    <row r="84" ht="27" customHeight="1">
      <c r="A84" s="51">
        <v>2010804</v>
      </c>
      <c r="B84" s="51" t="s">
        <v>245</v>
      </c>
      <c r="C84" s="54">
        <v>0</v>
      </c>
      <c r="D84" s="50"/>
    </row>
    <row r="85" ht="27" customHeight="1">
      <c r="A85" s="51">
        <v>2010805</v>
      </c>
      <c r="B85" s="51" t="s">
        <v>246</v>
      </c>
      <c r="C85" s="54">
        <v>0</v>
      </c>
      <c r="D85" s="50"/>
    </row>
    <row r="86" ht="27" customHeight="1">
      <c r="A86" s="51">
        <v>2010806</v>
      </c>
      <c r="B86" s="51" t="s">
        <v>238</v>
      </c>
      <c r="C86" s="54">
        <v>0</v>
      </c>
      <c r="D86" s="50"/>
    </row>
    <row r="87" ht="27" customHeight="1">
      <c r="A87" s="51">
        <v>2010850</v>
      </c>
      <c r="B87" s="51" t="s">
        <v>206</v>
      </c>
      <c r="C87" s="54">
        <v>0</v>
      </c>
      <c r="D87" s="50">
        <v>92</v>
      </c>
    </row>
    <row r="88" ht="27" customHeight="1">
      <c r="A88" s="51">
        <v>2010899</v>
      </c>
      <c r="B88" s="51" t="s">
        <v>247</v>
      </c>
      <c r="C88" s="54">
        <v>2</v>
      </c>
      <c r="D88" s="50"/>
    </row>
    <row r="89" ht="27" customHeight="1">
      <c r="A89" s="51">
        <v>20109</v>
      </c>
      <c r="B89" s="53" t="s">
        <v>248</v>
      </c>
      <c r="C89" s="52">
        <f>SUM(C90:C101)</f>
        <v>0</v>
      </c>
      <c r="D89" s="52">
        <f>SUM(D90:D101)</f>
        <v>0</v>
      </c>
    </row>
    <row r="90" ht="27" customHeight="1">
      <c r="A90" s="51">
        <v>2010901</v>
      </c>
      <c r="B90" s="51" t="s">
        <v>197</v>
      </c>
      <c r="C90" s="54">
        <v>0</v>
      </c>
      <c r="D90" s="50"/>
    </row>
    <row r="91" ht="27" customHeight="1">
      <c r="A91" s="51">
        <v>2010902</v>
      </c>
      <c r="B91" s="51" t="s">
        <v>198</v>
      </c>
      <c r="C91" s="54">
        <v>0</v>
      </c>
      <c r="D91" s="50"/>
    </row>
    <row r="92" ht="27" customHeight="1">
      <c r="A92" s="51">
        <v>2010903</v>
      </c>
      <c r="B92" s="51" t="s">
        <v>199</v>
      </c>
      <c r="C92" s="54">
        <v>0</v>
      </c>
      <c r="D92" s="50"/>
    </row>
    <row r="93" ht="27" customHeight="1">
      <c r="A93" s="51">
        <v>2010905</v>
      </c>
      <c r="B93" s="51" t="s">
        <v>249</v>
      </c>
      <c r="C93" s="54">
        <v>0</v>
      </c>
      <c r="D93" s="50"/>
    </row>
    <row r="94" ht="27" customHeight="1">
      <c r="A94" s="51">
        <v>2010907</v>
      </c>
      <c r="B94" s="51" t="s">
        <v>250</v>
      </c>
      <c r="C94" s="54">
        <v>0</v>
      </c>
      <c r="D94" s="50"/>
    </row>
    <row r="95" ht="27" customHeight="1">
      <c r="A95" s="51">
        <v>2010908</v>
      </c>
      <c r="B95" s="51" t="s">
        <v>238</v>
      </c>
      <c r="C95" s="54">
        <v>0</v>
      </c>
      <c r="D95" s="50"/>
    </row>
    <row r="96" ht="27" customHeight="1">
      <c r="A96" s="51">
        <v>2010909</v>
      </c>
      <c r="B96" s="51" t="s">
        <v>251</v>
      </c>
      <c r="C96" s="54">
        <v>0</v>
      </c>
      <c r="D96" s="50"/>
    </row>
    <row r="97" ht="27" customHeight="1">
      <c r="A97" s="51">
        <v>2010910</v>
      </c>
      <c r="B97" s="51" t="s">
        <v>252</v>
      </c>
      <c r="C97" s="54">
        <v>0</v>
      </c>
      <c r="D97" s="50"/>
    </row>
    <row r="98" ht="27" customHeight="1">
      <c r="A98" s="51">
        <v>2010911</v>
      </c>
      <c r="B98" s="51" t="s">
        <v>253</v>
      </c>
      <c r="C98" s="54">
        <v>0</v>
      </c>
      <c r="D98" s="50"/>
    </row>
    <row r="99" ht="27" customHeight="1">
      <c r="A99" s="51">
        <v>2010912</v>
      </c>
      <c r="B99" s="51" t="s">
        <v>254</v>
      </c>
      <c r="C99" s="54">
        <v>0</v>
      </c>
      <c r="D99" s="50"/>
    </row>
    <row r="100" ht="27" customHeight="1">
      <c r="A100" s="51">
        <v>2010950</v>
      </c>
      <c r="B100" s="51" t="s">
        <v>206</v>
      </c>
      <c r="C100" s="54">
        <v>0</v>
      </c>
      <c r="D100" s="50"/>
    </row>
    <row r="101" ht="27" customHeight="1">
      <c r="A101" s="51">
        <v>2010999</v>
      </c>
      <c r="B101" s="51" t="s">
        <v>255</v>
      </c>
      <c r="C101" s="54">
        <v>0</v>
      </c>
      <c r="D101" s="50"/>
    </row>
    <row r="102" ht="27" customHeight="1">
      <c r="A102" s="51">
        <v>20111</v>
      </c>
      <c r="B102" s="53" t="s">
        <v>256</v>
      </c>
      <c r="C102" s="52">
        <f>SUM(C103:C110)</f>
        <v>2009</v>
      </c>
      <c r="D102" s="52">
        <f>SUM(D103:D110)</f>
        <v>1701</v>
      </c>
    </row>
    <row r="103" ht="27" customHeight="1">
      <c r="A103" s="51">
        <v>2011101</v>
      </c>
      <c r="B103" s="51" t="s">
        <v>197</v>
      </c>
      <c r="C103" s="54">
        <v>1995</v>
      </c>
      <c r="D103" s="50">
        <v>1342</v>
      </c>
    </row>
    <row r="104" ht="27" customHeight="1">
      <c r="A104" s="51">
        <v>2011102</v>
      </c>
      <c r="B104" s="51" t="s">
        <v>198</v>
      </c>
      <c r="C104" s="54">
        <v>0</v>
      </c>
      <c r="D104" s="50"/>
    </row>
    <row r="105" ht="27" customHeight="1">
      <c r="A105" s="51">
        <v>2011103</v>
      </c>
      <c r="B105" s="51" t="s">
        <v>199</v>
      </c>
      <c r="C105" s="54">
        <v>0</v>
      </c>
      <c r="D105" s="50"/>
    </row>
    <row r="106" ht="27" customHeight="1">
      <c r="A106" s="51">
        <v>2011104</v>
      </c>
      <c r="B106" s="51" t="s">
        <v>257</v>
      </c>
      <c r="C106" s="54">
        <v>0</v>
      </c>
      <c r="D106" s="50">
        <v>81</v>
      </c>
    </row>
    <row r="107" ht="27" customHeight="1">
      <c r="A107" s="51">
        <v>2011105</v>
      </c>
      <c r="B107" s="51" t="s">
        <v>258</v>
      </c>
      <c r="C107" s="54">
        <v>0</v>
      </c>
      <c r="D107" s="50">
        <v>49</v>
      </c>
    </row>
    <row r="108" ht="27" customHeight="1">
      <c r="A108" s="51">
        <v>2011106</v>
      </c>
      <c r="B108" s="51" t="s">
        <v>259</v>
      </c>
      <c r="C108" s="54">
        <v>0</v>
      </c>
      <c r="D108" s="50">
        <v>156</v>
      </c>
    </row>
    <row r="109" ht="27" customHeight="1">
      <c r="A109" s="51">
        <v>2011150</v>
      </c>
      <c r="B109" s="51" t="s">
        <v>206</v>
      </c>
      <c r="C109" s="54">
        <v>0</v>
      </c>
      <c r="D109" s="50">
        <v>73</v>
      </c>
    </row>
    <row r="110" ht="27" customHeight="1">
      <c r="A110" s="51">
        <v>2011199</v>
      </c>
      <c r="B110" s="51" t="s">
        <v>260</v>
      </c>
      <c r="C110" s="54">
        <v>14</v>
      </c>
      <c r="D110" s="50"/>
    </row>
    <row r="111" ht="27" customHeight="1">
      <c r="A111" s="51">
        <v>20113</v>
      </c>
      <c r="B111" s="53" t="s">
        <v>261</v>
      </c>
      <c r="C111" s="52">
        <f>SUM(C112:C121)</f>
        <v>403</v>
      </c>
      <c r="D111" s="52">
        <f>SUM(D112:D121)</f>
        <v>212</v>
      </c>
    </row>
    <row r="112" ht="27" customHeight="1">
      <c r="A112" s="51">
        <v>2011301</v>
      </c>
      <c r="B112" s="51" t="s">
        <v>197</v>
      </c>
      <c r="C112" s="54">
        <v>357</v>
      </c>
      <c r="D112" s="50">
        <v>139</v>
      </c>
    </row>
    <row r="113" ht="27" customHeight="1">
      <c r="A113" s="51">
        <v>2011302</v>
      </c>
      <c r="B113" s="51" t="s">
        <v>198</v>
      </c>
      <c r="C113" s="54">
        <v>0</v>
      </c>
      <c r="D113" s="50"/>
    </row>
    <row r="114" ht="27" customHeight="1">
      <c r="A114" s="51">
        <v>2011303</v>
      </c>
      <c r="B114" s="51" t="s">
        <v>199</v>
      </c>
      <c r="C114" s="54">
        <v>0</v>
      </c>
      <c r="D114" s="50"/>
    </row>
    <row r="115" ht="27" customHeight="1">
      <c r="A115" s="51">
        <v>2011304</v>
      </c>
      <c r="B115" s="51" t="s">
        <v>262</v>
      </c>
      <c r="C115" s="54">
        <v>0</v>
      </c>
      <c r="D115" s="50"/>
    </row>
    <row r="116" ht="27" customHeight="1">
      <c r="A116" s="51">
        <v>2011305</v>
      </c>
      <c r="B116" s="51" t="s">
        <v>263</v>
      </c>
      <c r="C116" s="54">
        <v>0</v>
      </c>
      <c r="D116" s="50"/>
    </row>
    <row r="117" ht="27" customHeight="1">
      <c r="A117" s="51">
        <v>2011306</v>
      </c>
      <c r="B117" s="51" t="s">
        <v>264</v>
      </c>
      <c r="C117" s="54">
        <v>0</v>
      </c>
      <c r="D117" s="50"/>
    </row>
    <row r="118" ht="27" customHeight="1">
      <c r="A118" s="51">
        <v>2011307</v>
      </c>
      <c r="B118" s="51" t="s">
        <v>265</v>
      </c>
      <c r="C118" s="54">
        <v>0</v>
      </c>
      <c r="D118" s="50"/>
    </row>
    <row r="119" ht="27" customHeight="1">
      <c r="A119" s="51">
        <v>2011308</v>
      </c>
      <c r="B119" s="51" t="s">
        <v>266</v>
      </c>
      <c r="C119" s="54">
        <v>46</v>
      </c>
      <c r="D119" s="50">
        <v>23</v>
      </c>
    </row>
    <row r="120" ht="27" customHeight="1">
      <c r="A120" s="51">
        <v>2011350</v>
      </c>
      <c r="B120" s="51" t="s">
        <v>206</v>
      </c>
      <c r="C120" s="54">
        <v>0</v>
      </c>
      <c r="D120" s="50">
        <v>50</v>
      </c>
    </row>
    <row r="121" ht="27" customHeight="1">
      <c r="A121" s="51">
        <v>2011399</v>
      </c>
      <c r="B121" s="51" t="s">
        <v>267</v>
      </c>
      <c r="C121" s="54">
        <v>0</v>
      </c>
      <c r="D121" s="50"/>
    </row>
    <row r="122" ht="27" customHeight="1">
      <c r="A122" s="51">
        <v>20114</v>
      </c>
      <c r="B122" s="53" t="s">
        <v>268</v>
      </c>
      <c r="C122" s="52">
        <f>SUM(C123:C133)</f>
        <v>0</v>
      </c>
      <c r="D122" s="52">
        <f>SUM(D123:D133)</f>
        <v>25</v>
      </c>
    </row>
    <row r="123" ht="27" customHeight="1">
      <c r="A123" s="51">
        <v>2011401</v>
      </c>
      <c r="B123" s="51" t="s">
        <v>197</v>
      </c>
      <c r="C123" s="54">
        <v>0</v>
      </c>
      <c r="D123" s="50">
        <v>25</v>
      </c>
    </row>
    <row r="124" ht="27" customHeight="1">
      <c r="A124" s="51">
        <v>2011402</v>
      </c>
      <c r="B124" s="51" t="s">
        <v>198</v>
      </c>
      <c r="C124" s="54">
        <v>0</v>
      </c>
      <c r="D124" s="50"/>
    </row>
    <row r="125" ht="27" customHeight="1">
      <c r="A125" s="51">
        <v>2011403</v>
      </c>
      <c r="B125" s="51" t="s">
        <v>199</v>
      </c>
      <c r="C125" s="54">
        <v>0</v>
      </c>
      <c r="D125" s="50"/>
    </row>
    <row r="126" ht="27" customHeight="1">
      <c r="A126" s="51">
        <v>2011404</v>
      </c>
      <c r="B126" s="51" t="s">
        <v>269</v>
      </c>
      <c r="C126" s="54">
        <v>0</v>
      </c>
      <c r="D126" s="50"/>
    </row>
    <row r="127" ht="27" customHeight="1">
      <c r="A127" s="51">
        <v>2011405</v>
      </c>
      <c r="B127" s="51" t="s">
        <v>270</v>
      </c>
      <c r="C127" s="54">
        <v>0</v>
      </c>
      <c r="D127" s="50"/>
    </row>
    <row r="128" ht="27" customHeight="1">
      <c r="A128" s="51">
        <v>2011408</v>
      </c>
      <c r="B128" s="51" t="s">
        <v>271</v>
      </c>
      <c r="C128" s="54">
        <v>0</v>
      </c>
      <c r="D128" s="50"/>
    </row>
    <row r="129" ht="27" customHeight="1">
      <c r="A129" s="51">
        <v>2011409</v>
      </c>
      <c r="B129" s="51" t="s">
        <v>272</v>
      </c>
      <c r="C129" s="54">
        <v>0</v>
      </c>
      <c r="D129" s="50"/>
    </row>
    <row r="130" ht="27" customHeight="1">
      <c r="A130" s="51">
        <v>2011410</v>
      </c>
      <c r="B130" s="51" t="s">
        <v>273</v>
      </c>
      <c r="C130" s="54">
        <v>0</v>
      </c>
      <c r="D130" s="50"/>
    </row>
    <row r="131" ht="27" customHeight="1">
      <c r="A131" s="51">
        <v>2011411</v>
      </c>
      <c r="B131" s="51" t="s">
        <v>274</v>
      </c>
      <c r="C131" s="54">
        <v>0</v>
      </c>
      <c r="D131" s="50"/>
    </row>
    <row r="132" ht="27" customHeight="1">
      <c r="A132" s="51">
        <v>2011450</v>
      </c>
      <c r="B132" s="51" t="s">
        <v>206</v>
      </c>
      <c r="C132" s="54">
        <v>0</v>
      </c>
      <c r="D132" s="50"/>
    </row>
    <row r="133" ht="27" customHeight="1">
      <c r="A133" s="51">
        <v>2011499</v>
      </c>
      <c r="B133" s="51" t="s">
        <v>275</v>
      </c>
      <c r="C133" s="54">
        <v>0</v>
      </c>
      <c r="D133" s="50"/>
    </row>
    <row r="134" ht="27" customHeight="1">
      <c r="A134" s="51">
        <v>20123</v>
      </c>
      <c r="B134" s="53" t="s">
        <v>276</v>
      </c>
      <c r="C134" s="52">
        <f>SUM(C135:C140)</f>
        <v>245</v>
      </c>
      <c r="D134" s="52">
        <f>SUM(D135:D140)</f>
        <v>0</v>
      </c>
    </row>
    <row r="135" ht="27" customHeight="1">
      <c r="A135" s="51">
        <v>2012301</v>
      </c>
      <c r="B135" s="51" t="s">
        <v>197</v>
      </c>
      <c r="C135" s="54">
        <v>2</v>
      </c>
      <c r="D135" s="50"/>
    </row>
    <row r="136" ht="27" customHeight="1">
      <c r="A136" s="51">
        <v>2012302</v>
      </c>
      <c r="B136" s="51" t="s">
        <v>198</v>
      </c>
      <c r="C136" s="54">
        <v>0</v>
      </c>
      <c r="D136" s="50"/>
    </row>
    <row r="137" ht="27" customHeight="1">
      <c r="A137" s="51">
        <v>2012303</v>
      </c>
      <c r="B137" s="51" t="s">
        <v>199</v>
      </c>
      <c r="C137" s="54">
        <v>0</v>
      </c>
      <c r="D137" s="50"/>
    </row>
    <row r="138" ht="27" customHeight="1">
      <c r="A138" s="51">
        <v>2012304</v>
      </c>
      <c r="B138" s="51" t="s">
        <v>277</v>
      </c>
      <c r="C138" s="54">
        <v>220</v>
      </c>
      <c r="D138" s="50"/>
    </row>
    <row r="139" ht="27" customHeight="1">
      <c r="A139" s="51">
        <v>2012350</v>
      </c>
      <c r="B139" s="51" t="s">
        <v>206</v>
      </c>
      <c r="C139" s="54">
        <v>0</v>
      </c>
      <c r="D139" s="50"/>
    </row>
    <row r="140" ht="27" customHeight="1">
      <c r="A140" s="51">
        <v>2012399</v>
      </c>
      <c r="B140" s="51" t="s">
        <v>278</v>
      </c>
      <c r="C140" s="54">
        <v>23</v>
      </c>
      <c r="D140" s="50"/>
    </row>
    <row r="141" ht="27" customHeight="1">
      <c r="A141" s="51">
        <v>20125</v>
      </c>
      <c r="B141" s="53" t="s">
        <v>279</v>
      </c>
      <c r="C141" s="52">
        <f>SUM(C142:C148)</f>
        <v>0</v>
      </c>
      <c r="D141" s="50"/>
    </row>
    <row r="142" ht="27" customHeight="1">
      <c r="A142" s="51">
        <v>2012501</v>
      </c>
      <c r="B142" s="51" t="s">
        <v>197</v>
      </c>
      <c r="C142" s="54">
        <v>0</v>
      </c>
      <c r="D142" s="50"/>
    </row>
    <row r="143" ht="27" customHeight="1">
      <c r="A143" s="51">
        <v>2012502</v>
      </c>
      <c r="B143" s="51" t="s">
        <v>198</v>
      </c>
      <c r="C143" s="54">
        <v>0</v>
      </c>
      <c r="D143" s="50"/>
    </row>
    <row r="144" ht="27" customHeight="1">
      <c r="A144" s="51">
        <v>2012503</v>
      </c>
      <c r="B144" s="51" t="s">
        <v>199</v>
      </c>
      <c r="C144" s="54">
        <v>0</v>
      </c>
      <c r="D144" s="50"/>
    </row>
    <row r="145" ht="27" customHeight="1">
      <c r="A145" s="51">
        <v>2012504</v>
      </c>
      <c r="B145" s="51" t="s">
        <v>280</v>
      </c>
      <c r="C145" s="54">
        <v>0</v>
      </c>
      <c r="D145" s="50"/>
    </row>
    <row r="146" ht="27" customHeight="1">
      <c r="A146" s="51">
        <v>2012505</v>
      </c>
      <c r="B146" s="51" t="s">
        <v>281</v>
      </c>
      <c r="C146" s="54">
        <v>0</v>
      </c>
      <c r="D146" s="50"/>
    </row>
    <row r="147" ht="27" customHeight="1">
      <c r="A147" s="51">
        <v>2012550</v>
      </c>
      <c r="B147" s="51" t="s">
        <v>206</v>
      </c>
      <c r="C147" s="54">
        <v>0</v>
      </c>
      <c r="D147" s="50"/>
    </row>
    <row r="148" ht="27" customHeight="1">
      <c r="A148" s="51">
        <v>2012599</v>
      </c>
      <c r="B148" s="51" t="s">
        <v>282</v>
      </c>
      <c r="C148" s="54">
        <v>0</v>
      </c>
      <c r="D148" s="50"/>
    </row>
    <row r="149" ht="27" customHeight="1">
      <c r="A149" s="51">
        <v>20126</v>
      </c>
      <c r="B149" s="53" t="s">
        <v>283</v>
      </c>
      <c r="C149" s="52">
        <f>SUM(C150:C154)</f>
        <v>178</v>
      </c>
      <c r="D149" s="52">
        <f>SUM(D150:D154)</f>
        <v>112</v>
      </c>
    </row>
    <row r="150" ht="27" customHeight="1">
      <c r="A150" s="51">
        <v>2012601</v>
      </c>
      <c r="B150" s="51" t="s">
        <v>197</v>
      </c>
      <c r="C150" s="54">
        <v>110</v>
      </c>
      <c r="D150" s="50">
        <v>50</v>
      </c>
    </row>
    <row r="151" ht="27" customHeight="1">
      <c r="A151" s="51">
        <v>2012602</v>
      </c>
      <c r="B151" s="51" t="s">
        <v>198</v>
      </c>
      <c r="C151" s="54">
        <v>0</v>
      </c>
      <c r="D151" s="50"/>
    </row>
    <row r="152" ht="27" customHeight="1">
      <c r="A152" s="51">
        <v>2012603</v>
      </c>
      <c r="B152" s="51" t="s">
        <v>199</v>
      </c>
      <c r="C152" s="54">
        <v>0</v>
      </c>
      <c r="D152" s="50">
        <v>7</v>
      </c>
    </row>
    <row r="153" ht="27" customHeight="1">
      <c r="A153" s="51">
        <v>2012604</v>
      </c>
      <c r="B153" s="51" t="s">
        <v>284</v>
      </c>
      <c r="C153" s="54">
        <v>68</v>
      </c>
      <c r="D153" s="50">
        <v>55</v>
      </c>
    </row>
    <row r="154" ht="27" customHeight="1">
      <c r="A154" s="51">
        <v>2012699</v>
      </c>
      <c r="B154" s="51" t="s">
        <v>285</v>
      </c>
      <c r="C154" s="54">
        <v>0</v>
      </c>
      <c r="D154" s="50"/>
    </row>
    <row r="155" ht="27" customHeight="1">
      <c r="A155" s="51">
        <v>20128</v>
      </c>
      <c r="B155" s="53" t="s">
        <v>286</v>
      </c>
      <c r="C155" s="52">
        <f>SUM(C156:C161)</f>
        <v>0</v>
      </c>
      <c r="D155" s="50"/>
    </row>
    <row r="156" ht="27" customHeight="1">
      <c r="A156" s="51">
        <v>2012801</v>
      </c>
      <c r="B156" s="51" t="s">
        <v>197</v>
      </c>
      <c r="C156" s="54">
        <v>0</v>
      </c>
      <c r="D156" s="50"/>
    </row>
    <row r="157" ht="27" customHeight="1">
      <c r="A157" s="51">
        <v>2012802</v>
      </c>
      <c r="B157" s="51" t="s">
        <v>198</v>
      </c>
      <c r="C157" s="54">
        <v>0</v>
      </c>
      <c r="D157" s="50"/>
    </row>
    <row r="158" ht="27" customHeight="1">
      <c r="A158" s="51">
        <v>2012803</v>
      </c>
      <c r="B158" s="51" t="s">
        <v>199</v>
      </c>
      <c r="C158" s="54">
        <v>0</v>
      </c>
      <c r="D158" s="50"/>
    </row>
    <row r="159" ht="27" customHeight="1">
      <c r="A159" s="51">
        <v>2012804</v>
      </c>
      <c r="B159" s="51" t="s">
        <v>211</v>
      </c>
      <c r="C159" s="54">
        <v>0</v>
      </c>
      <c r="D159" s="50"/>
    </row>
    <row r="160" ht="27" customHeight="1">
      <c r="A160" s="51">
        <v>2012850</v>
      </c>
      <c r="B160" s="51" t="s">
        <v>206</v>
      </c>
      <c r="C160" s="54">
        <v>0</v>
      </c>
      <c r="D160" s="50"/>
    </row>
    <row r="161" ht="27" customHeight="1">
      <c r="A161" s="51">
        <v>2012899</v>
      </c>
      <c r="B161" s="51" t="s">
        <v>287</v>
      </c>
      <c r="C161" s="54">
        <v>0</v>
      </c>
      <c r="D161" s="50"/>
    </row>
    <row r="162" ht="27" customHeight="1">
      <c r="A162" s="51">
        <v>20129</v>
      </c>
      <c r="B162" s="53" t="s">
        <v>288</v>
      </c>
      <c r="C162" s="52">
        <f>SUM(C163:C168)</f>
        <v>314</v>
      </c>
      <c r="D162" s="52">
        <f>SUM(D163:D168)</f>
        <v>382</v>
      </c>
    </row>
    <row r="163" ht="27" customHeight="1">
      <c r="A163" s="51">
        <v>2012901</v>
      </c>
      <c r="B163" s="51" t="s">
        <v>197</v>
      </c>
      <c r="C163" s="54">
        <v>202</v>
      </c>
      <c r="D163" s="50">
        <v>223</v>
      </c>
    </row>
    <row r="164" ht="27" customHeight="1">
      <c r="A164" s="51">
        <v>2012902</v>
      </c>
      <c r="B164" s="51" t="s">
        <v>198</v>
      </c>
      <c r="C164" s="54">
        <v>2</v>
      </c>
      <c r="D164" s="50"/>
    </row>
    <row r="165" ht="27" customHeight="1">
      <c r="A165" s="51">
        <v>2012903</v>
      </c>
      <c r="B165" s="51" t="s">
        <v>199</v>
      </c>
      <c r="C165" s="54">
        <v>0</v>
      </c>
      <c r="D165" s="50"/>
    </row>
    <row r="166" ht="27" customHeight="1">
      <c r="A166" s="51">
        <v>2012906</v>
      </c>
      <c r="B166" s="51" t="s">
        <v>289</v>
      </c>
      <c r="C166" s="54">
        <v>105</v>
      </c>
      <c r="D166" s="50">
        <v>159</v>
      </c>
    </row>
    <row r="167" ht="27" customHeight="1">
      <c r="A167" s="51">
        <v>2012950</v>
      </c>
      <c r="B167" s="51" t="s">
        <v>206</v>
      </c>
      <c r="C167" s="54">
        <v>0</v>
      </c>
      <c r="D167" s="50"/>
    </row>
    <row r="168" ht="27" customHeight="1">
      <c r="A168" s="51">
        <v>2012999</v>
      </c>
      <c r="B168" s="51" t="s">
        <v>290</v>
      </c>
      <c r="C168" s="54">
        <v>5</v>
      </c>
      <c r="D168" s="50"/>
    </row>
    <row r="169" ht="27" customHeight="1">
      <c r="A169" s="51">
        <v>20131</v>
      </c>
      <c r="B169" s="53" t="s">
        <v>291</v>
      </c>
      <c r="C169" s="52">
        <f>SUM(C170:C175)</f>
        <v>2137</v>
      </c>
      <c r="D169" s="52">
        <f>SUM(D170:D175)</f>
        <v>1787</v>
      </c>
    </row>
    <row r="170" ht="27" customHeight="1">
      <c r="A170" s="51">
        <v>2013101</v>
      </c>
      <c r="B170" s="51" t="s">
        <v>197</v>
      </c>
      <c r="C170" s="54">
        <v>2079</v>
      </c>
      <c r="D170" s="50">
        <v>1176</v>
      </c>
    </row>
    <row r="171" ht="27" customHeight="1">
      <c r="A171" s="51">
        <v>2013102</v>
      </c>
      <c r="B171" s="51" t="s">
        <v>198</v>
      </c>
      <c r="C171" s="54">
        <v>2</v>
      </c>
      <c r="D171" s="50"/>
    </row>
    <row r="172" ht="27" customHeight="1">
      <c r="A172" s="51">
        <v>2013103</v>
      </c>
      <c r="B172" s="51" t="s">
        <v>199</v>
      </c>
      <c r="C172" s="54">
        <v>0</v>
      </c>
      <c r="D172" s="50"/>
    </row>
    <row r="173" ht="27" customHeight="1">
      <c r="A173" s="51">
        <v>2013105</v>
      </c>
      <c r="B173" s="51" t="s">
        <v>292</v>
      </c>
      <c r="C173" s="54">
        <v>0</v>
      </c>
      <c r="D173" s="50">
        <v>50</v>
      </c>
    </row>
    <row r="174" ht="27" customHeight="1">
      <c r="A174" s="51">
        <v>2013150</v>
      </c>
      <c r="B174" s="51" t="s">
        <v>206</v>
      </c>
      <c r="C174" s="54">
        <v>0</v>
      </c>
      <c r="D174" s="50">
        <v>561</v>
      </c>
    </row>
    <row r="175" ht="27" customHeight="1">
      <c r="A175" s="51">
        <v>2013199</v>
      </c>
      <c r="B175" s="51" t="s">
        <v>293</v>
      </c>
      <c r="C175" s="54">
        <v>56</v>
      </c>
      <c r="D175" s="50"/>
    </row>
    <row r="176" ht="27" customHeight="1">
      <c r="A176" s="51">
        <v>20132</v>
      </c>
      <c r="B176" s="53" t="s">
        <v>294</v>
      </c>
      <c r="C176" s="52">
        <f>SUM(C177:C182)</f>
        <v>830</v>
      </c>
      <c r="D176" s="52">
        <f>SUM(D177:D182)</f>
        <v>812</v>
      </c>
    </row>
    <row r="177" ht="27" customHeight="1">
      <c r="A177" s="51">
        <v>2013201</v>
      </c>
      <c r="B177" s="51" t="s">
        <v>197</v>
      </c>
      <c r="C177" s="54">
        <v>756</v>
      </c>
      <c r="D177" s="50">
        <v>693</v>
      </c>
    </row>
    <row r="178" ht="27" customHeight="1">
      <c r="A178" s="51">
        <v>2013202</v>
      </c>
      <c r="B178" s="51" t="s">
        <v>198</v>
      </c>
      <c r="C178" s="54">
        <v>0</v>
      </c>
      <c r="D178" s="50"/>
    </row>
    <row r="179" ht="27" customHeight="1">
      <c r="A179" s="51">
        <v>2013203</v>
      </c>
      <c r="B179" s="51" t="s">
        <v>199</v>
      </c>
      <c r="C179" s="54">
        <v>0</v>
      </c>
      <c r="D179" s="50"/>
    </row>
    <row r="180" ht="27" customHeight="1">
      <c r="A180" s="51">
        <v>2013204</v>
      </c>
      <c r="B180" s="51" t="s">
        <v>295</v>
      </c>
      <c r="C180" s="54">
        <v>70</v>
      </c>
      <c r="D180" s="50">
        <v>47</v>
      </c>
    </row>
    <row r="181" ht="27" customHeight="1">
      <c r="A181" s="51">
        <v>2013250</v>
      </c>
      <c r="B181" s="51" t="s">
        <v>206</v>
      </c>
      <c r="C181" s="54">
        <v>0</v>
      </c>
      <c r="D181" s="50">
        <v>72</v>
      </c>
    </row>
    <row r="182" ht="27" customHeight="1">
      <c r="A182" s="51">
        <v>2013299</v>
      </c>
      <c r="B182" s="51" t="s">
        <v>296</v>
      </c>
      <c r="C182" s="54">
        <v>4</v>
      </c>
      <c r="D182" s="50"/>
    </row>
    <row r="183" ht="27" customHeight="1">
      <c r="A183" s="51">
        <v>20133</v>
      </c>
      <c r="B183" s="53" t="s">
        <v>297</v>
      </c>
      <c r="C183" s="52">
        <f>SUM(C184:C189)</f>
        <v>525</v>
      </c>
      <c r="D183" s="52">
        <f>SUM(D184:D189)</f>
        <v>329</v>
      </c>
    </row>
    <row r="184" ht="27" customHeight="1">
      <c r="A184" s="51">
        <v>2013301</v>
      </c>
      <c r="B184" s="51" t="s">
        <v>197</v>
      </c>
      <c r="C184" s="54">
        <v>302</v>
      </c>
      <c r="D184" s="50">
        <v>285</v>
      </c>
    </row>
    <row r="185" ht="27" customHeight="1">
      <c r="A185" s="51">
        <v>2013302</v>
      </c>
      <c r="B185" s="51" t="s">
        <v>198</v>
      </c>
      <c r="C185" s="54">
        <v>0</v>
      </c>
      <c r="D185" s="50"/>
    </row>
    <row r="186" ht="27" customHeight="1">
      <c r="A186" s="51">
        <v>2013303</v>
      </c>
      <c r="B186" s="51" t="s">
        <v>199</v>
      </c>
      <c r="C186" s="54">
        <v>0</v>
      </c>
      <c r="D186" s="50"/>
    </row>
    <row r="187" ht="27" customHeight="1">
      <c r="A187" s="51">
        <v>2013304</v>
      </c>
      <c r="B187" s="51" t="s">
        <v>298</v>
      </c>
      <c r="C187" s="54">
        <v>0</v>
      </c>
      <c r="D187" s="50">
        <v>16</v>
      </c>
    </row>
    <row r="188" ht="27" customHeight="1">
      <c r="A188" s="51">
        <v>2013350</v>
      </c>
      <c r="B188" s="51" t="s">
        <v>206</v>
      </c>
      <c r="C188" s="54">
        <v>0</v>
      </c>
      <c r="D188" s="50">
        <v>28</v>
      </c>
    </row>
    <row r="189" ht="27" customHeight="1">
      <c r="A189" s="51">
        <v>2013399</v>
      </c>
      <c r="B189" s="51" t="s">
        <v>299</v>
      </c>
      <c r="C189" s="54">
        <v>223</v>
      </c>
      <c r="D189" s="50"/>
    </row>
    <row r="190" ht="27" customHeight="1">
      <c r="A190" s="51">
        <v>20134</v>
      </c>
      <c r="B190" s="53" t="s">
        <v>300</v>
      </c>
      <c r="C190" s="52">
        <f>SUM(C191:C197)</f>
        <v>395</v>
      </c>
      <c r="D190" s="52">
        <f>SUM(D191:D197)</f>
        <v>471</v>
      </c>
    </row>
    <row r="191" ht="27" customHeight="1">
      <c r="A191" s="51">
        <v>2013401</v>
      </c>
      <c r="B191" s="51" t="s">
        <v>197</v>
      </c>
      <c r="C191" s="54">
        <v>384</v>
      </c>
      <c r="D191" s="50">
        <v>418</v>
      </c>
    </row>
    <row r="192" ht="27" customHeight="1">
      <c r="A192" s="51">
        <v>2013402</v>
      </c>
      <c r="B192" s="51" t="s">
        <v>198</v>
      </c>
      <c r="C192" s="54">
        <v>0</v>
      </c>
      <c r="D192" s="50"/>
    </row>
    <row r="193" ht="27" customHeight="1">
      <c r="A193" s="51">
        <v>2013403</v>
      </c>
      <c r="B193" s="51" t="s">
        <v>199</v>
      </c>
      <c r="C193" s="54">
        <v>0</v>
      </c>
      <c r="D193" s="50"/>
    </row>
    <row r="194" ht="27" customHeight="1">
      <c r="A194" s="51">
        <v>2013404</v>
      </c>
      <c r="B194" s="51" t="s">
        <v>301</v>
      </c>
      <c r="C194" s="54">
        <v>0</v>
      </c>
      <c r="D194" s="50">
        <v>18</v>
      </c>
    </row>
    <row r="195" ht="27" customHeight="1">
      <c r="A195" s="51">
        <v>2013405</v>
      </c>
      <c r="B195" s="51" t="s">
        <v>302</v>
      </c>
      <c r="C195" s="54">
        <v>0</v>
      </c>
      <c r="D195" s="50">
        <v>21</v>
      </c>
    </row>
    <row r="196" ht="27" customHeight="1">
      <c r="A196" s="51">
        <v>2013450</v>
      </c>
      <c r="B196" s="51" t="s">
        <v>206</v>
      </c>
      <c r="C196" s="54">
        <v>0</v>
      </c>
      <c r="D196" s="50">
        <v>14</v>
      </c>
    </row>
    <row r="197" ht="27" customHeight="1">
      <c r="A197" s="51">
        <v>2013499</v>
      </c>
      <c r="B197" s="51" t="s">
        <v>303</v>
      </c>
      <c r="C197" s="54">
        <v>11</v>
      </c>
      <c r="D197" s="50"/>
    </row>
    <row r="198" ht="27" customHeight="1">
      <c r="A198" s="51">
        <v>20135</v>
      </c>
      <c r="B198" s="53" t="s">
        <v>304</v>
      </c>
      <c r="C198" s="52">
        <f>SUM(C199:C203)</f>
        <v>0</v>
      </c>
      <c r="D198" s="50"/>
    </row>
    <row r="199" ht="27" customHeight="1">
      <c r="A199" s="51">
        <v>2013501</v>
      </c>
      <c r="B199" s="51" t="s">
        <v>197</v>
      </c>
      <c r="C199" s="54">
        <v>0</v>
      </c>
      <c r="D199" s="50"/>
    </row>
    <row r="200" ht="27" customHeight="1">
      <c r="A200" s="51">
        <v>2013502</v>
      </c>
      <c r="B200" s="51" t="s">
        <v>198</v>
      </c>
      <c r="C200" s="54">
        <v>0</v>
      </c>
      <c r="D200" s="50"/>
    </row>
    <row r="201" ht="27" customHeight="1">
      <c r="A201" s="51">
        <v>2013503</v>
      </c>
      <c r="B201" s="51" t="s">
        <v>199</v>
      </c>
      <c r="C201" s="54">
        <v>0</v>
      </c>
      <c r="D201" s="50"/>
    </row>
    <row r="202" ht="27" customHeight="1">
      <c r="A202" s="51">
        <v>2013550</v>
      </c>
      <c r="B202" s="51" t="s">
        <v>206</v>
      </c>
      <c r="C202" s="54">
        <v>0</v>
      </c>
      <c r="D202" s="50"/>
    </row>
    <row r="203" ht="27" customHeight="1">
      <c r="A203" s="51">
        <v>2013599</v>
      </c>
      <c r="B203" s="51" t="s">
        <v>305</v>
      </c>
      <c r="C203" s="54">
        <v>0</v>
      </c>
      <c r="D203" s="50"/>
    </row>
    <row r="204" ht="27" customHeight="1">
      <c r="A204" s="51">
        <v>20136</v>
      </c>
      <c r="B204" s="53" t="s">
        <v>306</v>
      </c>
      <c r="C204" s="52">
        <f>SUM(C205:C209)</f>
        <v>6</v>
      </c>
      <c r="D204" s="50"/>
    </row>
    <row r="205" ht="27" customHeight="1">
      <c r="A205" s="51">
        <v>2013601</v>
      </c>
      <c r="B205" s="51" t="s">
        <v>197</v>
      </c>
      <c r="C205" s="54">
        <v>0</v>
      </c>
      <c r="D205" s="50"/>
    </row>
    <row r="206" ht="27" customHeight="1">
      <c r="A206" s="51">
        <v>2013602</v>
      </c>
      <c r="B206" s="51" t="s">
        <v>198</v>
      </c>
      <c r="C206" s="54">
        <v>6</v>
      </c>
      <c r="D206" s="50"/>
    </row>
    <row r="207" ht="27" customHeight="1">
      <c r="A207" s="51">
        <v>2013603</v>
      </c>
      <c r="B207" s="51" t="s">
        <v>199</v>
      </c>
      <c r="C207" s="54">
        <v>0</v>
      </c>
      <c r="D207" s="50"/>
    </row>
    <row r="208" ht="27" customHeight="1">
      <c r="A208" s="51">
        <v>2013650</v>
      </c>
      <c r="B208" s="51" t="s">
        <v>206</v>
      </c>
      <c r="C208" s="54">
        <v>0</v>
      </c>
      <c r="D208" s="50"/>
    </row>
    <row r="209" ht="27" customHeight="1">
      <c r="A209" s="51">
        <v>2013699</v>
      </c>
      <c r="B209" s="51" t="s">
        <v>307</v>
      </c>
      <c r="C209" s="54">
        <v>0</v>
      </c>
      <c r="D209" s="50"/>
    </row>
    <row r="210" ht="27" customHeight="1">
      <c r="A210" s="51">
        <v>20137</v>
      </c>
      <c r="B210" s="53" t="s">
        <v>308</v>
      </c>
      <c r="C210" s="52">
        <f>SUM(C211:C216)</f>
        <v>1344</v>
      </c>
      <c r="D210" s="52">
        <f>SUM(D211:D216)</f>
        <v>158</v>
      </c>
    </row>
    <row r="211" ht="27" customHeight="1">
      <c r="A211" s="51">
        <v>2013701</v>
      </c>
      <c r="B211" s="51" t="s">
        <v>197</v>
      </c>
      <c r="C211" s="54">
        <v>151</v>
      </c>
      <c r="D211" s="50">
        <v>115</v>
      </c>
    </row>
    <row r="212" ht="27" customHeight="1">
      <c r="A212" s="51">
        <v>2013702</v>
      </c>
      <c r="B212" s="51" t="s">
        <v>198</v>
      </c>
      <c r="C212" s="54">
        <v>0</v>
      </c>
      <c r="D212" s="50"/>
    </row>
    <row r="213" ht="27" customHeight="1">
      <c r="A213" s="51">
        <v>2013703</v>
      </c>
      <c r="B213" s="51" t="s">
        <v>199</v>
      </c>
      <c r="C213" s="54">
        <v>0</v>
      </c>
      <c r="D213" s="50"/>
    </row>
    <row r="214" ht="27" customHeight="1">
      <c r="A214" s="51">
        <v>2013704</v>
      </c>
      <c r="B214" s="51" t="s">
        <v>309</v>
      </c>
      <c r="C214" s="54">
        <v>496</v>
      </c>
      <c r="D214" s="50">
        <v>19</v>
      </c>
    </row>
    <row r="215" ht="27" customHeight="1">
      <c r="A215" s="51">
        <v>2013750</v>
      </c>
      <c r="B215" s="51" t="s">
        <v>206</v>
      </c>
      <c r="C215" s="54">
        <v>0</v>
      </c>
      <c r="D215" s="50">
        <v>24</v>
      </c>
    </row>
    <row r="216" ht="27" customHeight="1">
      <c r="A216" s="51">
        <v>2013799</v>
      </c>
      <c r="B216" s="51" t="s">
        <v>310</v>
      </c>
      <c r="C216" s="54">
        <v>697</v>
      </c>
      <c r="D216" s="50"/>
    </row>
    <row r="217" ht="27" customHeight="1">
      <c r="A217" s="51">
        <v>20138</v>
      </c>
      <c r="B217" s="53" t="s">
        <v>311</v>
      </c>
      <c r="C217" s="52">
        <f>SUM(C218:C231)</f>
        <v>1552</v>
      </c>
      <c r="D217" s="52">
        <f>SUM(D218:D231)</f>
        <v>1061</v>
      </c>
    </row>
    <row r="218" ht="27" customHeight="1">
      <c r="A218" s="51">
        <v>2013801</v>
      </c>
      <c r="B218" s="51" t="s">
        <v>197</v>
      </c>
      <c r="C218" s="54">
        <v>1421</v>
      </c>
      <c r="D218" s="50">
        <v>640</v>
      </c>
    </row>
    <row r="219" ht="27" customHeight="1">
      <c r="A219" s="51">
        <v>2013802</v>
      </c>
      <c r="B219" s="51" t="s">
        <v>198</v>
      </c>
      <c r="C219" s="54">
        <v>0</v>
      </c>
      <c r="D219" s="50"/>
    </row>
    <row r="220" ht="27" customHeight="1">
      <c r="A220" s="51">
        <v>2013803</v>
      </c>
      <c r="B220" s="51" t="s">
        <v>199</v>
      </c>
      <c r="C220" s="54">
        <v>0</v>
      </c>
      <c r="D220" s="50"/>
    </row>
    <row r="221" ht="27" customHeight="1">
      <c r="A221" s="51">
        <v>2013804</v>
      </c>
      <c r="B221" s="51" t="s">
        <v>312</v>
      </c>
      <c r="C221" s="54">
        <v>0</v>
      </c>
      <c r="D221" s="50">
        <v>2</v>
      </c>
    </row>
    <row r="222" ht="27" customHeight="1">
      <c r="A222" s="51">
        <v>2013805</v>
      </c>
      <c r="B222" s="51" t="s">
        <v>313</v>
      </c>
      <c r="C222" s="54">
        <v>18</v>
      </c>
      <c r="D222" s="50"/>
    </row>
    <row r="223" ht="27" customHeight="1">
      <c r="A223" s="51">
        <v>2013808</v>
      </c>
      <c r="B223" s="51" t="s">
        <v>238</v>
      </c>
      <c r="C223" s="54">
        <v>0</v>
      </c>
      <c r="D223" s="50"/>
    </row>
    <row r="224" ht="27" customHeight="1">
      <c r="A224" s="51">
        <v>2013810</v>
      </c>
      <c r="B224" s="51" t="s">
        <v>314</v>
      </c>
      <c r="C224" s="54">
        <v>7</v>
      </c>
      <c r="D224" s="50">
        <v>24</v>
      </c>
    </row>
    <row r="225" ht="27" customHeight="1">
      <c r="A225" s="51">
        <v>2013812</v>
      </c>
      <c r="B225" s="51" t="s">
        <v>315</v>
      </c>
      <c r="C225" s="54">
        <v>3</v>
      </c>
      <c r="D225" s="50"/>
    </row>
    <row r="226" ht="27" customHeight="1">
      <c r="A226" s="51">
        <v>2013813</v>
      </c>
      <c r="B226" s="51" t="s">
        <v>316</v>
      </c>
      <c r="C226" s="54">
        <v>0</v>
      </c>
      <c r="D226" s="50"/>
    </row>
    <row r="227" ht="27" customHeight="1">
      <c r="A227" s="51">
        <v>2013814</v>
      </c>
      <c r="B227" s="51" t="s">
        <v>317</v>
      </c>
      <c r="C227" s="54">
        <v>0</v>
      </c>
      <c r="D227" s="50"/>
    </row>
    <row r="228" ht="27" customHeight="1">
      <c r="A228" s="51">
        <v>2013815</v>
      </c>
      <c r="B228" s="51" t="s">
        <v>318</v>
      </c>
      <c r="C228" s="54">
        <v>0</v>
      </c>
      <c r="D228" s="50"/>
    </row>
    <row r="229" ht="27" customHeight="1">
      <c r="A229" s="51">
        <v>2013816</v>
      </c>
      <c r="B229" s="51" t="s">
        <v>319</v>
      </c>
      <c r="C229" s="54">
        <v>17</v>
      </c>
      <c r="D229" s="50">
        <v>200</v>
      </c>
    </row>
    <row r="230" ht="27" customHeight="1">
      <c r="A230" s="51">
        <v>2013850</v>
      </c>
      <c r="B230" s="51" t="s">
        <v>206</v>
      </c>
      <c r="C230" s="54">
        <v>0</v>
      </c>
      <c r="D230" s="50">
        <v>195</v>
      </c>
    </row>
    <row r="231" ht="27" customHeight="1">
      <c r="A231" s="51">
        <v>2013899</v>
      </c>
      <c r="B231" s="51" t="s">
        <v>320</v>
      </c>
      <c r="C231" s="54">
        <v>86</v>
      </c>
      <c r="D231" s="50"/>
    </row>
    <row r="232" ht="27" customHeight="1">
      <c r="A232" s="51">
        <v>20140</v>
      </c>
      <c r="B232" s="53" t="s">
        <v>321</v>
      </c>
      <c r="C232" s="54"/>
      <c r="D232" s="50">
        <f>D233+D234+D235</f>
        <v>441</v>
      </c>
    </row>
    <row r="233" ht="27" customHeight="1">
      <c r="A233" s="51">
        <v>2014001</v>
      </c>
      <c r="B233" s="51" t="s">
        <v>197</v>
      </c>
      <c r="C233" s="54"/>
      <c r="D233" s="50">
        <v>128</v>
      </c>
    </row>
    <row r="234" ht="27" customHeight="1">
      <c r="A234" s="51">
        <v>2014002</v>
      </c>
      <c r="B234" s="51" t="s">
        <v>198</v>
      </c>
      <c r="C234" s="54"/>
      <c r="D234" s="50">
        <v>35</v>
      </c>
    </row>
    <row r="235" ht="27" customHeight="1">
      <c r="A235" s="51">
        <v>2014004</v>
      </c>
      <c r="B235" s="51" t="s">
        <v>322</v>
      </c>
      <c r="C235" s="54"/>
      <c r="D235" s="50">
        <v>278</v>
      </c>
    </row>
    <row r="236" ht="27" customHeight="1">
      <c r="A236" s="51">
        <v>20199</v>
      </c>
      <c r="B236" s="53" t="s">
        <v>323</v>
      </c>
      <c r="C236" s="52">
        <f>SUM(C237:C238)</f>
        <v>992</v>
      </c>
      <c r="D236" s="52">
        <f>SUM(D237:D238)</f>
        <v>9988</v>
      </c>
    </row>
    <row r="237" ht="27" customHeight="1">
      <c r="A237" s="51">
        <v>2019901</v>
      </c>
      <c r="B237" s="51" t="s">
        <v>324</v>
      </c>
      <c r="C237" s="54">
        <v>0</v>
      </c>
      <c r="D237" s="50"/>
    </row>
    <row r="238" ht="27" customHeight="1">
      <c r="A238" s="51">
        <v>2019999</v>
      </c>
      <c r="B238" s="51" t="s">
        <v>325</v>
      </c>
      <c r="C238" s="54">
        <v>992</v>
      </c>
      <c r="D238" s="50">
        <v>9988</v>
      </c>
    </row>
    <row r="239" ht="27" customHeight="1">
      <c r="A239" s="51">
        <v>202</v>
      </c>
      <c r="B239" s="53" t="s">
        <v>326</v>
      </c>
      <c r="C239" s="52">
        <f>SUM(C240,C247,C250,C253,C259,C264,C266,C271,C277)</f>
        <v>0</v>
      </c>
      <c r="D239" s="50"/>
    </row>
    <row r="240" ht="27" customHeight="1">
      <c r="A240" s="51">
        <v>20201</v>
      </c>
      <c r="B240" s="53" t="s">
        <v>327</v>
      </c>
      <c r="C240" s="52">
        <f>SUM(C241:C246)</f>
        <v>0</v>
      </c>
      <c r="D240" s="50"/>
    </row>
    <row r="241" ht="27" customHeight="1">
      <c r="A241" s="51">
        <v>2020101</v>
      </c>
      <c r="B241" s="51" t="s">
        <v>197</v>
      </c>
      <c r="C241" s="54">
        <v>0</v>
      </c>
      <c r="D241" s="50"/>
    </row>
    <row r="242" ht="27" customHeight="1">
      <c r="A242" s="51">
        <v>2020102</v>
      </c>
      <c r="B242" s="51" t="s">
        <v>198</v>
      </c>
      <c r="C242" s="54">
        <v>0</v>
      </c>
      <c r="D242" s="50"/>
    </row>
    <row r="243" ht="27" customHeight="1">
      <c r="A243" s="51">
        <v>2020103</v>
      </c>
      <c r="B243" s="51" t="s">
        <v>199</v>
      </c>
      <c r="C243" s="54">
        <v>0</v>
      </c>
      <c r="D243" s="50"/>
    </row>
    <row r="244" ht="27" customHeight="1">
      <c r="A244" s="51">
        <v>2020104</v>
      </c>
      <c r="B244" s="51" t="s">
        <v>292</v>
      </c>
      <c r="C244" s="54">
        <v>0</v>
      </c>
      <c r="D244" s="50"/>
    </row>
    <row r="245" ht="27" customHeight="1">
      <c r="A245" s="51">
        <v>2020150</v>
      </c>
      <c r="B245" s="51" t="s">
        <v>206</v>
      </c>
      <c r="C245" s="54">
        <v>0</v>
      </c>
      <c r="D245" s="50"/>
    </row>
    <row r="246" ht="27" customHeight="1">
      <c r="A246" s="51">
        <v>2020199</v>
      </c>
      <c r="B246" s="51" t="s">
        <v>328</v>
      </c>
      <c r="C246" s="54">
        <v>0</v>
      </c>
      <c r="D246" s="50"/>
    </row>
    <row r="247" ht="27" customHeight="1">
      <c r="A247" s="51">
        <v>20202</v>
      </c>
      <c r="B247" s="53" t="s">
        <v>329</v>
      </c>
      <c r="C247" s="52">
        <f>SUM(C248:C249)</f>
        <v>0</v>
      </c>
      <c r="D247" s="50"/>
    </row>
    <row r="248" ht="27" customHeight="1">
      <c r="A248" s="51">
        <v>2020201</v>
      </c>
      <c r="B248" s="51" t="s">
        <v>330</v>
      </c>
      <c r="C248" s="54">
        <v>0</v>
      </c>
      <c r="D248" s="50"/>
    </row>
    <row r="249" ht="27" customHeight="1">
      <c r="A249" s="51">
        <v>2020202</v>
      </c>
      <c r="B249" s="51" t="s">
        <v>331</v>
      </c>
      <c r="C249" s="54">
        <v>0</v>
      </c>
      <c r="D249" s="50"/>
    </row>
    <row r="250" ht="27" customHeight="1">
      <c r="A250" s="51">
        <v>20203</v>
      </c>
      <c r="B250" s="53" t="s">
        <v>332</v>
      </c>
      <c r="C250" s="52">
        <f>SUM(C251:C252)</f>
        <v>0</v>
      </c>
      <c r="D250" s="50"/>
    </row>
    <row r="251" ht="27" customHeight="1">
      <c r="A251" s="51">
        <v>2020304</v>
      </c>
      <c r="B251" s="51" t="s">
        <v>333</v>
      </c>
      <c r="C251" s="54">
        <v>0</v>
      </c>
      <c r="D251" s="50"/>
    </row>
    <row r="252" ht="27" customHeight="1">
      <c r="A252" s="51">
        <v>2020306</v>
      </c>
      <c r="B252" s="51" t="s">
        <v>334</v>
      </c>
      <c r="C252" s="54">
        <v>0</v>
      </c>
      <c r="D252" s="50"/>
    </row>
    <row r="253" ht="27" customHeight="1">
      <c r="A253" s="51">
        <v>20204</v>
      </c>
      <c r="B253" s="53" t="s">
        <v>335</v>
      </c>
      <c r="C253" s="52">
        <f>SUM(C254:C258)</f>
        <v>0</v>
      </c>
      <c r="D253" s="50"/>
    </row>
    <row r="254" ht="27" customHeight="1">
      <c r="A254" s="51">
        <v>2020401</v>
      </c>
      <c r="B254" s="51" t="s">
        <v>336</v>
      </c>
      <c r="C254" s="54">
        <v>0</v>
      </c>
      <c r="D254" s="50"/>
    </row>
    <row r="255" ht="27" customHeight="1">
      <c r="A255" s="51">
        <v>2020402</v>
      </c>
      <c r="B255" s="51" t="s">
        <v>337</v>
      </c>
      <c r="C255" s="54">
        <v>0</v>
      </c>
      <c r="D255" s="50"/>
    </row>
    <row r="256" ht="27" customHeight="1">
      <c r="A256" s="51">
        <v>2020403</v>
      </c>
      <c r="B256" s="51" t="s">
        <v>338</v>
      </c>
      <c r="C256" s="54">
        <v>0</v>
      </c>
      <c r="D256" s="50"/>
    </row>
    <row r="257" ht="27" customHeight="1">
      <c r="A257" s="51">
        <v>2020404</v>
      </c>
      <c r="B257" s="51" t="s">
        <v>339</v>
      </c>
      <c r="C257" s="54">
        <v>0</v>
      </c>
      <c r="D257" s="50"/>
    </row>
    <row r="258" ht="27" customHeight="1">
      <c r="A258" s="51">
        <v>2020499</v>
      </c>
      <c r="B258" s="51" t="s">
        <v>340</v>
      </c>
      <c r="C258" s="54">
        <v>0</v>
      </c>
      <c r="D258" s="50"/>
    </row>
    <row r="259" ht="27" customHeight="1">
      <c r="A259" s="51">
        <v>20205</v>
      </c>
      <c r="B259" s="53" t="s">
        <v>341</v>
      </c>
      <c r="C259" s="52">
        <f>SUM(C260:C263)</f>
        <v>0</v>
      </c>
      <c r="D259" s="50"/>
    </row>
    <row r="260" ht="27" customHeight="1">
      <c r="A260" s="51">
        <v>2020503</v>
      </c>
      <c r="B260" s="51" t="s">
        <v>342</v>
      </c>
      <c r="C260" s="54">
        <v>0</v>
      </c>
      <c r="D260" s="50"/>
    </row>
    <row r="261" ht="27" customHeight="1">
      <c r="A261" s="51">
        <v>2020504</v>
      </c>
      <c r="B261" s="51" t="s">
        <v>343</v>
      </c>
      <c r="C261" s="54">
        <v>0</v>
      </c>
      <c r="D261" s="50"/>
    </row>
    <row r="262" ht="27" customHeight="1">
      <c r="A262" s="51">
        <v>2020505</v>
      </c>
      <c r="B262" s="51" t="s">
        <v>344</v>
      </c>
      <c r="C262" s="54">
        <v>0</v>
      </c>
      <c r="D262" s="50"/>
    </row>
    <row r="263" ht="27" customHeight="1">
      <c r="A263" s="51">
        <v>2020599</v>
      </c>
      <c r="B263" s="51" t="s">
        <v>345</v>
      </c>
      <c r="C263" s="54">
        <v>0</v>
      </c>
      <c r="D263" s="50"/>
    </row>
    <row r="264" ht="27" customHeight="1">
      <c r="A264" s="51">
        <v>20206</v>
      </c>
      <c r="B264" s="53" t="s">
        <v>346</v>
      </c>
      <c r="C264" s="52">
        <f>C265</f>
        <v>0</v>
      </c>
      <c r="D264" s="50"/>
    </row>
    <row r="265" ht="27" customHeight="1">
      <c r="A265" s="51">
        <v>2020601</v>
      </c>
      <c r="B265" s="51" t="s">
        <v>347</v>
      </c>
      <c r="C265" s="54">
        <v>0</v>
      </c>
      <c r="D265" s="50"/>
    </row>
    <row r="266" ht="27" customHeight="1">
      <c r="A266" s="51">
        <v>20207</v>
      </c>
      <c r="B266" s="53" t="s">
        <v>348</v>
      </c>
      <c r="C266" s="52">
        <f>SUM(C267:C270)</f>
        <v>0</v>
      </c>
      <c r="D266" s="50"/>
    </row>
    <row r="267" ht="27" customHeight="1">
      <c r="A267" s="51">
        <v>2020701</v>
      </c>
      <c r="B267" s="51" t="s">
        <v>349</v>
      </c>
      <c r="C267" s="54">
        <v>0</v>
      </c>
      <c r="D267" s="50"/>
    </row>
    <row r="268" ht="27" customHeight="1">
      <c r="A268" s="51">
        <v>2020702</v>
      </c>
      <c r="B268" s="51" t="s">
        <v>350</v>
      </c>
      <c r="C268" s="54">
        <v>0</v>
      </c>
      <c r="D268" s="50"/>
    </row>
    <row r="269" ht="27" customHeight="1">
      <c r="A269" s="51">
        <v>2020703</v>
      </c>
      <c r="B269" s="51" t="s">
        <v>351</v>
      </c>
      <c r="C269" s="54">
        <v>0</v>
      </c>
      <c r="D269" s="50"/>
    </row>
    <row r="270" ht="27" customHeight="1">
      <c r="A270" s="51">
        <v>2020799</v>
      </c>
      <c r="B270" s="51" t="s">
        <v>352</v>
      </c>
      <c r="C270" s="54">
        <v>0</v>
      </c>
      <c r="D270" s="50"/>
    </row>
    <row r="271" ht="27" customHeight="1">
      <c r="A271" s="51">
        <v>20208</v>
      </c>
      <c r="B271" s="53" t="s">
        <v>353</v>
      </c>
      <c r="C271" s="52">
        <f>SUM(C272:C276)</f>
        <v>0</v>
      </c>
      <c r="D271" s="50"/>
    </row>
    <row r="272" ht="27" customHeight="1">
      <c r="A272" s="51">
        <v>2020801</v>
      </c>
      <c r="B272" s="51" t="s">
        <v>197</v>
      </c>
      <c r="C272" s="54">
        <v>0</v>
      </c>
      <c r="D272" s="50"/>
    </row>
    <row r="273" ht="27" customHeight="1">
      <c r="A273" s="51">
        <v>2020802</v>
      </c>
      <c r="B273" s="51" t="s">
        <v>198</v>
      </c>
      <c r="C273" s="54">
        <v>0</v>
      </c>
      <c r="D273" s="50"/>
    </row>
    <row r="274" ht="27" customHeight="1">
      <c r="A274" s="51">
        <v>2020803</v>
      </c>
      <c r="B274" s="51" t="s">
        <v>199</v>
      </c>
      <c r="C274" s="54">
        <v>0</v>
      </c>
      <c r="D274" s="50"/>
    </row>
    <row r="275" ht="27" customHeight="1">
      <c r="A275" s="51">
        <v>2020850</v>
      </c>
      <c r="B275" s="51" t="s">
        <v>206</v>
      </c>
      <c r="C275" s="54">
        <v>0</v>
      </c>
      <c r="D275" s="50"/>
    </row>
    <row r="276" ht="27" customHeight="1">
      <c r="A276" s="51">
        <v>2020899</v>
      </c>
      <c r="B276" s="51" t="s">
        <v>354</v>
      </c>
      <c r="C276" s="54">
        <v>0</v>
      </c>
      <c r="D276" s="50"/>
    </row>
    <row r="277" ht="27" customHeight="1">
      <c r="A277" s="51">
        <v>20299</v>
      </c>
      <c r="B277" s="53" t="s">
        <v>355</v>
      </c>
      <c r="C277" s="52">
        <f>C278</f>
        <v>0</v>
      </c>
      <c r="D277" s="50"/>
    </row>
    <row r="278" ht="27" customHeight="1">
      <c r="A278" s="51">
        <v>2029999</v>
      </c>
      <c r="B278" s="51" t="s">
        <v>356</v>
      </c>
      <c r="C278" s="54">
        <v>0</v>
      </c>
      <c r="D278" s="50"/>
    </row>
    <row r="279" ht="27" customHeight="1">
      <c r="A279" s="51">
        <v>203</v>
      </c>
      <c r="B279" s="53" t="s">
        <v>357</v>
      </c>
      <c r="C279" s="52">
        <f>SUM(C280,C284,C286,C288,C296)</f>
        <v>93</v>
      </c>
      <c r="D279" s="52">
        <f>SUM(D280,D284,D286,D288,D296)</f>
        <v>313</v>
      </c>
    </row>
    <row r="280" ht="27" customHeight="1">
      <c r="A280" s="51">
        <v>20301</v>
      </c>
      <c r="B280" s="53" t="s">
        <v>358</v>
      </c>
      <c r="C280" s="52">
        <f>SUM(C281:C283)</f>
        <v>0</v>
      </c>
      <c r="D280" s="50"/>
    </row>
    <row r="281" ht="27" customHeight="1">
      <c r="A281" s="51">
        <v>2030101</v>
      </c>
      <c r="B281" s="51" t="s">
        <v>359</v>
      </c>
      <c r="C281" s="54">
        <v>0</v>
      </c>
      <c r="D281" s="50"/>
    </row>
    <row r="282" ht="27" customHeight="1">
      <c r="A282" s="51">
        <v>2030102</v>
      </c>
      <c r="B282" s="51" t="s">
        <v>360</v>
      </c>
      <c r="C282" s="54">
        <v>0</v>
      </c>
      <c r="D282" s="50"/>
    </row>
    <row r="283" ht="27" customHeight="1">
      <c r="A283" s="51">
        <v>2030199</v>
      </c>
      <c r="B283" s="51" t="s">
        <v>361</v>
      </c>
      <c r="C283" s="54">
        <v>0</v>
      </c>
      <c r="D283" s="50"/>
    </row>
    <row r="284" ht="27" customHeight="1">
      <c r="A284" s="51">
        <v>20304</v>
      </c>
      <c r="B284" s="53" t="s">
        <v>362</v>
      </c>
      <c r="C284" s="52">
        <f>C285</f>
        <v>0</v>
      </c>
      <c r="D284" s="50"/>
    </row>
    <row r="285" ht="27" customHeight="1">
      <c r="A285" s="51">
        <v>2030401</v>
      </c>
      <c r="B285" s="51" t="s">
        <v>363</v>
      </c>
      <c r="C285" s="54">
        <v>0</v>
      </c>
      <c r="D285" s="50"/>
    </row>
    <row r="286" ht="27" customHeight="1">
      <c r="A286" s="51">
        <v>20305</v>
      </c>
      <c r="B286" s="53" t="s">
        <v>364</v>
      </c>
      <c r="C286" s="52">
        <f>C287</f>
        <v>0</v>
      </c>
      <c r="D286" s="50"/>
    </row>
    <row r="287" ht="27" customHeight="1">
      <c r="A287" s="51">
        <v>2030501</v>
      </c>
      <c r="B287" s="51" t="s">
        <v>365</v>
      </c>
      <c r="C287" s="54">
        <v>0</v>
      </c>
      <c r="D287" s="50"/>
    </row>
    <row r="288" ht="27" customHeight="1">
      <c r="A288" s="51">
        <v>20306</v>
      </c>
      <c r="B288" s="53" t="s">
        <v>366</v>
      </c>
      <c r="C288" s="52">
        <f>SUM(C289:C295)</f>
        <v>88</v>
      </c>
      <c r="D288" s="52">
        <f>SUM(D289:D295)</f>
        <v>313</v>
      </c>
    </row>
    <row r="289" ht="27" customHeight="1">
      <c r="A289" s="51">
        <v>2030601</v>
      </c>
      <c r="B289" s="51" t="s">
        <v>367</v>
      </c>
      <c r="C289" s="54">
        <v>1</v>
      </c>
      <c r="D289" s="50">
        <v>310</v>
      </c>
    </row>
    <row r="290" ht="27" customHeight="1">
      <c r="A290" s="51">
        <v>2030602</v>
      </c>
      <c r="B290" s="51" t="s">
        <v>368</v>
      </c>
      <c r="C290" s="54">
        <v>0</v>
      </c>
      <c r="D290" s="50"/>
    </row>
    <row r="291" ht="27" customHeight="1">
      <c r="A291" s="51">
        <v>2030603</v>
      </c>
      <c r="B291" s="51" t="s">
        <v>369</v>
      </c>
      <c r="C291" s="54">
        <v>87</v>
      </c>
      <c r="D291" s="50"/>
    </row>
    <row r="292" ht="27" customHeight="1">
      <c r="A292" s="51">
        <v>2030604</v>
      </c>
      <c r="B292" s="51" t="s">
        <v>370</v>
      </c>
      <c r="C292" s="54">
        <v>0</v>
      </c>
      <c r="D292" s="50"/>
    </row>
    <row r="293" ht="27" customHeight="1">
      <c r="A293" s="51">
        <v>2030607</v>
      </c>
      <c r="B293" s="51" t="s">
        <v>371</v>
      </c>
      <c r="C293" s="54">
        <v>0</v>
      </c>
      <c r="D293" s="50"/>
    </row>
    <row r="294" ht="27" customHeight="1">
      <c r="A294" s="51">
        <v>2030608</v>
      </c>
      <c r="B294" s="51" t="s">
        <v>372</v>
      </c>
      <c r="C294" s="54">
        <v>0</v>
      </c>
      <c r="D294" s="50"/>
    </row>
    <row r="295" ht="27" customHeight="1">
      <c r="A295" s="51">
        <v>2030699</v>
      </c>
      <c r="B295" s="51" t="s">
        <v>373</v>
      </c>
      <c r="C295" s="54">
        <v>0</v>
      </c>
      <c r="D295" s="50">
        <v>3</v>
      </c>
    </row>
    <row r="296" ht="27" customHeight="1">
      <c r="A296" s="51">
        <v>20399</v>
      </c>
      <c r="B296" s="53" t="s">
        <v>374</v>
      </c>
      <c r="C296" s="52">
        <f>C297</f>
        <v>5</v>
      </c>
      <c r="D296" s="50"/>
    </row>
    <row r="297" ht="27" customHeight="1">
      <c r="A297" s="51">
        <v>2039999</v>
      </c>
      <c r="B297" s="51" t="s">
        <v>375</v>
      </c>
      <c r="C297" s="54">
        <v>5</v>
      </c>
      <c r="D297" s="50"/>
    </row>
    <row r="298" ht="27" customHeight="1">
      <c r="A298" s="51">
        <v>204</v>
      </c>
      <c r="B298" s="53" t="s">
        <v>376</v>
      </c>
      <c r="C298" s="52">
        <f>SUM(C299,C302,C313,C320,C328,C337,C351,C361,C371,C379,C385)</f>
        <v>10437</v>
      </c>
      <c r="D298" s="52">
        <f>SUM(D299,D302,D313,D320,D328,D337,D351,D361,D371,D379,D385)</f>
        <v>11037</v>
      </c>
    </row>
    <row r="299" ht="27" customHeight="1">
      <c r="A299" s="51">
        <v>20401</v>
      </c>
      <c r="B299" s="53" t="s">
        <v>377</v>
      </c>
      <c r="C299" s="52">
        <f>SUM(C300:C301)</f>
        <v>314</v>
      </c>
      <c r="D299" s="52">
        <f>SUM(D300:D301)</f>
        <v>48</v>
      </c>
    </row>
    <row r="300" ht="27" customHeight="1">
      <c r="A300" s="51">
        <v>2040101</v>
      </c>
      <c r="B300" s="51" t="s">
        <v>378</v>
      </c>
      <c r="C300" s="54">
        <v>256</v>
      </c>
      <c r="D300" s="50">
        <v>48</v>
      </c>
    </row>
    <row r="301" ht="27" customHeight="1">
      <c r="A301" s="51">
        <v>2040199</v>
      </c>
      <c r="B301" s="51" t="s">
        <v>379</v>
      </c>
      <c r="C301" s="54">
        <v>58</v>
      </c>
      <c r="D301" s="50"/>
    </row>
    <row r="302" ht="27" customHeight="1">
      <c r="A302" s="51">
        <v>20402</v>
      </c>
      <c r="B302" s="53" t="s">
        <v>380</v>
      </c>
      <c r="C302" s="52">
        <f>SUM(C303:C312)</f>
        <v>8423</v>
      </c>
      <c r="D302" s="52">
        <f>SUM(D303:D312)</f>
        <v>8176</v>
      </c>
    </row>
    <row r="303" ht="27" customHeight="1">
      <c r="A303" s="51">
        <v>2040201</v>
      </c>
      <c r="B303" s="51" t="s">
        <v>197</v>
      </c>
      <c r="C303" s="54">
        <v>5784</v>
      </c>
      <c r="D303" s="50">
        <v>6681</v>
      </c>
    </row>
    <row r="304" ht="27" customHeight="1">
      <c r="A304" s="51">
        <v>2040202</v>
      </c>
      <c r="B304" s="51" t="s">
        <v>198</v>
      </c>
      <c r="C304" s="54">
        <v>501</v>
      </c>
      <c r="D304" s="50"/>
    </row>
    <row r="305" ht="27" customHeight="1">
      <c r="A305" s="51">
        <v>2040203</v>
      </c>
      <c r="B305" s="51" t="s">
        <v>199</v>
      </c>
      <c r="C305" s="54">
        <v>0</v>
      </c>
      <c r="D305" s="50"/>
    </row>
    <row r="306" ht="27" customHeight="1">
      <c r="A306" s="51">
        <v>2040219</v>
      </c>
      <c r="B306" s="51" t="s">
        <v>238</v>
      </c>
      <c r="C306" s="54">
        <v>2</v>
      </c>
      <c r="D306" s="50">
        <v>462</v>
      </c>
    </row>
    <row r="307" ht="27" customHeight="1">
      <c r="A307" s="51">
        <v>2040220</v>
      </c>
      <c r="B307" s="51" t="s">
        <v>381</v>
      </c>
      <c r="C307" s="54">
        <v>175</v>
      </c>
      <c r="D307" s="50">
        <v>1008</v>
      </c>
    </row>
    <row r="308" ht="27" customHeight="1">
      <c r="A308" s="51">
        <v>2040221</v>
      </c>
      <c r="B308" s="51" t="s">
        <v>382</v>
      </c>
      <c r="C308" s="54">
        <v>0</v>
      </c>
      <c r="D308" s="50"/>
    </row>
    <row r="309" ht="27" customHeight="1">
      <c r="A309" s="51">
        <v>2040222</v>
      </c>
      <c r="B309" s="51" t="s">
        <v>383</v>
      </c>
      <c r="C309" s="54">
        <v>0</v>
      </c>
      <c r="D309" s="50"/>
    </row>
    <row r="310" ht="27" customHeight="1">
      <c r="A310" s="51">
        <v>2040223</v>
      </c>
      <c r="B310" s="51" t="s">
        <v>384</v>
      </c>
      <c r="C310" s="54">
        <v>0</v>
      </c>
      <c r="D310" s="50"/>
    </row>
    <row r="311" ht="27" customHeight="1">
      <c r="A311" s="51">
        <v>2040250</v>
      </c>
      <c r="B311" s="51" t="s">
        <v>206</v>
      </c>
      <c r="C311" s="54">
        <v>0</v>
      </c>
      <c r="D311" s="50">
        <v>25</v>
      </c>
    </row>
    <row r="312" ht="27" customHeight="1">
      <c r="A312" s="51">
        <v>2040299</v>
      </c>
      <c r="B312" s="51" t="s">
        <v>385</v>
      </c>
      <c r="C312" s="54">
        <v>1961</v>
      </c>
      <c r="D312" s="50"/>
    </row>
    <row r="313" ht="27" customHeight="1">
      <c r="A313" s="51">
        <v>20403</v>
      </c>
      <c r="B313" s="53" t="s">
        <v>386</v>
      </c>
      <c r="C313" s="52">
        <f>SUM(C314:C319)</f>
        <v>10</v>
      </c>
      <c r="D313" s="50"/>
    </row>
    <row r="314" ht="27" customHeight="1">
      <c r="A314" s="51">
        <v>2040301</v>
      </c>
      <c r="B314" s="51" t="s">
        <v>197</v>
      </c>
      <c r="C314" s="54">
        <v>0</v>
      </c>
      <c r="D314" s="50"/>
    </row>
    <row r="315" ht="27" customHeight="1">
      <c r="A315" s="51">
        <v>2040302</v>
      </c>
      <c r="B315" s="51" t="s">
        <v>198</v>
      </c>
      <c r="C315" s="54">
        <v>0</v>
      </c>
      <c r="D315" s="50"/>
    </row>
    <row r="316" ht="27" customHeight="1">
      <c r="A316" s="51">
        <v>2040303</v>
      </c>
      <c r="B316" s="51" t="s">
        <v>199</v>
      </c>
      <c r="C316" s="54">
        <v>0</v>
      </c>
      <c r="D316" s="50"/>
    </row>
    <row r="317" ht="27" customHeight="1">
      <c r="A317" s="51">
        <v>2040304</v>
      </c>
      <c r="B317" s="51" t="s">
        <v>387</v>
      </c>
      <c r="C317" s="54">
        <v>0</v>
      </c>
      <c r="D317" s="50"/>
    </row>
    <row r="318" ht="27" customHeight="1">
      <c r="A318" s="51">
        <v>2040350</v>
      </c>
      <c r="B318" s="51" t="s">
        <v>206</v>
      </c>
      <c r="C318" s="54">
        <v>0</v>
      </c>
      <c r="D318" s="50"/>
    </row>
    <row r="319" ht="27" customHeight="1">
      <c r="A319" s="51">
        <v>2040399</v>
      </c>
      <c r="B319" s="51" t="s">
        <v>388</v>
      </c>
      <c r="C319" s="54">
        <v>10</v>
      </c>
      <c r="D319" s="50"/>
    </row>
    <row r="320" ht="27" customHeight="1">
      <c r="A320" s="51">
        <v>20404</v>
      </c>
      <c r="B320" s="53" t="s">
        <v>389</v>
      </c>
      <c r="C320" s="52">
        <f>SUM(C321:C327)</f>
        <v>149</v>
      </c>
      <c r="D320" s="50"/>
    </row>
    <row r="321" ht="27" customHeight="1">
      <c r="A321" s="51">
        <v>2040401</v>
      </c>
      <c r="B321" s="51" t="s">
        <v>197</v>
      </c>
      <c r="C321" s="54">
        <v>130</v>
      </c>
      <c r="D321" s="50"/>
    </row>
    <row r="322" ht="27" customHeight="1">
      <c r="A322" s="51">
        <v>2040402</v>
      </c>
      <c r="B322" s="51" t="s">
        <v>198</v>
      </c>
      <c r="C322" s="54">
        <v>16</v>
      </c>
      <c r="D322" s="50"/>
    </row>
    <row r="323" ht="27" customHeight="1">
      <c r="A323" s="51">
        <v>2040403</v>
      </c>
      <c r="B323" s="51" t="s">
        <v>199</v>
      </c>
      <c r="C323" s="54">
        <v>0</v>
      </c>
      <c r="D323" s="50"/>
    </row>
    <row r="324" ht="27" customHeight="1">
      <c r="A324" s="51">
        <v>2040409</v>
      </c>
      <c r="B324" s="51" t="s">
        <v>390</v>
      </c>
      <c r="C324" s="54">
        <v>0</v>
      </c>
      <c r="D324" s="50"/>
    </row>
    <row r="325" ht="27" customHeight="1">
      <c r="A325" s="51">
        <v>2040410</v>
      </c>
      <c r="B325" s="51" t="s">
        <v>391</v>
      </c>
      <c r="C325" s="54">
        <v>0</v>
      </c>
      <c r="D325" s="50"/>
    </row>
    <row r="326" ht="27" customHeight="1">
      <c r="A326" s="51">
        <v>2040450</v>
      </c>
      <c r="B326" s="51" t="s">
        <v>206</v>
      </c>
      <c r="C326" s="54">
        <v>0</v>
      </c>
      <c r="D326" s="50"/>
    </row>
    <row r="327" ht="27" customHeight="1">
      <c r="A327" s="51">
        <v>2040499</v>
      </c>
      <c r="B327" s="51" t="s">
        <v>392</v>
      </c>
      <c r="C327" s="54">
        <v>3</v>
      </c>
      <c r="D327" s="50"/>
    </row>
    <row r="328" ht="27" customHeight="1">
      <c r="A328" s="51">
        <v>20405</v>
      </c>
      <c r="B328" s="53" t="s">
        <v>393</v>
      </c>
      <c r="C328" s="52">
        <f>SUM(C329:C336)</f>
        <v>312</v>
      </c>
      <c r="D328" s="50"/>
    </row>
    <row r="329" ht="27" customHeight="1">
      <c r="A329" s="51">
        <v>2040501</v>
      </c>
      <c r="B329" s="51" t="s">
        <v>197</v>
      </c>
      <c r="C329" s="54">
        <v>280</v>
      </c>
      <c r="D329" s="50"/>
    </row>
    <row r="330" ht="27" customHeight="1">
      <c r="A330" s="51">
        <v>2040502</v>
      </c>
      <c r="B330" s="51" t="s">
        <v>198</v>
      </c>
      <c r="C330" s="54">
        <v>32</v>
      </c>
      <c r="D330" s="50"/>
    </row>
    <row r="331" ht="27" customHeight="1">
      <c r="A331" s="51">
        <v>2040503</v>
      </c>
      <c r="B331" s="51" t="s">
        <v>199</v>
      </c>
      <c r="C331" s="54">
        <v>0</v>
      </c>
      <c r="D331" s="50"/>
    </row>
    <row r="332" ht="27" customHeight="1">
      <c r="A332" s="51">
        <v>2040504</v>
      </c>
      <c r="B332" s="51" t="s">
        <v>394</v>
      </c>
      <c r="C332" s="54">
        <v>0</v>
      </c>
      <c r="D332" s="50"/>
    </row>
    <row r="333" ht="27" customHeight="1">
      <c r="A333" s="51">
        <v>2040505</v>
      </c>
      <c r="B333" s="51" t="s">
        <v>395</v>
      </c>
      <c r="C333" s="54">
        <v>0</v>
      </c>
      <c r="D333" s="50"/>
    </row>
    <row r="334" ht="27" customHeight="1">
      <c r="A334" s="51">
        <v>2040506</v>
      </c>
      <c r="B334" s="51" t="s">
        <v>396</v>
      </c>
      <c r="C334" s="54">
        <v>0</v>
      </c>
      <c r="D334" s="50"/>
    </row>
    <row r="335" ht="27" customHeight="1">
      <c r="A335" s="51">
        <v>2040550</v>
      </c>
      <c r="B335" s="51" t="s">
        <v>206</v>
      </c>
      <c r="C335" s="54">
        <v>0</v>
      </c>
      <c r="D335" s="50"/>
    </row>
    <row r="336" ht="27" customHeight="1">
      <c r="A336" s="51">
        <v>2040599</v>
      </c>
      <c r="B336" s="51" t="s">
        <v>397</v>
      </c>
      <c r="C336" s="54">
        <v>0</v>
      </c>
      <c r="D336" s="50"/>
    </row>
    <row r="337" ht="27" customHeight="1">
      <c r="A337" s="51">
        <v>20406</v>
      </c>
      <c r="B337" s="53" t="s">
        <v>398</v>
      </c>
      <c r="C337" s="52">
        <f>SUM(C338:C350)</f>
        <v>1017</v>
      </c>
      <c r="D337" s="52">
        <f>SUM(D338:D350)</f>
        <v>696</v>
      </c>
    </row>
    <row r="338" ht="27" customHeight="1">
      <c r="A338" s="51">
        <v>2040601</v>
      </c>
      <c r="B338" s="51" t="s">
        <v>197</v>
      </c>
      <c r="C338" s="54">
        <v>803</v>
      </c>
      <c r="D338" s="50">
        <v>571</v>
      </c>
    </row>
    <row r="339" ht="27" customHeight="1">
      <c r="A339" s="51">
        <v>2040602</v>
      </c>
      <c r="B339" s="51" t="s">
        <v>198</v>
      </c>
      <c r="C339" s="54">
        <v>19</v>
      </c>
      <c r="D339" s="50"/>
    </row>
    <row r="340" ht="27" customHeight="1">
      <c r="A340" s="51">
        <v>2040603</v>
      </c>
      <c r="B340" s="51" t="s">
        <v>199</v>
      </c>
      <c r="C340" s="54">
        <v>0</v>
      </c>
      <c r="D340" s="50"/>
    </row>
    <row r="341" ht="27" customHeight="1">
      <c r="A341" s="51">
        <v>2040604</v>
      </c>
      <c r="B341" s="51" t="s">
        <v>399</v>
      </c>
      <c r="C341" s="54">
        <v>42</v>
      </c>
      <c r="D341" s="50"/>
    </row>
    <row r="342" ht="27" customHeight="1">
      <c r="A342" s="51">
        <v>2040605</v>
      </c>
      <c r="B342" s="51" t="s">
        <v>400</v>
      </c>
      <c r="C342" s="54">
        <v>0</v>
      </c>
      <c r="D342" s="50"/>
    </row>
    <row r="343" ht="27" customHeight="1">
      <c r="A343" s="51">
        <v>2040606</v>
      </c>
      <c r="B343" s="51" t="s">
        <v>401</v>
      </c>
      <c r="C343" s="54">
        <v>0</v>
      </c>
      <c r="D343" s="50"/>
    </row>
    <row r="344" ht="27" customHeight="1">
      <c r="A344" s="51">
        <v>2040607</v>
      </c>
      <c r="B344" s="51" t="s">
        <v>402</v>
      </c>
      <c r="C344" s="54">
        <v>0</v>
      </c>
      <c r="D344" s="50">
        <v>34</v>
      </c>
    </row>
    <row r="345" ht="27" customHeight="1">
      <c r="A345" s="51">
        <v>2040608</v>
      </c>
      <c r="B345" s="51" t="s">
        <v>403</v>
      </c>
      <c r="C345" s="54">
        <v>0</v>
      </c>
      <c r="D345" s="50"/>
    </row>
    <row r="346" ht="27" customHeight="1">
      <c r="A346" s="51">
        <v>2040610</v>
      </c>
      <c r="B346" s="51" t="s">
        <v>404</v>
      </c>
      <c r="C346" s="54">
        <v>0</v>
      </c>
      <c r="D346" s="50">
        <v>22</v>
      </c>
    </row>
    <row r="347" ht="27" customHeight="1">
      <c r="A347" s="51">
        <v>2040612</v>
      </c>
      <c r="B347" s="51" t="s">
        <v>405</v>
      </c>
      <c r="C347" s="54">
        <v>0</v>
      </c>
      <c r="D347" s="50">
        <v>29</v>
      </c>
    </row>
    <row r="348" ht="27" customHeight="1">
      <c r="A348" s="51">
        <v>2040613</v>
      </c>
      <c r="B348" s="51" t="s">
        <v>238</v>
      </c>
      <c r="C348" s="54">
        <v>0</v>
      </c>
      <c r="D348" s="50"/>
    </row>
    <row r="349" ht="27" customHeight="1">
      <c r="A349" s="51">
        <v>2040650</v>
      </c>
      <c r="B349" s="51" t="s">
        <v>206</v>
      </c>
      <c r="C349" s="54">
        <v>0</v>
      </c>
      <c r="D349" s="50">
        <v>40</v>
      </c>
    </row>
    <row r="350" ht="27" customHeight="1">
      <c r="A350" s="51">
        <v>2040699</v>
      </c>
      <c r="B350" s="51" t="s">
        <v>406</v>
      </c>
      <c r="C350" s="54">
        <v>153</v>
      </c>
      <c r="D350" s="50"/>
    </row>
    <row r="351" ht="27" customHeight="1">
      <c r="A351" s="51">
        <v>20407</v>
      </c>
      <c r="B351" s="53" t="s">
        <v>407</v>
      </c>
      <c r="C351" s="52">
        <f>SUM(C352:C360)</f>
        <v>31</v>
      </c>
      <c r="D351" s="52">
        <f>SUM(D352:D360)</f>
        <v>105</v>
      </c>
    </row>
    <row r="352" ht="27" customHeight="1">
      <c r="A352" s="51">
        <v>2040701</v>
      </c>
      <c r="B352" s="51" t="s">
        <v>197</v>
      </c>
      <c r="C352" s="54">
        <v>0</v>
      </c>
      <c r="D352" s="50"/>
    </row>
    <row r="353" ht="27" customHeight="1">
      <c r="A353" s="51">
        <v>2040702</v>
      </c>
      <c r="B353" s="51" t="s">
        <v>198</v>
      </c>
      <c r="C353" s="54">
        <v>0</v>
      </c>
      <c r="D353" s="50"/>
    </row>
    <row r="354" ht="27" customHeight="1">
      <c r="A354" s="51">
        <v>2040703</v>
      </c>
      <c r="B354" s="51" t="s">
        <v>199</v>
      </c>
      <c r="C354" s="54">
        <v>0</v>
      </c>
      <c r="D354" s="50"/>
    </row>
    <row r="355" ht="27" customHeight="1">
      <c r="A355" s="51">
        <v>2040704</v>
      </c>
      <c r="B355" s="51" t="s">
        <v>408</v>
      </c>
      <c r="C355" s="54">
        <v>31</v>
      </c>
      <c r="D355" s="50">
        <v>105</v>
      </c>
    </row>
    <row r="356" ht="27" customHeight="1">
      <c r="A356" s="51">
        <v>2040705</v>
      </c>
      <c r="B356" s="51" t="s">
        <v>409</v>
      </c>
      <c r="C356" s="54">
        <v>0</v>
      </c>
      <c r="D356" s="50"/>
    </row>
    <row r="357" ht="27" customHeight="1">
      <c r="A357" s="51">
        <v>2040706</v>
      </c>
      <c r="B357" s="51" t="s">
        <v>410</v>
      </c>
      <c r="C357" s="54">
        <v>0</v>
      </c>
      <c r="D357" s="50"/>
    </row>
    <row r="358" ht="27" customHeight="1">
      <c r="A358" s="51">
        <v>2040707</v>
      </c>
      <c r="B358" s="51" t="s">
        <v>238</v>
      </c>
      <c r="C358" s="54">
        <v>0</v>
      </c>
      <c r="D358" s="50"/>
    </row>
    <row r="359" ht="27" customHeight="1">
      <c r="A359" s="51">
        <v>2040750</v>
      </c>
      <c r="B359" s="51" t="s">
        <v>206</v>
      </c>
      <c r="C359" s="54">
        <v>0</v>
      </c>
      <c r="D359" s="50"/>
    </row>
    <row r="360" ht="27" customHeight="1">
      <c r="A360" s="51">
        <v>2040799</v>
      </c>
      <c r="B360" s="51" t="s">
        <v>411</v>
      </c>
      <c r="C360" s="54">
        <v>0</v>
      </c>
      <c r="D360" s="50"/>
    </row>
    <row r="361" ht="27" customHeight="1">
      <c r="A361" s="51">
        <v>20408</v>
      </c>
      <c r="B361" s="53" t="s">
        <v>412</v>
      </c>
      <c r="C361" s="52">
        <f>SUM(C362:C370)</f>
        <v>123</v>
      </c>
      <c r="D361" s="52">
        <f>SUM(D362:D370)</f>
        <v>0</v>
      </c>
    </row>
    <row r="362" ht="27" customHeight="1">
      <c r="A362" s="51">
        <v>2040801</v>
      </c>
      <c r="B362" s="51" t="s">
        <v>197</v>
      </c>
      <c r="C362" s="54">
        <v>0</v>
      </c>
      <c r="D362" s="50"/>
    </row>
    <row r="363" ht="27" customHeight="1">
      <c r="A363" s="51">
        <v>2040802</v>
      </c>
      <c r="B363" s="51" t="s">
        <v>198</v>
      </c>
      <c r="C363" s="54">
        <v>0</v>
      </c>
      <c r="D363" s="50"/>
    </row>
    <row r="364" ht="27" customHeight="1">
      <c r="A364" s="51">
        <v>2040803</v>
      </c>
      <c r="B364" s="51" t="s">
        <v>199</v>
      </c>
      <c r="C364" s="54">
        <v>0</v>
      </c>
      <c r="D364" s="50"/>
    </row>
    <row r="365" ht="27" customHeight="1">
      <c r="A365" s="51">
        <v>2040804</v>
      </c>
      <c r="B365" s="51" t="s">
        <v>413</v>
      </c>
      <c r="C365" s="54">
        <v>0</v>
      </c>
      <c r="D365" s="50"/>
    </row>
    <row r="366" ht="27" customHeight="1">
      <c r="A366" s="51">
        <v>2040805</v>
      </c>
      <c r="B366" s="51" t="s">
        <v>414</v>
      </c>
      <c r="C366" s="54">
        <v>98</v>
      </c>
      <c r="D366" s="50"/>
    </row>
    <row r="367" ht="27" customHeight="1">
      <c r="A367" s="51">
        <v>2040806</v>
      </c>
      <c r="B367" s="51" t="s">
        <v>415</v>
      </c>
      <c r="C367" s="54">
        <v>0</v>
      </c>
      <c r="D367" s="50"/>
    </row>
    <row r="368" ht="27" customHeight="1">
      <c r="A368" s="51">
        <v>2040807</v>
      </c>
      <c r="B368" s="51" t="s">
        <v>238</v>
      </c>
      <c r="C368" s="54">
        <v>0</v>
      </c>
      <c r="D368" s="50"/>
    </row>
    <row r="369" ht="27" customHeight="1">
      <c r="A369" s="51">
        <v>2040850</v>
      </c>
      <c r="B369" s="51" t="s">
        <v>206</v>
      </c>
      <c r="C369" s="54">
        <v>0</v>
      </c>
      <c r="D369" s="50"/>
    </row>
    <row r="370" ht="27" customHeight="1">
      <c r="A370" s="51">
        <v>2040899</v>
      </c>
      <c r="B370" s="51" t="s">
        <v>416</v>
      </c>
      <c r="C370" s="54">
        <v>25</v>
      </c>
      <c r="D370" s="54"/>
    </row>
    <row r="371" ht="27" customHeight="1">
      <c r="A371" s="51">
        <v>20409</v>
      </c>
      <c r="B371" s="53" t="s">
        <v>417</v>
      </c>
      <c r="C371" s="52">
        <f>SUM(C372:C378)</f>
        <v>0</v>
      </c>
      <c r="D371" s="50"/>
    </row>
    <row r="372" ht="27" customHeight="1">
      <c r="A372" s="51">
        <v>2040901</v>
      </c>
      <c r="B372" s="51" t="s">
        <v>197</v>
      </c>
      <c r="C372" s="54">
        <v>0</v>
      </c>
      <c r="D372" s="50"/>
    </row>
    <row r="373" ht="27" customHeight="1">
      <c r="A373" s="51">
        <v>2040902</v>
      </c>
      <c r="B373" s="51" t="s">
        <v>198</v>
      </c>
      <c r="C373" s="54">
        <v>0</v>
      </c>
      <c r="D373" s="50"/>
    </row>
    <row r="374" ht="27" customHeight="1">
      <c r="A374" s="51">
        <v>2040903</v>
      </c>
      <c r="B374" s="51" t="s">
        <v>199</v>
      </c>
      <c r="C374" s="54">
        <v>0</v>
      </c>
      <c r="D374" s="50"/>
    </row>
    <row r="375" ht="27" customHeight="1">
      <c r="A375" s="51">
        <v>2040904</v>
      </c>
      <c r="B375" s="51" t="s">
        <v>418</v>
      </c>
      <c r="C375" s="54">
        <v>0</v>
      </c>
      <c r="D375" s="50"/>
    </row>
    <row r="376" ht="27" customHeight="1">
      <c r="A376" s="51">
        <v>2040905</v>
      </c>
      <c r="B376" s="51" t="s">
        <v>419</v>
      </c>
      <c r="C376" s="54">
        <v>0</v>
      </c>
      <c r="D376" s="50"/>
    </row>
    <row r="377" ht="27" customHeight="1">
      <c r="A377" s="51">
        <v>2040950</v>
      </c>
      <c r="B377" s="51" t="s">
        <v>206</v>
      </c>
      <c r="C377" s="54">
        <v>0</v>
      </c>
      <c r="D377" s="50"/>
    </row>
    <row r="378" ht="27" customHeight="1">
      <c r="A378" s="51">
        <v>2040999</v>
      </c>
      <c r="B378" s="51" t="s">
        <v>420</v>
      </c>
      <c r="C378" s="54">
        <v>0</v>
      </c>
      <c r="D378" s="50"/>
    </row>
    <row r="379" ht="27" customHeight="1">
      <c r="A379" s="51">
        <v>20410</v>
      </c>
      <c r="B379" s="53" t="s">
        <v>421</v>
      </c>
      <c r="C379" s="52">
        <f>SUM(C380:C384)</f>
        <v>0</v>
      </c>
      <c r="D379" s="52">
        <f>SUM(D380:D384)</f>
        <v>0</v>
      </c>
    </row>
    <row r="380" ht="27" customHeight="1">
      <c r="A380" s="51">
        <v>2041001</v>
      </c>
      <c r="B380" s="51" t="s">
        <v>197</v>
      </c>
      <c r="C380" s="54">
        <v>0</v>
      </c>
      <c r="D380" s="50"/>
    </row>
    <row r="381" ht="27" customHeight="1">
      <c r="A381" s="51">
        <v>2041002</v>
      </c>
      <c r="B381" s="51" t="s">
        <v>198</v>
      </c>
      <c r="C381" s="54">
        <v>0</v>
      </c>
      <c r="D381" s="50"/>
    </row>
    <row r="382" ht="27" customHeight="1">
      <c r="A382" s="51">
        <v>2041006</v>
      </c>
      <c r="B382" s="51" t="s">
        <v>238</v>
      </c>
      <c r="C382" s="54">
        <v>0</v>
      </c>
      <c r="D382" s="50"/>
    </row>
    <row r="383" ht="27" customHeight="1">
      <c r="A383" s="51">
        <v>2041007</v>
      </c>
      <c r="B383" s="51" t="s">
        <v>422</v>
      </c>
      <c r="C383" s="54">
        <v>0</v>
      </c>
      <c r="D383" s="50"/>
    </row>
    <row r="384" ht="27" customHeight="1">
      <c r="A384" s="51">
        <v>2041099</v>
      </c>
      <c r="B384" s="51" t="s">
        <v>423</v>
      </c>
      <c r="C384" s="54">
        <v>0</v>
      </c>
      <c r="D384" s="50"/>
    </row>
    <row r="385" ht="27" customHeight="1">
      <c r="A385" s="51">
        <v>20499</v>
      </c>
      <c r="B385" s="53" t="s">
        <v>424</v>
      </c>
      <c r="C385" s="52">
        <f>SUM(C386:C387)</f>
        <v>58</v>
      </c>
      <c r="D385" s="52">
        <f>SUM(D386:D387)</f>
        <v>2012</v>
      </c>
    </row>
    <row r="386" ht="27" customHeight="1">
      <c r="A386" s="51">
        <v>2049902</v>
      </c>
      <c r="B386" s="51" t="s">
        <v>425</v>
      </c>
      <c r="C386" s="54">
        <v>0</v>
      </c>
      <c r="D386" s="50"/>
    </row>
    <row r="387" ht="27" customHeight="1">
      <c r="A387" s="51">
        <v>2049999</v>
      </c>
      <c r="B387" s="51" t="s">
        <v>426</v>
      </c>
      <c r="C387" s="54">
        <v>58</v>
      </c>
      <c r="D387" s="50">
        <v>2012</v>
      </c>
    </row>
    <row r="388" ht="27" customHeight="1">
      <c r="A388" s="51">
        <v>205</v>
      </c>
      <c r="B388" s="53" t="s">
        <v>427</v>
      </c>
      <c r="C388" s="52">
        <f>SUM(C389,C394,C401,C407,C413,C417,C421,C425,C431,C438)</f>
        <v>57649</v>
      </c>
      <c r="D388" s="52">
        <f>SUM(D389,D394,D401,D407,D413,D417,D421,D425,D431,D438)</f>
        <v>57945</v>
      </c>
    </row>
    <row r="389" ht="27" customHeight="1">
      <c r="A389" s="51">
        <v>20501</v>
      </c>
      <c r="B389" s="53" t="s">
        <v>428</v>
      </c>
      <c r="C389" s="52">
        <f>SUM(C390:C393)</f>
        <v>750</v>
      </c>
      <c r="D389" s="52">
        <f>SUM(D390:D393)</f>
        <v>539</v>
      </c>
    </row>
    <row r="390" ht="27" customHeight="1">
      <c r="A390" s="51">
        <v>2050101</v>
      </c>
      <c r="B390" s="51" t="s">
        <v>197</v>
      </c>
      <c r="C390" s="54">
        <v>747</v>
      </c>
      <c r="D390" s="50">
        <v>539</v>
      </c>
    </row>
    <row r="391" ht="27" customHeight="1">
      <c r="A391" s="51">
        <v>2050102</v>
      </c>
      <c r="B391" s="51" t="s">
        <v>198</v>
      </c>
      <c r="C391" s="54">
        <v>0</v>
      </c>
      <c r="D391" s="50"/>
    </row>
    <row r="392" ht="27" customHeight="1">
      <c r="A392" s="51">
        <v>2050103</v>
      </c>
      <c r="B392" s="51" t="s">
        <v>199</v>
      </c>
      <c r="C392" s="54">
        <v>0</v>
      </c>
      <c r="D392" s="50"/>
    </row>
    <row r="393" ht="27" customHeight="1">
      <c r="A393" s="51">
        <v>2050199</v>
      </c>
      <c r="B393" s="51" t="s">
        <v>429</v>
      </c>
      <c r="C393" s="54">
        <v>3</v>
      </c>
      <c r="D393" s="50"/>
    </row>
    <row r="394" ht="27" customHeight="1">
      <c r="A394" s="51">
        <v>20502</v>
      </c>
      <c r="B394" s="53" t="s">
        <v>430</v>
      </c>
      <c r="C394" s="52">
        <f>SUM(C395:C400)</f>
        <v>53747</v>
      </c>
      <c r="D394" s="52">
        <f>SUM(D395:D400)</f>
        <v>31293</v>
      </c>
    </row>
    <row r="395" ht="27" customHeight="1">
      <c r="A395" s="51">
        <v>2050201</v>
      </c>
      <c r="B395" s="51" t="s">
        <v>431</v>
      </c>
      <c r="C395" s="54">
        <v>1319</v>
      </c>
      <c r="D395" s="50">
        <v>262</v>
      </c>
    </row>
    <row r="396" ht="27" customHeight="1">
      <c r="A396" s="51">
        <v>2050202</v>
      </c>
      <c r="B396" s="51" t="s">
        <v>432</v>
      </c>
      <c r="C396" s="54">
        <v>13528</v>
      </c>
      <c r="D396" s="50">
        <v>14999</v>
      </c>
    </row>
    <row r="397" ht="27" customHeight="1">
      <c r="A397" s="51">
        <v>2050203</v>
      </c>
      <c r="B397" s="51" t="s">
        <v>433</v>
      </c>
      <c r="C397" s="54">
        <v>13128</v>
      </c>
      <c r="D397" s="50">
        <v>7602</v>
      </c>
    </row>
    <row r="398" ht="27" customHeight="1">
      <c r="A398" s="51">
        <v>2050204</v>
      </c>
      <c r="B398" s="51" t="s">
        <v>434</v>
      </c>
      <c r="C398" s="54">
        <v>3409</v>
      </c>
      <c r="D398" s="50">
        <v>3185</v>
      </c>
    </row>
    <row r="399" ht="27" customHeight="1">
      <c r="A399" s="51">
        <v>2050205</v>
      </c>
      <c r="B399" s="51" t="s">
        <v>435</v>
      </c>
      <c r="C399" s="54">
        <v>43</v>
      </c>
      <c r="D399" s="50"/>
    </row>
    <row r="400" ht="27" customHeight="1">
      <c r="A400" s="51">
        <v>2050299</v>
      </c>
      <c r="B400" s="51" t="s">
        <v>436</v>
      </c>
      <c r="C400" s="54">
        <v>22320</v>
      </c>
      <c r="D400" s="50">
        <v>5245</v>
      </c>
    </row>
    <row r="401" ht="27" customHeight="1">
      <c r="A401" s="51">
        <v>20503</v>
      </c>
      <c r="B401" s="53" t="s">
        <v>437</v>
      </c>
      <c r="C401" s="52">
        <f>SUM(C402:C406)</f>
        <v>1256</v>
      </c>
      <c r="D401" s="52">
        <f>SUM(D402:D406)</f>
        <v>634</v>
      </c>
    </row>
    <row r="402" ht="27" customHeight="1">
      <c r="A402" s="51">
        <v>2050301</v>
      </c>
      <c r="B402" s="51" t="s">
        <v>438</v>
      </c>
      <c r="C402" s="54">
        <v>0</v>
      </c>
      <c r="D402" s="50"/>
    </row>
    <row r="403" ht="27" customHeight="1">
      <c r="A403" s="51">
        <v>2050302</v>
      </c>
      <c r="B403" s="51" t="s">
        <v>439</v>
      </c>
      <c r="C403" s="54">
        <v>1236</v>
      </c>
      <c r="D403" s="50">
        <v>634</v>
      </c>
    </row>
    <row r="404" ht="27" customHeight="1">
      <c r="A404" s="51">
        <v>2050303</v>
      </c>
      <c r="B404" s="51" t="s">
        <v>440</v>
      </c>
      <c r="C404" s="54">
        <v>0</v>
      </c>
      <c r="D404" s="50"/>
    </row>
    <row r="405" ht="27" customHeight="1">
      <c r="A405" s="51">
        <v>2050305</v>
      </c>
      <c r="B405" s="51" t="s">
        <v>441</v>
      </c>
      <c r="C405" s="54">
        <v>0</v>
      </c>
      <c r="D405" s="50"/>
    </row>
    <row r="406" ht="27" customHeight="1">
      <c r="A406" s="51">
        <v>2050399</v>
      </c>
      <c r="B406" s="51" t="s">
        <v>442</v>
      </c>
      <c r="C406" s="54">
        <v>20</v>
      </c>
      <c r="D406" s="50"/>
    </row>
    <row r="407" ht="27" customHeight="1">
      <c r="A407" s="51">
        <v>20504</v>
      </c>
      <c r="B407" s="53" t="s">
        <v>443</v>
      </c>
      <c r="C407" s="52">
        <f>SUM(C408:C412)</f>
        <v>0</v>
      </c>
      <c r="D407" s="52">
        <f>SUM(D408:D412)</f>
        <v>0</v>
      </c>
    </row>
    <row r="408" ht="27" customHeight="1">
      <c r="A408" s="51">
        <v>2050401</v>
      </c>
      <c r="B408" s="51" t="s">
        <v>444</v>
      </c>
      <c r="C408" s="54">
        <v>0</v>
      </c>
      <c r="D408" s="50"/>
    </row>
    <row r="409" ht="27" customHeight="1">
      <c r="A409" s="51">
        <v>2050402</v>
      </c>
      <c r="B409" s="51" t="s">
        <v>445</v>
      </c>
      <c r="C409" s="54">
        <v>0</v>
      </c>
      <c r="D409" s="50"/>
    </row>
    <row r="410" ht="27" customHeight="1">
      <c r="A410" s="51">
        <v>2050403</v>
      </c>
      <c r="B410" s="51" t="s">
        <v>446</v>
      </c>
      <c r="C410" s="54">
        <v>0</v>
      </c>
      <c r="D410" s="50"/>
    </row>
    <row r="411" ht="27" customHeight="1">
      <c r="A411" s="51">
        <v>2050404</v>
      </c>
      <c r="B411" s="51" t="s">
        <v>447</v>
      </c>
      <c r="C411" s="54">
        <v>0</v>
      </c>
      <c r="D411" s="50"/>
    </row>
    <row r="412" ht="27" customHeight="1">
      <c r="A412" s="51">
        <v>2050499</v>
      </c>
      <c r="B412" s="51" t="s">
        <v>448</v>
      </c>
      <c r="C412" s="54">
        <v>0</v>
      </c>
      <c r="D412" s="50"/>
    </row>
    <row r="413" ht="27" customHeight="1">
      <c r="A413" s="51">
        <v>20505</v>
      </c>
      <c r="B413" s="53" t="s">
        <v>449</v>
      </c>
      <c r="C413" s="52">
        <f>SUM(C414:C416)</f>
        <v>0</v>
      </c>
      <c r="D413" s="52">
        <f>SUM(D414:D416)</f>
        <v>0</v>
      </c>
    </row>
    <row r="414" ht="27" customHeight="1">
      <c r="A414" s="51">
        <v>2050501</v>
      </c>
      <c r="B414" s="51" t="s">
        <v>450</v>
      </c>
      <c r="C414" s="54">
        <v>0</v>
      </c>
      <c r="D414" s="50"/>
    </row>
    <row r="415" ht="27" customHeight="1">
      <c r="A415" s="51">
        <v>2050502</v>
      </c>
      <c r="B415" s="51" t="s">
        <v>451</v>
      </c>
      <c r="C415" s="54">
        <v>0</v>
      </c>
      <c r="D415" s="50"/>
    </row>
    <row r="416" ht="27" customHeight="1">
      <c r="A416" s="51">
        <v>2050599</v>
      </c>
      <c r="B416" s="51" t="s">
        <v>452</v>
      </c>
      <c r="C416" s="54">
        <v>0</v>
      </c>
      <c r="D416" s="50"/>
    </row>
    <row r="417" ht="27" customHeight="1">
      <c r="A417" s="51">
        <v>20506</v>
      </c>
      <c r="B417" s="53" t="s">
        <v>453</v>
      </c>
      <c r="C417" s="52">
        <f>SUM(C418:C420)</f>
        <v>0</v>
      </c>
      <c r="D417" s="52">
        <f>SUM(D418:D420)</f>
        <v>0</v>
      </c>
    </row>
    <row r="418" ht="27" customHeight="1">
      <c r="A418" s="51">
        <v>2050601</v>
      </c>
      <c r="B418" s="51" t="s">
        <v>454</v>
      </c>
      <c r="C418" s="54">
        <v>0</v>
      </c>
      <c r="D418" s="50"/>
    </row>
    <row r="419" ht="27" customHeight="1">
      <c r="A419" s="51">
        <v>2050602</v>
      </c>
      <c r="B419" s="51" t="s">
        <v>455</v>
      </c>
      <c r="C419" s="54">
        <v>0</v>
      </c>
      <c r="D419" s="50"/>
    </row>
    <row r="420" ht="27" customHeight="1">
      <c r="A420" s="51">
        <v>2050699</v>
      </c>
      <c r="B420" s="51" t="s">
        <v>456</v>
      </c>
      <c r="C420" s="54">
        <v>0</v>
      </c>
      <c r="D420" s="50"/>
    </row>
    <row r="421" ht="27" customHeight="1">
      <c r="A421" s="51">
        <v>20507</v>
      </c>
      <c r="B421" s="53" t="s">
        <v>457</v>
      </c>
      <c r="C421" s="52">
        <f>SUM(C422:C424)</f>
        <v>116</v>
      </c>
      <c r="D421" s="52">
        <f>SUM(D422:D424)</f>
        <v>115</v>
      </c>
    </row>
    <row r="422" ht="27" customHeight="1">
      <c r="A422" s="51">
        <v>2050701</v>
      </c>
      <c r="B422" s="51" t="s">
        <v>458</v>
      </c>
      <c r="C422" s="54">
        <v>116</v>
      </c>
      <c r="D422" s="50">
        <v>115</v>
      </c>
    </row>
    <row r="423" ht="27" customHeight="1">
      <c r="A423" s="51">
        <v>2050702</v>
      </c>
      <c r="B423" s="51" t="s">
        <v>459</v>
      </c>
      <c r="C423" s="54">
        <v>0</v>
      </c>
      <c r="D423" s="50"/>
    </row>
    <row r="424" ht="27" customHeight="1">
      <c r="A424" s="51">
        <v>2050799</v>
      </c>
      <c r="B424" s="51" t="s">
        <v>460</v>
      </c>
      <c r="C424" s="54">
        <v>0</v>
      </c>
      <c r="D424" s="50"/>
    </row>
    <row r="425" ht="27" customHeight="1">
      <c r="A425" s="51">
        <v>20508</v>
      </c>
      <c r="B425" s="53" t="s">
        <v>461</v>
      </c>
      <c r="C425" s="52">
        <f>SUM(C426:C430)</f>
        <v>496</v>
      </c>
      <c r="D425" s="52">
        <f>SUM(D426:D430)</f>
        <v>654</v>
      </c>
    </row>
    <row r="426" ht="27" customHeight="1">
      <c r="A426" s="51">
        <v>2050801</v>
      </c>
      <c r="B426" s="51" t="s">
        <v>462</v>
      </c>
      <c r="C426" s="54">
        <v>158</v>
      </c>
      <c r="D426" s="50">
        <v>469</v>
      </c>
    </row>
    <row r="427" ht="27" customHeight="1">
      <c r="A427" s="51">
        <v>2050802</v>
      </c>
      <c r="B427" s="51" t="s">
        <v>463</v>
      </c>
      <c r="C427" s="54">
        <v>299</v>
      </c>
      <c r="D427" s="50">
        <v>185</v>
      </c>
    </row>
    <row r="428" ht="27" customHeight="1">
      <c r="A428" s="51">
        <v>2050803</v>
      </c>
      <c r="B428" s="51" t="s">
        <v>464</v>
      </c>
      <c r="C428" s="54">
        <v>0</v>
      </c>
      <c r="D428" s="50"/>
    </row>
    <row r="429" ht="27" customHeight="1">
      <c r="A429" s="51">
        <v>2050804</v>
      </c>
      <c r="B429" s="51" t="s">
        <v>465</v>
      </c>
      <c r="C429" s="54">
        <v>0</v>
      </c>
      <c r="D429" s="50"/>
    </row>
    <row r="430" ht="27" customHeight="1">
      <c r="A430" s="51">
        <v>2050899</v>
      </c>
      <c r="B430" s="51" t="s">
        <v>466</v>
      </c>
      <c r="C430" s="54">
        <v>39</v>
      </c>
      <c r="D430" s="50"/>
    </row>
    <row r="431" ht="27" customHeight="1">
      <c r="A431" s="51">
        <v>20509</v>
      </c>
      <c r="B431" s="53" t="s">
        <v>467</v>
      </c>
      <c r="C431" s="52">
        <f>SUM(C432:C437)</f>
        <v>297</v>
      </c>
      <c r="D431" s="52">
        <f>SUM(D432:D437)</f>
        <v>0</v>
      </c>
    </row>
    <row r="432" ht="27" customHeight="1">
      <c r="A432" s="51">
        <v>2050901</v>
      </c>
      <c r="B432" s="51" t="s">
        <v>468</v>
      </c>
      <c r="C432" s="54">
        <v>0</v>
      </c>
      <c r="D432" s="50"/>
    </row>
    <row r="433" ht="27" customHeight="1">
      <c r="A433" s="51">
        <v>2050902</v>
      </c>
      <c r="B433" s="51" t="s">
        <v>469</v>
      </c>
      <c r="C433" s="54">
        <v>0</v>
      </c>
      <c r="D433" s="50"/>
    </row>
    <row r="434" ht="27" customHeight="1">
      <c r="A434" s="51">
        <v>2050903</v>
      </c>
      <c r="B434" s="51" t="s">
        <v>470</v>
      </c>
      <c r="C434" s="54">
        <v>0</v>
      </c>
      <c r="D434" s="50"/>
    </row>
    <row r="435" ht="27" customHeight="1">
      <c r="A435" s="51">
        <v>2050904</v>
      </c>
      <c r="B435" s="51" t="s">
        <v>471</v>
      </c>
      <c r="C435" s="54">
        <v>0</v>
      </c>
      <c r="D435" s="50"/>
    </row>
    <row r="436" ht="27" customHeight="1">
      <c r="A436" s="51">
        <v>2050905</v>
      </c>
      <c r="B436" s="51" t="s">
        <v>472</v>
      </c>
      <c r="C436" s="54">
        <v>0</v>
      </c>
      <c r="D436" s="50"/>
    </row>
    <row r="437" ht="27" customHeight="1">
      <c r="A437" s="51">
        <v>2050999</v>
      </c>
      <c r="B437" s="51" t="s">
        <v>473</v>
      </c>
      <c r="C437" s="54">
        <v>297</v>
      </c>
      <c r="D437" s="50"/>
    </row>
    <row r="438" ht="27" customHeight="1">
      <c r="A438" s="51">
        <v>20599</v>
      </c>
      <c r="B438" s="53" t="s">
        <v>474</v>
      </c>
      <c r="C438" s="52">
        <f>C439</f>
        <v>987</v>
      </c>
      <c r="D438" s="52">
        <f>D439</f>
        <v>24710</v>
      </c>
    </row>
    <row r="439" ht="27" customHeight="1">
      <c r="A439" s="51">
        <v>2059999</v>
      </c>
      <c r="B439" s="51" t="s">
        <v>475</v>
      </c>
      <c r="C439" s="54">
        <v>987</v>
      </c>
      <c r="D439" s="50">
        <v>24710</v>
      </c>
    </row>
    <row r="440" ht="27" customHeight="1">
      <c r="A440" s="51">
        <v>206</v>
      </c>
      <c r="B440" s="53" t="s">
        <v>476</v>
      </c>
      <c r="C440" s="52">
        <f>SUM(C441,C446,C455,C461,C466,C471,C476,C483,C487,C491)</f>
        <v>6019</v>
      </c>
      <c r="D440" s="52">
        <f>SUM(D441,D446,D455,D461,D466,D471,D476,D483,D487,D491)</f>
        <v>954</v>
      </c>
    </row>
    <row r="441" ht="27" customHeight="1">
      <c r="A441" s="51">
        <v>20601</v>
      </c>
      <c r="B441" s="53" t="s">
        <v>477</v>
      </c>
      <c r="C441" s="52">
        <f>SUM(C442:C445)</f>
        <v>702</v>
      </c>
      <c r="D441" s="52">
        <f>SUM(D442:D445)</f>
        <v>75</v>
      </c>
    </row>
    <row r="442" ht="27" customHeight="1">
      <c r="A442" s="51">
        <v>2060101</v>
      </c>
      <c r="B442" s="51" t="s">
        <v>197</v>
      </c>
      <c r="C442" s="54">
        <v>65</v>
      </c>
      <c r="D442" s="50">
        <v>75</v>
      </c>
    </row>
    <row r="443" ht="27" customHeight="1">
      <c r="A443" s="51">
        <v>2060102</v>
      </c>
      <c r="B443" s="51" t="s">
        <v>198</v>
      </c>
      <c r="C443" s="54">
        <v>20</v>
      </c>
      <c r="D443" s="50"/>
    </row>
    <row r="444" ht="27" customHeight="1">
      <c r="A444" s="51">
        <v>2060103</v>
      </c>
      <c r="B444" s="51" t="s">
        <v>199</v>
      </c>
      <c r="C444" s="54">
        <v>0</v>
      </c>
      <c r="D444" s="50"/>
    </row>
    <row r="445" ht="27" customHeight="1">
      <c r="A445" s="51">
        <v>2060199</v>
      </c>
      <c r="B445" s="51" t="s">
        <v>478</v>
      </c>
      <c r="C445" s="54">
        <v>617</v>
      </c>
      <c r="D445" s="50"/>
    </row>
    <row r="446" ht="27" customHeight="1">
      <c r="A446" s="51">
        <v>20602</v>
      </c>
      <c r="B446" s="53" t="s">
        <v>479</v>
      </c>
      <c r="C446" s="52">
        <f>SUM(C447:C454)</f>
        <v>1370</v>
      </c>
      <c r="D446" s="50"/>
    </row>
    <row r="447" ht="27" customHeight="1">
      <c r="A447" s="51">
        <v>2060201</v>
      </c>
      <c r="B447" s="51" t="s">
        <v>480</v>
      </c>
      <c r="C447" s="54">
        <v>0</v>
      </c>
      <c r="D447" s="50"/>
    </row>
    <row r="448" ht="27" customHeight="1">
      <c r="A448" s="51">
        <v>2060203</v>
      </c>
      <c r="B448" s="51" t="s">
        <v>481</v>
      </c>
      <c r="C448" s="54">
        <v>0</v>
      </c>
      <c r="D448" s="50"/>
    </row>
    <row r="449" ht="27" customHeight="1">
      <c r="A449" s="51">
        <v>2060204</v>
      </c>
      <c r="B449" s="51" t="s">
        <v>482</v>
      </c>
      <c r="C449" s="54">
        <v>0</v>
      </c>
      <c r="D449" s="50"/>
    </row>
    <row r="450" ht="27" customHeight="1">
      <c r="A450" s="51">
        <v>2060205</v>
      </c>
      <c r="B450" s="51" t="s">
        <v>483</v>
      </c>
      <c r="C450" s="54">
        <v>0</v>
      </c>
      <c r="D450" s="50"/>
    </row>
    <row r="451" ht="27" customHeight="1">
      <c r="A451" s="51">
        <v>2060206</v>
      </c>
      <c r="B451" s="51" t="s">
        <v>484</v>
      </c>
      <c r="C451" s="54">
        <v>0</v>
      </c>
      <c r="D451" s="50"/>
    </row>
    <row r="452" ht="27" customHeight="1">
      <c r="A452" s="51">
        <v>2060207</v>
      </c>
      <c r="B452" s="51" t="s">
        <v>485</v>
      </c>
      <c r="C452" s="54">
        <v>0</v>
      </c>
      <c r="D452" s="50"/>
    </row>
    <row r="453" ht="27" customHeight="1">
      <c r="A453" s="51">
        <v>2060208</v>
      </c>
      <c r="B453" s="51" t="s">
        <v>486</v>
      </c>
      <c r="C453" s="54">
        <v>100</v>
      </c>
      <c r="D453" s="50"/>
    </row>
    <row r="454" ht="27" customHeight="1">
      <c r="A454" s="51">
        <v>2060299</v>
      </c>
      <c r="B454" s="51" t="s">
        <v>487</v>
      </c>
      <c r="C454" s="54">
        <v>1270</v>
      </c>
      <c r="D454" s="50"/>
    </row>
    <row r="455" ht="27" customHeight="1">
      <c r="A455" s="51">
        <v>20603</v>
      </c>
      <c r="B455" s="53" t="s">
        <v>488</v>
      </c>
      <c r="C455" s="52">
        <f>SUM(C456:C460)</f>
        <v>0</v>
      </c>
      <c r="D455" s="50"/>
    </row>
    <row r="456" ht="27" customHeight="1">
      <c r="A456" s="51">
        <v>2060301</v>
      </c>
      <c r="B456" s="51" t="s">
        <v>480</v>
      </c>
      <c r="C456" s="54">
        <v>0</v>
      </c>
      <c r="D456" s="50"/>
    </row>
    <row r="457" ht="27" customHeight="1">
      <c r="A457" s="51">
        <v>2060302</v>
      </c>
      <c r="B457" s="51" t="s">
        <v>489</v>
      </c>
      <c r="C457" s="54">
        <v>0</v>
      </c>
      <c r="D457" s="50"/>
    </row>
    <row r="458" ht="27" customHeight="1">
      <c r="A458" s="51">
        <v>2060303</v>
      </c>
      <c r="B458" s="51" t="s">
        <v>490</v>
      </c>
      <c r="C458" s="54">
        <v>0</v>
      </c>
      <c r="D458" s="50"/>
    </row>
    <row r="459" ht="27" customHeight="1">
      <c r="A459" s="51">
        <v>2060304</v>
      </c>
      <c r="B459" s="51" t="s">
        <v>491</v>
      </c>
      <c r="C459" s="54">
        <v>0</v>
      </c>
      <c r="D459" s="50"/>
    </row>
    <row r="460" ht="27" customHeight="1">
      <c r="A460" s="51">
        <v>2060399</v>
      </c>
      <c r="B460" s="51" t="s">
        <v>492</v>
      </c>
      <c r="C460" s="54">
        <v>0</v>
      </c>
      <c r="D460" s="50"/>
    </row>
    <row r="461" ht="27" customHeight="1">
      <c r="A461" s="51">
        <v>20604</v>
      </c>
      <c r="B461" s="53" t="s">
        <v>493</v>
      </c>
      <c r="C461" s="52">
        <f>SUM(C462:C465)</f>
        <v>520</v>
      </c>
      <c r="D461" s="50"/>
    </row>
    <row r="462" ht="27" customHeight="1">
      <c r="A462" s="51">
        <v>2060401</v>
      </c>
      <c r="B462" s="51" t="s">
        <v>480</v>
      </c>
      <c r="C462" s="54">
        <v>0</v>
      </c>
      <c r="D462" s="50"/>
    </row>
    <row r="463" ht="27" customHeight="1">
      <c r="A463" s="51">
        <v>2060404</v>
      </c>
      <c r="B463" s="51" t="s">
        <v>494</v>
      </c>
      <c r="C463" s="54">
        <v>520</v>
      </c>
      <c r="D463" s="50"/>
    </row>
    <row r="464" ht="27" customHeight="1">
      <c r="A464" s="51">
        <v>2060405</v>
      </c>
      <c r="B464" s="51" t="s">
        <v>495</v>
      </c>
      <c r="C464" s="54">
        <v>0</v>
      </c>
      <c r="D464" s="50"/>
    </row>
    <row r="465" ht="27" customHeight="1">
      <c r="A465" s="51">
        <v>2060499</v>
      </c>
      <c r="B465" s="51" t="s">
        <v>496</v>
      </c>
      <c r="C465" s="54">
        <v>0</v>
      </c>
      <c r="D465" s="50"/>
    </row>
    <row r="466" ht="27" customHeight="1">
      <c r="A466" s="51">
        <v>20605</v>
      </c>
      <c r="B466" s="53" t="s">
        <v>497</v>
      </c>
      <c r="C466" s="52">
        <f>SUM(C467:C470)</f>
        <v>69</v>
      </c>
      <c r="D466" s="50"/>
    </row>
    <row r="467" ht="27" customHeight="1">
      <c r="A467" s="51">
        <v>2060501</v>
      </c>
      <c r="B467" s="51" t="s">
        <v>480</v>
      </c>
      <c r="C467" s="54">
        <v>0</v>
      </c>
      <c r="D467" s="50"/>
    </row>
    <row r="468" ht="27" customHeight="1">
      <c r="A468" s="51">
        <v>2060502</v>
      </c>
      <c r="B468" s="51" t="s">
        <v>498</v>
      </c>
      <c r="C468" s="54">
        <v>0</v>
      </c>
      <c r="D468" s="50"/>
    </row>
    <row r="469" ht="27" customHeight="1">
      <c r="A469" s="51">
        <v>2060503</v>
      </c>
      <c r="B469" s="51" t="s">
        <v>499</v>
      </c>
      <c r="C469" s="54">
        <v>0</v>
      </c>
      <c r="D469" s="50"/>
    </row>
    <row r="470" ht="27" customHeight="1">
      <c r="A470" s="51">
        <v>2060599</v>
      </c>
      <c r="B470" s="51" t="s">
        <v>500</v>
      </c>
      <c r="C470" s="54">
        <v>69</v>
      </c>
      <c r="D470" s="50"/>
    </row>
    <row r="471" ht="27" customHeight="1">
      <c r="A471" s="51">
        <v>20606</v>
      </c>
      <c r="B471" s="53" t="s">
        <v>501</v>
      </c>
      <c r="C471" s="52">
        <f>SUM(C472:C475)</f>
        <v>0</v>
      </c>
      <c r="D471" s="50"/>
    </row>
    <row r="472" ht="27" customHeight="1">
      <c r="A472" s="51">
        <v>2060601</v>
      </c>
      <c r="B472" s="51" t="s">
        <v>502</v>
      </c>
      <c r="C472" s="54">
        <v>0</v>
      </c>
      <c r="D472" s="50"/>
    </row>
    <row r="473" ht="27" customHeight="1">
      <c r="A473" s="51">
        <v>2060602</v>
      </c>
      <c r="B473" s="51" t="s">
        <v>503</v>
      </c>
      <c r="C473" s="54">
        <v>0</v>
      </c>
      <c r="D473" s="50"/>
    </row>
    <row r="474" ht="27" customHeight="1">
      <c r="A474" s="51">
        <v>2060603</v>
      </c>
      <c r="B474" s="51" t="s">
        <v>504</v>
      </c>
      <c r="C474" s="54">
        <v>0</v>
      </c>
      <c r="D474" s="50"/>
    </row>
    <row r="475" ht="27" customHeight="1">
      <c r="A475" s="51">
        <v>2060699</v>
      </c>
      <c r="B475" s="51" t="s">
        <v>505</v>
      </c>
      <c r="C475" s="54">
        <v>0</v>
      </c>
      <c r="D475" s="50"/>
    </row>
    <row r="476" ht="27" customHeight="1">
      <c r="A476" s="51">
        <v>20607</v>
      </c>
      <c r="B476" s="53" t="s">
        <v>506</v>
      </c>
      <c r="C476" s="52">
        <f>SUM(C477:C482)</f>
        <v>313</v>
      </c>
      <c r="D476" s="50"/>
    </row>
    <row r="477" ht="27" customHeight="1">
      <c r="A477" s="51">
        <v>2060701</v>
      </c>
      <c r="B477" s="51" t="s">
        <v>480</v>
      </c>
      <c r="C477" s="54">
        <v>28</v>
      </c>
      <c r="D477" s="50"/>
    </row>
    <row r="478" ht="27" customHeight="1">
      <c r="A478" s="51">
        <v>2060702</v>
      </c>
      <c r="B478" s="51" t="s">
        <v>507</v>
      </c>
      <c r="C478" s="54">
        <v>282</v>
      </c>
      <c r="D478" s="50"/>
    </row>
    <row r="479" ht="27" customHeight="1">
      <c r="A479" s="51">
        <v>2060703</v>
      </c>
      <c r="B479" s="51" t="s">
        <v>508</v>
      </c>
      <c r="C479" s="54">
        <v>0</v>
      </c>
      <c r="D479" s="50"/>
    </row>
    <row r="480" ht="27" customHeight="1">
      <c r="A480" s="51">
        <v>2060704</v>
      </c>
      <c r="B480" s="51" t="s">
        <v>509</v>
      </c>
      <c r="C480" s="54">
        <v>0</v>
      </c>
      <c r="D480" s="50"/>
    </row>
    <row r="481" ht="27" customHeight="1">
      <c r="A481" s="51">
        <v>2060705</v>
      </c>
      <c r="B481" s="51" t="s">
        <v>510</v>
      </c>
      <c r="C481" s="54">
        <v>0</v>
      </c>
      <c r="D481" s="50"/>
    </row>
    <row r="482" ht="27" customHeight="1">
      <c r="A482" s="51">
        <v>2060799</v>
      </c>
      <c r="B482" s="51" t="s">
        <v>511</v>
      </c>
      <c r="C482" s="54">
        <v>3</v>
      </c>
      <c r="D482" s="50"/>
    </row>
    <row r="483" ht="27" customHeight="1">
      <c r="A483" s="51">
        <v>20608</v>
      </c>
      <c r="B483" s="53" t="s">
        <v>512</v>
      </c>
      <c r="C483" s="52">
        <f>SUM(C484:C486)</f>
        <v>0</v>
      </c>
      <c r="D483" s="50"/>
    </row>
    <row r="484" ht="27" customHeight="1">
      <c r="A484" s="51">
        <v>2060801</v>
      </c>
      <c r="B484" s="51" t="s">
        <v>513</v>
      </c>
      <c r="C484" s="54">
        <v>0</v>
      </c>
      <c r="D484" s="50"/>
    </row>
    <row r="485" ht="27" customHeight="1">
      <c r="A485" s="51">
        <v>2060802</v>
      </c>
      <c r="B485" s="51" t="s">
        <v>514</v>
      </c>
      <c r="C485" s="54">
        <v>0</v>
      </c>
      <c r="D485" s="50"/>
    </row>
    <row r="486" ht="27" customHeight="1">
      <c r="A486" s="51">
        <v>2060899</v>
      </c>
      <c r="B486" s="51" t="s">
        <v>515</v>
      </c>
      <c r="C486" s="54">
        <v>0</v>
      </c>
      <c r="D486" s="50"/>
    </row>
    <row r="487" ht="27" customHeight="1">
      <c r="A487" s="51">
        <v>20609</v>
      </c>
      <c r="B487" s="53" t="s">
        <v>516</v>
      </c>
      <c r="C487" s="52">
        <f>SUM(C488:C490)</f>
        <v>59</v>
      </c>
      <c r="D487" s="50"/>
    </row>
    <row r="488" ht="27" customHeight="1">
      <c r="A488" s="51">
        <v>2060901</v>
      </c>
      <c r="B488" s="51" t="s">
        <v>517</v>
      </c>
      <c r="C488" s="54">
        <v>0</v>
      </c>
      <c r="D488" s="50"/>
    </row>
    <row r="489" ht="27" customHeight="1">
      <c r="A489" s="51">
        <v>2060902</v>
      </c>
      <c r="B489" s="51" t="s">
        <v>518</v>
      </c>
      <c r="C489" s="54">
        <v>0</v>
      </c>
      <c r="D489" s="50"/>
    </row>
    <row r="490" ht="27" customHeight="1">
      <c r="A490" s="51">
        <v>2060999</v>
      </c>
      <c r="B490" s="51" t="s">
        <v>519</v>
      </c>
      <c r="C490" s="54">
        <v>59</v>
      </c>
      <c r="D490" s="50"/>
    </row>
    <row r="491" ht="27" customHeight="1">
      <c r="A491" s="51">
        <v>20699</v>
      </c>
      <c r="B491" s="53" t="s">
        <v>520</v>
      </c>
      <c r="C491" s="52">
        <f>SUM(C492:C495)</f>
        <v>2986</v>
      </c>
      <c r="D491" s="52">
        <f>SUM(D492:D495)</f>
        <v>879</v>
      </c>
    </row>
    <row r="492" ht="27" customHeight="1">
      <c r="A492" s="51">
        <v>2069901</v>
      </c>
      <c r="B492" s="51" t="s">
        <v>521</v>
      </c>
      <c r="C492" s="54">
        <v>0</v>
      </c>
      <c r="D492" s="50"/>
    </row>
    <row r="493" ht="27" customHeight="1">
      <c r="A493" s="51">
        <v>2069902</v>
      </c>
      <c r="B493" s="51" t="s">
        <v>522</v>
      </c>
      <c r="C493" s="54">
        <v>0</v>
      </c>
      <c r="D493" s="50"/>
    </row>
    <row r="494" ht="27" customHeight="1">
      <c r="A494" s="51">
        <v>2069903</v>
      </c>
      <c r="B494" s="51" t="s">
        <v>523</v>
      </c>
      <c r="C494" s="54">
        <v>0</v>
      </c>
      <c r="D494" s="50"/>
    </row>
    <row r="495" ht="27" customHeight="1">
      <c r="A495" s="51">
        <v>2069999</v>
      </c>
      <c r="B495" s="51" t="s">
        <v>524</v>
      </c>
      <c r="C495" s="54">
        <v>2986</v>
      </c>
      <c r="D495" s="50">
        <v>879</v>
      </c>
    </row>
    <row r="496" ht="27" customHeight="1">
      <c r="A496" s="51">
        <v>207</v>
      </c>
      <c r="B496" s="53" t="s">
        <v>525</v>
      </c>
      <c r="C496" s="52">
        <f>SUM(C497,C513,C521,C532,C541,C549)</f>
        <v>3356</v>
      </c>
      <c r="D496" s="52">
        <f>SUM(D497,D513,D521,D532,D541,D549)</f>
        <v>3327</v>
      </c>
    </row>
    <row r="497" ht="27" customHeight="1">
      <c r="A497" s="51">
        <v>20701</v>
      </c>
      <c r="B497" s="53" t="s">
        <v>526</v>
      </c>
      <c r="C497" s="52">
        <f>SUM(C498:C512)</f>
        <v>1963</v>
      </c>
      <c r="D497" s="52">
        <f>SUM(D498:D512)</f>
        <v>2376</v>
      </c>
    </row>
    <row r="498" ht="27" customHeight="1">
      <c r="A498" s="51">
        <v>2070101</v>
      </c>
      <c r="B498" s="51" t="s">
        <v>197</v>
      </c>
      <c r="C498" s="54">
        <v>596</v>
      </c>
      <c r="D498" s="50">
        <v>255</v>
      </c>
    </row>
    <row r="499" ht="27" customHeight="1">
      <c r="A499" s="51">
        <v>2070102</v>
      </c>
      <c r="B499" s="51" t="s">
        <v>198</v>
      </c>
      <c r="C499" s="54">
        <v>0</v>
      </c>
      <c r="D499" s="50"/>
    </row>
    <row r="500" ht="27" customHeight="1">
      <c r="A500" s="51">
        <v>2070103</v>
      </c>
      <c r="B500" s="51" t="s">
        <v>199</v>
      </c>
      <c r="C500" s="54">
        <v>0</v>
      </c>
      <c r="D500" s="50"/>
    </row>
    <row r="501" ht="27" customHeight="1">
      <c r="A501" s="51">
        <v>2070104</v>
      </c>
      <c r="B501" s="51" t="s">
        <v>527</v>
      </c>
      <c r="C501" s="54">
        <v>11</v>
      </c>
      <c r="D501" s="50">
        <v>57</v>
      </c>
    </row>
    <row r="502" ht="27" customHeight="1">
      <c r="A502" s="51">
        <v>2070105</v>
      </c>
      <c r="B502" s="51" t="s">
        <v>528</v>
      </c>
      <c r="C502" s="54">
        <v>0</v>
      </c>
      <c r="D502" s="50"/>
    </row>
    <row r="503" ht="27" customHeight="1">
      <c r="A503" s="51">
        <v>2070106</v>
      </c>
      <c r="B503" s="51" t="s">
        <v>529</v>
      </c>
      <c r="C503" s="54">
        <v>0</v>
      </c>
      <c r="D503" s="50"/>
    </row>
    <row r="504" ht="27" customHeight="1">
      <c r="A504" s="51">
        <v>2070107</v>
      </c>
      <c r="B504" s="51" t="s">
        <v>530</v>
      </c>
      <c r="C504" s="54">
        <v>0</v>
      </c>
      <c r="D504" s="50"/>
    </row>
    <row r="505" ht="27" customHeight="1">
      <c r="A505" s="51">
        <v>2070108</v>
      </c>
      <c r="B505" s="51" t="s">
        <v>531</v>
      </c>
      <c r="C505" s="54">
        <v>60</v>
      </c>
      <c r="D505" s="50"/>
    </row>
    <row r="506" ht="27" customHeight="1">
      <c r="A506" s="51">
        <v>2070109</v>
      </c>
      <c r="B506" s="51" t="s">
        <v>532</v>
      </c>
      <c r="C506" s="54">
        <v>35</v>
      </c>
      <c r="D506" s="50">
        <v>123</v>
      </c>
    </row>
    <row r="507" ht="27" customHeight="1">
      <c r="A507" s="51">
        <v>2070110</v>
      </c>
      <c r="B507" s="51" t="s">
        <v>533</v>
      </c>
      <c r="C507" s="54">
        <v>203</v>
      </c>
      <c r="D507" s="50">
        <v>11</v>
      </c>
    </row>
    <row r="508" ht="27" customHeight="1">
      <c r="A508" s="51">
        <v>2070111</v>
      </c>
      <c r="B508" s="51" t="s">
        <v>534</v>
      </c>
      <c r="C508" s="54">
        <v>0</v>
      </c>
      <c r="D508" s="50"/>
    </row>
    <row r="509" ht="27" customHeight="1">
      <c r="A509" s="51">
        <v>2070112</v>
      </c>
      <c r="B509" s="51" t="s">
        <v>535</v>
      </c>
      <c r="C509" s="54">
        <v>154</v>
      </c>
      <c r="D509" s="50">
        <v>99</v>
      </c>
    </row>
    <row r="510" ht="27" customHeight="1">
      <c r="A510" s="51">
        <v>2070113</v>
      </c>
      <c r="B510" s="51" t="s">
        <v>536</v>
      </c>
      <c r="C510" s="54">
        <v>0</v>
      </c>
      <c r="D510" s="50">
        <v>1831</v>
      </c>
    </row>
    <row r="511" ht="27" customHeight="1">
      <c r="A511" s="51">
        <v>2070114</v>
      </c>
      <c r="B511" s="51" t="s">
        <v>537</v>
      </c>
      <c r="C511" s="54">
        <v>0</v>
      </c>
      <c r="D511" s="50"/>
    </row>
    <row r="512" ht="27" customHeight="1">
      <c r="A512" s="51">
        <v>2070199</v>
      </c>
      <c r="B512" s="51" t="s">
        <v>538</v>
      </c>
      <c r="C512" s="54">
        <v>904</v>
      </c>
      <c r="D512" s="50"/>
    </row>
    <row r="513" ht="27" customHeight="1">
      <c r="A513" s="51">
        <v>20702</v>
      </c>
      <c r="B513" s="53" t="s">
        <v>539</v>
      </c>
      <c r="C513" s="52">
        <f>SUM(C514:C520)</f>
        <v>157</v>
      </c>
      <c r="D513" s="52">
        <f>SUM(D514:D520)</f>
        <v>47</v>
      </c>
    </row>
    <row r="514" ht="27" customHeight="1">
      <c r="A514" s="51">
        <v>2070201</v>
      </c>
      <c r="B514" s="51" t="s">
        <v>197</v>
      </c>
      <c r="C514" s="54">
        <v>0</v>
      </c>
      <c r="D514" s="50"/>
    </row>
    <row r="515" ht="27" customHeight="1">
      <c r="A515" s="51">
        <v>2070202</v>
      </c>
      <c r="B515" s="51" t="s">
        <v>198</v>
      </c>
      <c r="C515" s="54">
        <v>0</v>
      </c>
      <c r="D515" s="50"/>
    </row>
    <row r="516" ht="27" customHeight="1">
      <c r="A516" s="51">
        <v>2070203</v>
      </c>
      <c r="B516" s="51" t="s">
        <v>199</v>
      </c>
      <c r="C516" s="54">
        <v>0</v>
      </c>
      <c r="D516" s="50"/>
    </row>
    <row r="517" ht="27" customHeight="1">
      <c r="A517" s="51">
        <v>2070204</v>
      </c>
      <c r="B517" s="51" t="s">
        <v>540</v>
      </c>
      <c r="C517" s="54">
        <v>157</v>
      </c>
      <c r="D517" s="50">
        <v>47</v>
      </c>
    </row>
    <row r="518" ht="27" customHeight="1">
      <c r="A518" s="51">
        <v>2070205</v>
      </c>
      <c r="B518" s="51" t="s">
        <v>541</v>
      </c>
      <c r="C518" s="54">
        <v>0</v>
      </c>
      <c r="D518" s="50"/>
    </row>
    <row r="519" ht="27" customHeight="1">
      <c r="A519" s="51">
        <v>2070206</v>
      </c>
      <c r="B519" s="51" t="s">
        <v>542</v>
      </c>
      <c r="C519" s="54">
        <v>0</v>
      </c>
      <c r="D519" s="50"/>
    </row>
    <row r="520" ht="27" customHeight="1">
      <c r="A520" s="51">
        <v>2070299</v>
      </c>
      <c r="B520" s="51" t="s">
        <v>543</v>
      </c>
      <c r="C520" s="54">
        <v>0</v>
      </c>
      <c r="D520" s="50"/>
    </row>
    <row r="521" ht="27" customHeight="1">
      <c r="A521" s="51">
        <v>20703</v>
      </c>
      <c r="B521" s="53" t="s">
        <v>544</v>
      </c>
      <c r="C521" s="52">
        <f>SUM(C522:C531)</f>
        <v>20</v>
      </c>
      <c r="D521" s="52">
        <f>SUM(D522:D531)</f>
        <v>78</v>
      </c>
    </row>
    <row r="522" ht="27" customHeight="1">
      <c r="A522" s="51">
        <v>2070301</v>
      </c>
      <c r="B522" s="51" t="s">
        <v>197</v>
      </c>
      <c r="C522" s="54">
        <v>1</v>
      </c>
      <c r="D522" s="50">
        <v>31</v>
      </c>
    </row>
    <row r="523" ht="27" customHeight="1">
      <c r="A523" s="51">
        <v>2070302</v>
      </c>
      <c r="B523" s="51" t="s">
        <v>198</v>
      </c>
      <c r="C523" s="54">
        <v>0</v>
      </c>
      <c r="D523" s="50"/>
    </row>
    <row r="524" ht="27" customHeight="1">
      <c r="A524" s="51">
        <v>2070303</v>
      </c>
      <c r="B524" s="51" t="s">
        <v>199</v>
      </c>
      <c r="C524" s="54">
        <v>0</v>
      </c>
      <c r="D524" s="50"/>
    </row>
    <row r="525" ht="27" customHeight="1">
      <c r="A525" s="51">
        <v>2070304</v>
      </c>
      <c r="B525" s="51" t="s">
        <v>545</v>
      </c>
      <c r="C525" s="54">
        <v>0</v>
      </c>
      <c r="D525" s="50"/>
    </row>
    <row r="526" ht="27" customHeight="1">
      <c r="A526" s="51">
        <v>2070305</v>
      </c>
      <c r="B526" s="51" t="s">
        <v>546</v>
      </c>
      <c r="C526" s="54">
        <v>0</v>
      </c>
      <c r="D526" s="50"/>
    </row>
    <row r="527" ht="27" customHeight="1">
      <c r="A527" s="51">
        <v>2070306</v>
      </c>
      <c r="B527" s="51" t="s">
        <v>547</v>
      </c>
      <c r="C527" s="54">
        <v>0</v>
      </c>
      <c r="D527" s="50"/>
    </row>
    <row r="528" ht="27" customHeight="1">
      <c r="A528" s="51">
        <v>2070307</v>
      </c>
      <c r="B528" s="51" t="s">
        <v>548</v>
      </c>
      <c r="C528" s="54">
        <v>3</v>
      </c>
      <c r="D528" s="50"/>
    </row>
    <row r="529" ht="27" customHeight="1">
      <c r="A529" s="51">
        <v>2070308</v>
      </c>
      <c r="B529" s="51" t="s">
        <v>549</v>
      </c>
      <c r="C529" s="54">
        <v>16</v>
      </c>
      <c r="D529" s="50">
        <v>47</v>
      </c>
    </row>
    <row r="530" ht="27" customHeight="1">
      <c r="A530" s="51">
        <v>2070309</v>
      </c>
      <c r="B530" s="51" t="s">
        <v>550</v>
      </c>
      <c r="C530" s="54">
        <v>0</v>
      </c>
      <c r="D530" s="50"/>
    </row>
    <row r="531" ht="27" customHeight="1">
      <c r="A531" s="51">
        <v>2070399</v>
      </c>
      <c r="B531" s="51" t="s">
        <v>551</v>
      </c>
      <c r="C531" s="54">
        <v>0</v>
      </c>
      <c r="D531" s="50"/>
    </row>
    <row r="532" ht="27" customHeight="1">
      <c r="A532" s="51">
        <v>20706</v>
      </c>
      <c r="B532" s="55" t="s">
        <v>552</v>
      </c>
      <c r="C532" s="52">
        <f>SUM(C533:C540)</f>
        <v>31</v>
      </c>
      <c r="D532" s="52">
        <f>SUM(D533:D540)</f>
        <v>5</v>
      </c>
    </row>
    <row r="533" ht="27" customHeight="1">
      <c r="A533" s="51">
        <v>2070601</v>
      </c>
      <c r="B533" s="56" t="s">
        <v>197</v>
      </c>
      <c r="C533" s="54">
        <v>0</v>
      </c>
      <c r="D533" s="50"/>
    </row>
    <row r="534" ht="27" customHeight="1">
      <c r="A534" s="51">
        <v>2070602</v>
      </c>
      <c r="B534" s="56" t="s">
        <v>198</v>
      </c>
      <c r="C534" s="54">
        <v>0</v>
      </c>
      <c r="D534" s="50"/>
    </row>
    <row r="535" ht="27" customHeight="1">
      <c r="A535" s="51">
        <v>2070603</v>
      </c>
      <c r="B535" s="56" t="s">
        <v>199</v>
      </c>
      <c r="C535" s="54">
        <v>0</v>
      </c>
      <c r="D535" s="50"/>
    </row>
    <row r="536" ht="27" customHeight="1">
      <c r="A536" s="51">
        <v>2070604</v>
      </c>
      <c r="B536" s="56" t="s">
        <v>553</v>
      </c>
      <c r="C536" s="54">
        <v>21</v>
      </c>
      <c r="D536" s="50"/>
    </row>
    <row r="537" ht="27" customHeight="1">
      <c r="A537" s="51">
        <v>2070605</v>
      </c>
      <c r="B537" s="56" t="s">
        <v>554</v>
      </c>
      <c r="C537" s="54">
        <v>0</v>
      </c>
      <c r="D537" s="50"/>
    </row>
    <row r="538" ht="27" customHeight="1">
      <c r="A538" s="51">
        <v>2070606</v>
      </c>
      <c r="B538" s="56" t="s">
        <v>555</v>
      </c>
      <c r="C538" s="54">
        <v>0</v>
      </c>
      <c r="D538" s="50"/>
    </row>
    <row r="539" ht="27" customHeight="1">
      <c r="A539" s="51">
        <v>2070607</v>
      </c>
      <c r="B539" s="56" t="s">
        <v>556</v>
      </c>
      <c r="C539" s="54">
        <v>10</v>
      </c>
      <c r="D539" s="50">
        <v>5</v>
      </c>
    </row>
    <row r="540" ht="27" customHeight="1">
      <c r="A540" s="51">
        <v>2070699</v>
      </c>
      <c r="B540" s="56" t="s">
        <v>557</v>
      </c>
      <c r="C540" s="54">
        <v>0</v>
      </c>
      <c r="D540" s="50"/>
    </row>
    <row r="541" ht="27" customHeight="1">
      <c r="A541" s="51">
        <v>20708</v>
      </c>
      <c r="B541" s="55" t="s">
        <v>558</v>
      </c>
      <c r="C541" s="52">
        <f>SUM(C542:C548)</f>
        <v>844</v>
      </c>
      <c r="D541" s="52">
        <f>SUM(D542:D548)</f>
        <v>821</v>
      </c>
    </row>
    <row r="542" ht="27" customHeight="1">
      <c r="A542" s="51">
        <v>2070801</v>
      </c>
      <c r="B542" s="56" t="s">
        <v>197</v>
      </c>
      <c r="C542" s="54">
        <v>688</v>
      </c>
      <c r="D542" s="50">
        <v>14</v>
      </c>
    </row>
    <row r="543" ht="27" customHeight="1">
      <c r="A543" s="51">
        <v>2070802</v>
      </c>
      <c r="B543" s="56" t="s">
        <v>198</v>
      </c>
      <c r="C543" s="54">
        <v>0</v>
      </c>
      <c r="D543" s="50"/>
    </row>
    <row r="544" ht="27" customHeight="1">
      <c r="A544" s="51">
        <v>2070803</v>
      </c>
      <c r="B544" s="56" t="s">
        <v>199</v>
      </c>
      <c r="C544" s="54">
        <v>0</v>
      </c>
      <c r="D544" s="50"/>
    </row>
    <row r="545" ht="27" customHeight="1">
      <c r="A545" s="51">
        <v>2070806</v>
      </c>
      <c r="B545" s="56" t="s">
        <v>559</v>
      </c>
      <c r="C545" s="54">
        <v>0</v>
      </c>
      <c r="D545" s="50"/>
    </row>
    <row r="546" ht="27" customHeight="1">
      <c r="A546" s="51">
        <v>2070807</v>
      </c>
      <c r="B546" s="56" t="s">
        <v>560</v>
      </c>
      <c r="C546" s="54">
        <v>0</v>
      </c>
      <c r="D546" s="50"/>
    </row>
    <row r="547" ht="27" customHeight="1">
      <c r="A547" s="51">
        <v>2070808</v>
      </c>
      <c r="B547" s="56" t="s">
        <v>561</v>
      </c>
      <c r="C547" s="54">
        <v>79</v>
      </c>
      <c r="D547" s="50">
        <v>807</v>
      </c>
    </row>
    <row r="548" ht="27" customHeight="1">
      <c r="A548" s="51">
        <v>2070899</v>
      </c>
      <c r="B548" s="56" t="s">
        <v>562</v>
      </c>
      <c r="C548" s="54">
        <v>77</v>
      </c>
      <c r="D548" s="50"/>
    </row>
    <row r="549" ht="27" customHeight="1">
      <c r="A549" s="51">
        <v>20799</v>
      </c>
      <c r="B549" s="53" t="s">
        <v>563</v>
      </c>
      <c r="C549" s="52">
        <f>SUM(C550:C552)</f>
        <v>341</v>
      </c>
      <c r="D549" s="50"/>
    </row>
    <row r="550" ht="27" customHeight="1">
      <c r="A550" s="51">
        <v>2079902</v>
      </c>
      <c r="B550" s="51" t="s">
        <v>564</v>
      </c>
      <c r="C550" s="54">
        <v>0</v>
      </c>
      <c r="D550" s="50"/>
    </row>
    <row r="551" ht="27" customHeight="1">
      <c r="A551" s="51">
        <v>2079903</v>
      </c>
      <c r="B551" s="51" t="s">
        <v>565</v>
      </c>
      <c r="C551" s="54">
        <v>0</v>
      </c>
      <c r="D551" s="50"/>
    </row>
    <row r="552" ht="27" customHeight="1">
      <c r="A552" s="51">
        <v>2079999</v>
      </c>
      <c r="B552" s="51" t="s">
        <v>566</v>
      </c>
      <c r="C552" s="54">
        <v>341</v>
      </c>
      <c r="D552" s="50"/>
    </row>
    <row r="553" ht="27" customHeight="1">
      <c r="A553" s="51">
        <v>208</v>
      </c>
      <c r="B553" s="53" t="s">
        <v>567</v>
      </c>
      <c r="C553" s="52">
        <f>SUM(C554,C573,C581,C583,C592,C596,C606,C615,C622,C630,C639,C645,C648,C651,C654,C657,C660,C664,C668,C676,C679)</f>
        <v>39117</v>
      </c>
      <c r="D553" s="52">
        <f>SUM(D554,D573,D581,D583,D592,D596,D606,D615,D622,D630,D639,D645,D648,D651,D654,D657,D660,D664,D668,D676,D679)</f>
        <v>39121</v>
      </c>
    </row>
    <row r="554" ht="27" customHeight="1">
      <c r="A554" s="51">
        <v>20801</v>
      </c>
      <c r="B554" s="53" t="s">
        <v>568</v>
      </c>
      <c r="C554" s="52">
        <f>SUM(C555:C572)</f>
        <v>3136</v>
      </c>
      <c r="D554" s="52">
        <f>SUM(D555:D572)</f>
        <v>1739</v>
      </c>
    </row>
    <row r="555" ht="27" customHeight="1">
      <c r="A555" s="51">
        <v>2080101</v>
      </c>
      <c r="B555" s="51" t="s">
        <v>197</v>
      </c>
      <c r="C555" s="54">
        <v>583</v>
      </c>
      <c r="D555" s="50">
        <v>480</v>
      </c>
    </row>
    <row r="556" ht="27" customHeight="1">
      <c r="A556" s="51">
        <v>2080102</v>
      </c>
      <c r="B556" s="51" t="s">
        <v>198</v>
      </c>
      <c r="C556" s="54">
        <v>186</v>
      </c>
      <c r="D556" s="50"/>
    </row>
    <row r="557" ht="27" customHeight="1">
      <c r="A557" s="51">
        <v>2080103</v>
      </c>
      <c r="B557" s="51" t="s">
        <v>199</v>
      </c>
      <c r="C557" s="54">
        <v>0</v>
      </c>
      <c r="D557" s="50"/>
    </row>
    <row r="558" ht="27" customHeight="1">
      <c r="A558" s="51">
        <v>2080104</v>
      </c>
      <c r="B558" s="51" t="s">
        <v>569</v>
      </c>
      <c r="C558" s="54">
        <v>808</v>
      </c>
      <c r="D558" s="50">
        <v>735</v>
      </c>
    </row>
    <row r="559" ht="27" customHeight="1">
      <c r="A559" s="51">
        <v>2080105</v>
      </c>
      <c r="B559" s="51" t="s">
        <v>570</v>
      </c>
      <c r="C559" s="54">
        <v>46</v>
      </c>
      <c r="D559" s="50">
        <v>35</v>
      </c>
    </row>
    <row r="560" ht="27" customHeight="1">
      <c r="A560" s="51">
        <v>2080106</v>
      </c>
      <c r="B560" s="51" t="s">
        <v>571</v>
      </c>
      <c r="C560" s="54">
        <v>143</v>
      </c>
      <c r="D560" s="50">
        <v>119</v>
      </c>
    </row>
    <row r="561" ht="27" customHeight="1">
      <c r="A561" s="51">
        <v>2080107</v>
      </c>
      <c r="B561" s="51" t="s">
        <v>572</v>
      </c>
      <c r="C561" s="54">
        <v>8</v>
      </c>
      <c r="D561" s="50">
        <v>22</v>
      </c>
    </row>
    <row r="562" ht="27" customHeight="1">
      <c r="A562" s="51">
        <v>2080108</v>
      </c>
      <c r="B562" s="51" t="s">
        <v>238</v>
      </c>
      <c r="C562" s="54">
        <v>0</v>
      </c>
      <c r="D562" s="50">
        <v>19</v>
      </c>
    </row>
    <row r="563" ht="27" customHeight="1">
      <c r="A563" s="51">
        <v>2080109</v>
      </c>
      <c r="B563" s="51" t="s">
        <v>573</v>
      </c>
      <c r="C563" s="54">
        <v>363</v>
      </c>
      <c r="D563" s="50">
        <v>226</v>
      </c>
    </row>
    <row r="564" ht="27" customHeight="1">
      <c r="A564" s="51">
        <v>2080110</v>
      </c>
      <c r="B564" s="51" t="s">
        <v>574</v>
      </c>
      <c r="C564" s="54">
        <v>0</v>
      </c>
      <c r="D564" s="50"/>
    </row>
    <row r="565" ht="27" customHeight="1">
      <c r="A565" s="51">
        <v>2080111</v>
      </c>
      <c r="B565" s="51" t="s">
        <v>575</v>
      </c>
      <c r="C565" s="54">
        <v>0</v>
      </c>
      <c r="D565" s="50"/>
    </row>
    <row r="566" ht="27" customHeight="1">
      <c r="A566" s="51">
        <v>2080112</v>
      </c>
      <c r="B566" s="51" t="s">
        <v>576</v>
      </c>
      <c r="C566" s="54">
        <v>4</v>
      </c>
      <c r="D566" s="50"/>
    </row>
    <row r="567" ht="27" customHeight="1">
      <c r="A567" s="51">
        <v>2080113</v>
      </c>
      <c r="B567" s="51" t="s">
        <v>577</v>
      </c>
      <c r="C567" s="54">
        <v>0</v>
      </c>
      <c r="D567" s="50"/>
    </row>
    <row r="568" ht="27" customHeight="1">
      <c r="A568" s="51">
        <v>2080114</v>
      </c>
      <c r="B568" s="51" t="s">
        <v>578</v>
      </c>
      <c r="C568" s="54">
        <v>0</v>
      </c>
      <c r="D568" s="50"/>
    </row>
    <row r="569" ht="27" customHeight="1">
      <c r="A569" s="51">
        <v>2080115</v>
      </c>
      <c r="B569" s="51" t="s">
        <v>579</v>
      </c>
      <c r="C569" s="54">
        <v>0</v>
      </c>
      <c r="D569" s="50"/>
    </row>
    <row r="570" ht="27" customHeight="1">
      <c r="A570" s="51">
        <v>2080116</v>
      </c>
      <c r="B570" s="51" t="s">
        <v>580</v>
      </c>
      <c r="C570" s="54">
        <v>0</v>
      </c>
      <c r="D570" s="50"/>
    </row>
    <row r="571" ht="27" customHeight="1">
      <c r="A571" s="51">
        <v>2080150</v>
      </c>
      <c r="B571" s="51" t="s">
        <v>206</v>
      </c>
      <c r="C571" s="54">
        <v>0</v>
      </c>
      <c r="D571" s="50">
        <v>101</v>
      </c>
    </row>
    <row r="572" ht="27" customHeight="1">
      <c r="A572" s="51">
        <v>2080199</v>
      </c>
      <c r="B572" s="51" t="s">
        <v>581</v>
      </c>
      <c r="C572" s="54">
        <v>995</v>
      </c>
      <c r="D572" s="50">
        <v>2</v>
      </c>
    </row>
    <row r="573" ht="27" customHeight="1">
      <c r="A573" s="51">
        <v>20802</v>
      </c>
      <c r="B573" s="53" t="s">
        <v>582</v>
      </c>
      <c r="C573" s="52">
        <f>SUM(C574:C580)</f>
        <v>927</v>
      </c>
      <c r="D573" s="52">
        <f>SUM(D574:D580)</f>
        <v>372</v>
      </c>
    </row>
    <row r="574" ht="27" customHeight="1">
      <c r="A574" s="51">
        <v>2080201</v>
      </c>
      <c r="B574" s="51" t="s">
        <v>197</v>
      </c>
      <c r="C574" s="54">
        <v>468</v>
      </c>
      <c r="D574" s="50">
        <v>286</v>
      </c>
    </row>
    <row r="575" ht="27" customHeight="1">
      <c r="A575" s="51">
        <v>2080202</v>
      </c>
      <c r="B575" s="51" t="s">
        <v>198</v>
      </c>
      <c r="C575" s="54">
        <v>0</v>
      </c>
      <c r="D575" s="50"/>
    </row>
    <row r="576" ht="27" customHeight="1">
      <c r="A576" s="51">
        <v>2080203</v>
      </c>
      <c r="B576" s="51" t="s">
        <v>199</v>
      </c>
      <c r="C576" s="54">
        <v>0</v>
      </c>
      <c r="D576" s="50"/>
    </row>
    <row r="577" ht="27" customHeight="1">
      <c r="A577" s="51">
        <v>2080206</v>
      </c>
      <c r="B577" s="51" t="s">
        <v>583</v>
      </c>
      <c r="C577" s="54">
        <v>0</v>
      </c>
      <c r="D577" s="50"/>
    </row>
    <row r="578" ht="27" customHeight="1">
      <c r="A578" s="51">
        <v>2080207</v>
      </c>
      <c r="B578" s="51" t="s">
        <v>584</v>
      </c>
      <c r="C578" s="54">
        <v>0</v>
      </c>
      <c r="D578" s="50"/>
    </row>
    <row r="579" ht="27" customHeight="1">
      <c r="A579" s="51">
        <v>2080208</v>
      </c>
      <c r="B579" s="51" t="s">
        <v>585</v>
      </c>
      <c r="C579" s="54">
        <v>348</v>
      </c>
      <c r="D579" s="50"/>
    </row>
    <row r="580" ht="27" customHeight="1">
      <c r="A580" s="51">
        <v>2080299</v>
      </c>
      <c r="B580" s="51" t="s">
        <v>586</v>
      </c>
      <c r="C580" s="54">
        <v>111</v>
      </c>
      <c r="D580" s="50">
        <v>86</v>
      </c>
    </row>
    <row r="581" ht="27" customHeight="1">
      <c r="A581" s="51">
        <v>20804</v>
      </c>
      <c r="B581" s="53" t="s">
        <v>587</v>
      </c>
      <c r="C581" s="52">
        <f>C582</f>
        <v>0</v>
      </c>
      <c r="D581" s="50"/>
    </row>
    <row r="582" ht="27" customHeight="1">
      <c r="A582" s="51">
        <v>2080402</v>
      </c>
      <c r="B582" s="51" t="s">
        <v>588</v>
      </c>
      <c r="C582" s="54">
        <v>0</v>
      </c>
      <c r="D582" s="50"/>
    </row>
    <row r="583" ht="27" customHeight="1">
      <c r="A583" s="51">
        <v>20805</v>
      </c>
      <c r="B583" s="53" t="s">
        <v>589</v>
      </c>
      <c r="C583" s="52">
        <f>SUM(C584:C591)</f>
        <v>14773</v>
      </c>
      <c r="D583" s="52">
        <f>SUM(D584:D591)</f>
        <v>9531</v>
      </c>
    </row>
    <row r="584" ht="27" customHeight="1">
      <c r="A584" s="51">
        <v>2080501</v>
      </c>
      <c r="B584" s="51" t="s">
        <v>590</v>
      </c>
      <c r="C584" s="54">
        <v>5</v>
      </c>
      <c r="D584" s="50"/>
    </row>
    <row r="585" ht="27" customHeight="1">
      <c r="A585" s="51">
        <v>2080502</v>
      </c>
      <c r="B585" s="51" t="s">
        <v>591</v>
      </c>
      <c r="C585" s="54">
        <v>26</v>
      </c>
      <c r="D585" s="50"/>
    </row>
    <row r="586" ht="27" customHeight="1">
      <c r="A586" s="51">
        <v>2080503</v>
      </c>
      <c r="B586" s="51" t="s">
        <v>592</v>
      </c>
      <c r="C586" s="54">
        <v>0</v>
      </c>
      <c r="D586" s="50"/>
    </row>
    <row r="587" ht="27" customHeight="1">
      <c r="A587" s="51">
        <v>2080505</v>
      </c>
      <c r="B587" s="51" t="s">
        <v>593</v>
      </c>
      <c r="C587" s="54">
        <v>8280</v>
      </c>
      <c r="D587" s="50">
        <v>9531</v>
      </c>
    </row>
    <row r="588" ht="27" customHeight="1">
      <c r="A588" s="51">
        <v>2080506</v>
      </c>
      <c r="B588" s="51" t="s">
        <v>594</v>
      </c>
      <c r="C588" s="54">
        <v>2279</v>
      </c>
      <c r="D588" s="50"/>
    </row>
    <row r="589" ht="27" customHeight="1">
      <c r="A589" s="51">
        <v>2080507</v>
      </c>
      <c r="B589" s="51" t="s">
        <v>595</v>
      </c>
      <c r="C589" s="54">
        <v>4090</v>
      </c>
      <c r="D589" s="50"/>
    </row>
    <row r="590" ht="27" customHeight="1">
      <c r="A590" s="51">
        <v>2080508</v>
      </c>
      <c r="B590" s="51" t="s">
        <v>596</v>
      </c>
      <c r="C590" s="54">
        <v>0</v>
      </c>
      <c r="D590" s="50"/>
    </row>
    <row r="591" ht="27" customHeight="1">
      <c r="A591" s="51">
        <v>2080599</v>
      </c>
      <c r="B591" s="51" t="s">
        <v>597</v>
      </c>
      <c r="C591" s="54">
        <v>93</v>
      </c>
      <c r="D591" s="50"/>
    </row>
    <row r="592" ht="27" customHeight="1">
      <c r="A592" s="51">
        <v>20806</v>
      </c>
      <c r="B592" s="53" t="s">
        <v>598</v>
      </c>
      <c r="C592" s="52">
        <f>SUM(C593:C595)</f>
        <v>0</v>
      </c>
      <c r="D592" s="50"/>
    </row>
    <row r="593" ht="27" customHeight="1">
      <c r="A593" s="51">
        <v>2080601</v>
      </c>
      <c r="B593" s="51" t="s">
        <v>599</v>
      </c>
      <c r="C593" s="54">
        <v>0</v>
      </c>
      <c r="D593" s="50"/>
    </row>
    <row r="594" ht="27" customHeight="1">
      <c r="A594" s="51">
        <v>2080602</v>
      </c>
      <c r="B594" s="51" t="s">
        <v>600</v>
      </c>
      <c r="C594" s="54">
        <v>0</v>
      </c>
      <c r="D594" s="50"/>
    </row>
    <row r="595" ht="27" customHeight="1">
      <c r="A595" s="51">
        <v>2080699</v>
      </c>
      <c r="B595" s="51" t="s">
        <v>601</v>
      </c>
      <c r="C595" s="54">
        <v>0</v>
      </c>
      <c r="D595" s="50"/>
    </row>
    <row r="596" ht="27" customHeight="1">
      <c r="A596" s="51">
        <v>20807</v>
      </c>
      <c r="B596" s="53" t="s">
        <v>602</v>
      </c>
      <c r="C596" s="52">
        <f>SUM(C597:C605)</f>
        <v>2170</v>
      </c>
      <c r="D596" s="50"/>
    </row>
    <row r="597" ht="27" customHeight="1">
      <c r="A597" s="51">
        <v>2080701</v>
      </c>
      <c r="B597" s="51" t="s">
        <v>603</v>
      </c>
      <c r="C597" s="54">
        <v>0</v>
      </c>
      <c r="D597" s="50"/>
    </row>
    <row r="598" ht="27" customHeight="1">
      <c r="A598" s="51">
        <v>2080702</v>
      </c>
      <c r="B598" s="51" t="s">
        <v>604</v>
      </c>
      <c r="C598" s="54">
        <v>0</v>
      </c>
      <c r="D598" s="50"/>
    </row>
    <row r="599" ht="27" customHeight="1">
      <c r="A599" s="51">
        <v>2080704</v>
      </c>
      <c r="B599" s="51" t="s">
        <v>605</v>
      </c>
      <c r="C599" s="54">
        <v>0</v>
      </c>
      <c r="D599" s="50"/>
    </row>
    <row r="600" ht="27" customHeight="1">
      <c r="A600" s="51">
        <v>2080705</v>
      </c>
      <c r="B600" s="51" t="s">
        <v>606</v>
      </c>
      <c r="C600" s="54">
        <v>0</v>
      </c>
      <c r="D600" s="50"/>
    </row>
    <row r="601" ht="27" customHeight="1">
      <c r="A601" s="51">
        <v>2080709</v>
      </c>
      <c r="B601" s="51" t="s">
        <v>607</v>
      </c>
      <c r="C601" s="54">
        <v>0</v>
      </c>
      <c r="D601" s="50"/>
    </row>
    <row r="602" ht="27" customHeight="1">
      <c r="A602" s="51">
        <v>2080711</v>
      </c>
      <c r="B602" s="51" t="s">
        <v>608</v>
      </c>
      <c r="C602" s="54">
        <v>0</v>
      </c>
      <c r="D602" s="50"/>
    </row>
    <row r="603" ht="27" customHeight="1">
      <c r="A603" s="51">
        <v>2080712</v>
      </c>
      <c r="B603" s="51" t="s">
        <v>609</v>
      </c>
      <c r="C603" s="54">
        <v>0</v>
      </c>
      <c r="D603" s="50"/>
    </row>
    <row r="604" ht="27" customHeight="1">
      <c r="A604" s="51">
        <v>2080713</v>
      </c>
      <c r="B604" s="51" t="s">
        <v>610</v>
      </c>
      <c r="C604" s="54">
        <v>0</v>
      </c>
      <c r="D604" s="50"/>
    </row>
    <row r="605" ht="27" customHeight="1">
      <c r="A605" s="51">
        <v>2080799</v>
      </c>
      <c r="B605" s="51" t="s">
        <v>611</v>
      </c>
      <c r="C605" s="54">
        <v>2170</v>
      </c>
      <c r="D605" s="50"/>
    </row>
    <row r="606" ht="27" customHeight="1">
      <c r="A606" s="51">
        <v>20808</v>
      </c>
      <c r="B606" s="53" t="s">
        <v>612</v>
      </c>
      <c r="C606" s="52">
        <f>SUM(C607:C614)</f>
        <v>3540</v>
      </c>
      <c r="D606" s="52">
        <f>SUM(D607:D614)</f>
        <v>2084</v>
      </c>
    </row>
    <row r="607" ht="27" customHeight="1">
      <c r="A607" s="51">
        <v>2080801</v>
      </c>
      <c r="B607" s="51" t="s">
        <v>613</v>
      </c>
      <c r="C607" s="54">
        <v>1636</v>
      </c>
      <c r="D607" s="50">
        <v>1600</v>
      </c>
    </row>
    <row r="608" ht="27" customHeight="1">
      <c r="A608" s="51">
        <v>2080802</v>
      </c>
      <c r="B608" s="51" t="s">
        <v>614</v>
      </c>
      <c r="C608" s="54">
        <v>5</v>
      </c>
      <c r="D608" s="50">
        <v>284</v>
      </c>
    </row>
    <row r="609" ht="27" customHeight="1">
      <c r="A609" s="51">
        <v>2080803</v>
      </c>
      <c r="B609" s="51" t="s">
        <v>615</v>
      </c>
      <c r="C609" s="54">
        <v>0</v>
      </c>
      <c r="D609" s="50"/>
    </row>
    <row r="610" ht="27" customHeight="1">
      <c r="A610" s="51">
        <v>2080805</v>
      </c>
      <c r="B610" s="51" t="s">
        <v>616</v>
      </c>
      <c r="C610" s="54">
        <v>189</v>
      </c>
      <c r="D610" s="50">
        <v>200</v>
      </c>
    </row>
    <row r="611" ht="27" customHeight="1">
      <c r="A611" s="51">
        <v>2080806</v>
      </c>
      <c r="B611" s="51" t="s">
        <v>617</v>
      </c>
      <c r="C611" s="54">
        <v>0</v>
      </c>
      <c r="D611" s="50"/>
    </row>
    <row r="612" ht="27" customHeight="1">
      <c r="A612" s="51">
        <v>2080807</v>
      </c>
      <c r="B612" s="51" t="s">
        <v>618</v>
      </c>
      <c r="C612" s="54">
        <v>0</v>
      </c>
      <c r="D612" s="50"/>
    </row>
    <row r="613" ht="27" customHeight="1">
      <c r="A613" s="51">
        <v>2080808</v>
      </c>
      <c r="B613" s="51" t="s">
        <v>619</v>
      </c>
      <c r="C613" s="54">
        <v>0</v>
      </c>
      <c r="D613" s="50"/>
    </row>
    <row r="614" ht="27" customHeight="1">
      <c r="A614" s="51">
        <v>2080899</v>
      </c>
      <c r="B614" s="51" t="s">
        <v>620</v>
      </c>
      <c r="C614" s="54">
        <v>1710</v>
      </c>
      <c r="D614" s="50"/>
    </row>
    <row r="615" ht="27" customHeight="1">
      <c r="A615" s="51">
        <v>20809</v>
      </c>
      <c r="B615" s="53" t="s">
        <v>621</v>
      </c>
      <c r="C615" s="52">
        <f>SUM(C616:C621)</f>
        <v>243</v>
      </c>
      <c r="D615" s="52">
        <f>SUM(D616:D621)</f>
        <v>214</v>
      </c>
    </row>
    <row r="616" ht="27" customHeight="1">
      <c r="A616" s="51">
        <v>2080901</v>
      </c>
      <c r="B616" s="51" t="s">
        <v>622</v>
      </c>
      <c r="C616" s="54">
        <v>0</v>
      </c>
      <c r="D616" s="50">
        <v>190</v>
      </c>
    </row>
    <row r="617" ht="27" customHeight="1">
      <c r="A617" s="51">
        <v>2080902</v>
      </c>
      <c r="B617" s="51" t="s">
        <v>623</v>
      </c>
      <c r="C617" s="54">
        <v>50</v>
      </c>
      <c r="D617" s="50"/>
    </row>
    <row r="618" ht="27" customHeight="1">
      <c r="A618" s="51">
        <v>2080903</v>
      </c>
      <c r="B618" s="51" t="s">
        <v>624</v>
      </c>
      <c r="C618" s="54">
        <v>26</v>
      </c>
      <c r="D618" s="50"/>
    </row>
    <row r="619" ht="27" customHeight="1">
      <c r="A619" s="51">
        <v>2080904</v>
      </c>
      <c r="B619" s="51" t="s">
        <v>625</v>
      </c>
      <c r="C619" s="54">
        <v>0</v>
      </c>
      <c r="D619" s="50"/>
    </row>
    <row r="620" ht="27" customHeight="1">
      <c r="A620" s="51">
        <v>2080905</v>
      </c>
      <c r="B620" s="51" t="s">
        <v>626</v>
      </c>
      <c r="C620" s="54">
        <v>21</v>
      </c>
      <c r="D620" s="50">
        <v>24</v>
      </c>
    </row>
    <row r="621" ht="27" customHeight="1">
      <c r="A621" s="51">
        <v>2080999</v>
      </c>
      <c r="B621" s="51" t="s">
        <v>627</v>
      </c>
      <c r="C621" s="54">
        <v>146</v>
      </c>
      <c r="D621" s="50"/>
    </row>
    <row r="622" ht="27" customHeight="1">
      <c r="A622" s="51">
        <v>20810</v>
      </c>
      <c r="B622" s="53" t="s">
        <v>628</v>
      </c>
      <c r="C622" s="52">
        <f>SUM(C623:C629)</f>
        <v>391</v>
      </c>
      <c r="D622" s="52">
        <f>SUM(D623:D629)</f>
        <v>391</v>
      </c>
    </row>
    <row r="623" ht="27" customHeight="1">
      <c r="A623" s="51">
        <v>2081001</v>
      </c>
      <c r="B623" s="51" t="s">
        <v>629</v>
      </c>
      <c r="C623" s="54">
        <v>7</v>
      </c>
      <c r="D623" s="50">
        <v>100</v>
      </c>
    </row>
    <row r="624" ht="27" customHeight="1">
      <c r="A624" s="51">
        <v>2081002</v>
      </c>
      <c r="B624" s="51" t="s">
        <v>630</v>
      </c>
      <c r="C624" s="54">
        <v>97</v>
      </c>
      <c r="D624" s="50">
        <v>291</v>
      </c>
    </row>
    <row r="625" ht="27" customHeight="1">
      <c r="A625" s="51">
        <v>2081003</v>
      </c>
      <c r="B625" s="51" t="s">
        <v>631</v>
      </c>
      <c r="C625" s="54">
        <v>0</v>
      </c>
      <c r="D625" s="50"/>
    </row>
    <row r="626" ht="27" customHeight="1">
      <c r="A626" s="51">
        <v>2081004</v>
      </c>
      <c r="B626" s="51" t="s">
        <v>632</v>
      </c>
      <c r="C626" s="54">
        <v>0</v>
      </c>
      <c r="D626" s="50"/>
    </row>
    <row r="627" ht="27" customHeight="1">
      <c r="A627" s="51">
        <v>2081005</v>
      </c>
      <c r="B627" s="51" t="s">
        <v>633</v>
      </c>
      <c r="C627" s="54">
        <v>0</v>
      </c>
      <c r="D627" s="50"/>
    </row>
    <row r="628" ht="27" customHeight="1">
      <c r="A628" s="51">
        <v>2081006</v>
      </c>
      <c r="B628" s="51" t="s">
        <v>634</v>
      </c>
      <c r="C628" s="54">
        <v>277</v>
      </c>
      <c r="D628" s="50"/>
    </row>
    <row r="629" ht="27" customHeight="1">
      <c r="A629" s="51">
        <v>2081099</v>
      </c>
      <c r="B629" s="51" t="s">
        <v>635</v>
      </c>
      <c r="C629" s="54">
        <v>10</v>
      </c>
      <c r="D629" s="50"/>
    </row>
    <row r="630" ht="27" customHeight="1">
      <c r="A630" s="51">
        <v>20811</v>
      </c>
      <c r="B630" s="53" t="s">
        <v>636</v>
      </c>
      <c r="C630" s="52">
        <f>SUM(C631:C638)</f>
        <v>1365</v>
      </c>
      <c r="D630" s="52">
        <f>SUM(D631:D638)</f>
        <v>231</v>
      </c>
    </row>
    <row r="631" ht="27" customHeight="1">
      <c r="A631" s="51">
        <v>2081101</v>
      </c>
      <c r="B631" s="51" t="s">
        <v>197</v>
      </c>
      <c r="C631" s="54">
        <v>94</v>
      </c>
      <c r="D631" s="50">
        <v>67</v>
      </c>
    </row>
    <row r="632" ht="27" customHeight="1">
      <c r="A632" s="51">
        <v>2081102</v>
      </c>
      <c r="B632" s="51" t="s">
        <v>198</v>
      </c>
      <c r="C632" s="54">
        <v>0</v>
      </c>
      <c r="D632" s="50"/>
    </row>
    <row r="633" ht="27" customHeight="1">
      <c r="A633" s="51">
        <v>2081103</v>
      </c>
      <c r="B633" s="51" t="s">
        <v>199</v>
      </c>
      <c r="C633" s="54">
        <v>0</v>
      </c>
      <c r="D633" s="50">
        <v>11</v>
      </c>
    </row>
    <row r="634" ht="27" customHeight="1">
      <c r="A634" s="51">
        <v>2081104</v>
      </c>
      <c r="B634" s="51" t="s">
        <v>637</v>
      </c>
      <c r="C634" s="54">
        <v>29</v>
      </c>
      <c r="D634" s="50">
        <v>3</v>
      </c>
    </row>
    <row r="635" ht="27" customHeight="1">
      <c r="A635" s="51">
        <v>2081105</v>
      </c>
      <c r="B635" s="51" t="s">
        <v>638</v>
      </c>
      <c r="C635" s="54">
        <v>88</v>
      </c>
      <c r="D635" s="50"/>
    </row>
    <row r="636" ht="27" customHeight="1">
      <c r="A636" s="51">
        <v>2081106</v>
      </c>
      <c r="B636" s="51" t="s">
        <v>639</v>
      </c>
      <c r="C636" s="54">
        <v>0</v>
      </c>
      <c r="D636" s="50"/>
    </row>
    <row r="637" ht="27" customHeight="1">
      <c r="A637" s="51">
        <v>2081107</v>
      </c>
      <c r="B637" s="51" t="s">
        <v>640</v>
      </c>
      <c r="C637" s="54">
        <v>565</v>
      </c>
      <c r="D637" s="50">
        <v>150</v>
      </c>
    </row>
    <row r="638" ht="27" customHeight="1">
      <c r="A638" s="51">
        <v>2081199</v>
      </c>
      <c r="B638" s="51" t="s">
        <v>641</v>
      </c>
      <c r="C638" s="54">
        <v>589</v>
      </c>
      <c r="D638" s="50"/>
    </row>
    <row r="639" ht="27" customHeight="1">
      <c r="A639" s="51">
        <v>20816</v>
      </c>
      <c r="B639" s="53" t="s">
        <v>642</v>
      </c>
      <c r="C639" s="52">
        <f>SUM(C640:C644)</f>
        <v>15</v>
      </c>
      <c r="D639" s="50"/>
    </row>
    <row r="640" ht="27" customHeight="1">
      <c r="A640" s="51">
        <v>2081601</v>
      </c>
      <c r="B640" s="51" t="s">
        <v>197</v>
      </c>
      <c r="C640" s="54">
        <v>0</v>
      </c>
      <c r="D640" s="50"/>
    </row>
    <row r="641" ht="27" customHeight="1">
      <c r="A641" s="51">
        <v>2081602</v>
      </c>
      <c r="B641" s="51" t="s">
        <v>198</v>
      </c>
      <c r="C641" s="54">
        <v>0</v>
      </c>
      <c r="D641" s="50"/>
    </row>
    <row r="642" ht="27" customHeight="1">
      <c r="A642" s="51">
        <v>2081603</v>
      </c>
      <c r="B642" s="51" t="s">
        <v>199</v>
      </c>
      <c r="C642" s="54">
        <v>0</v>
      </c>
      <c r="D642" s="50"/>
    </row>
    <row r="643" ht="27" customHeight="1">
      <c r="A643" s="51">
        <v>2081650</v>
      </c>
      <c r="B643" s="51" t="s">
        <v>206</v>
      </c>
      <c r="C643" s="54">
        <v>0</v>
      </c>
      <c r="D643" s="50"/>
    </row>
    <row r="644" ht="27" customHeight="1">
      <c r="A644" s="51">
        <v>2081699</v>
      </c>
      <c r="B644" s="51" t="s">
        <v>643</v>
      </c>
      <c r="C644" s="54">
        <v>15</v>
      </c>
      <c r="D644" s="50"/>
    </row>
    <row r="645" ht="27" customHeight="1">
      <c r="A645" s="51">
        <v>20819</v>
      </c>
      <c r="B645" s="53" t="s">
        <v>644</v>
      </c>
      <c r="C645" s="52">
        <f>SUM(C646:C647)</f>
        <v>5497</v>
      </c>
      <c r="D645" s="50"/>
    </row>
    <row r="646" ht="27" customHeight="1">
      <c r="A646" s="51">
        <v>2081901</v>
      </c>
      <c r="B646" s="51" t="s">
        <v>645</v>
      </c>
      <c r="C646" s="54">
        <v>5497</v>
      </c>
      <c r="D646" s="50"/>
    </row>
    <row r="647" ht="27" customHeight="1">
      <c r="A647" s="51">
        <v>2081902</v>
      </c>
      <c r="B647" s="51" t="s">
        <v>646</v>
      </c>
      <c r="C647" s="54">
        <v>0</v>
      </c>
      <c r="D647" s="50"/>
    </row>
    <row r="648" ht="27" customHeight="1">
      <c r="A648" s="51">
        <v>20820</v>
      </c>
      <c r="B648" s="53" t="s">
        <v>647</v>
      </c>
      <c r="C648" s="52">
        <f>SUM(C649:C650)</f>
        <v>0</v>
      </c>
      <c r="D648" s="52">
        <f>SUM(D649:D650)</f>
        <v>500</v>
      </c>
    </row>
    <row r="649" ht="27" customHeight="1">
      <c r="A649" s="51">
        <v>2082001</v>
      </c>
      <c r="B649" s="51" t="s">
        <v>648</v>
      </c>
      <c r="C649" s="54">
        <v>0</v>
      </c>
      <c r="D649" s="50">
        <v>500</v>
      </c>
    </row>
    <row r="650" ht="27" customHeight="1">
      <c r="A650" s="51">
        <v>2082002</v>
      </c>
      <c r="B650" s="51" t="s">
        <v>649</v>
      </c>
      <c r="C650" s="54">
        <v>0</v>
      </c>
      <c r="D650" s="50"/>
    </row>
    <row r="651" ht="27" customHeight="1">
      <c r="A651" s="51">
        <v>20821</v>
      </c>
      <c r="B651" s="53" t="s">
        <v>650</v>
      </c>
      <c r="C651" s="52">
        <f>SUM(C652:C653)</f>
        <v>29</v>
      </c>
      <c r="D651" s="50"/>
    </row>
    <row r="652" ht="27" customHeight="1">
      <c r="A652" s="51">
        <v>2082101</v>
      </c>
      <c r="B652" s="51" t="s">
        <v>651</v>
      </c>
      <c r="C652" s="54">
        <v>0</v>
      </c>
      <c r="D652" s="50"/>
    </row>
    <row r="653" ht="27" customHeight="1">
      <c r="A653" s="51">
        <v>2082102</v>
      </c>
      <c r="B653" s="51" t="s">
        <v>652</v>
      </c>
      <c r="C653" s="54">
        <v>29</v>
      </c>
      <c r="D653" s="50"/>
    </row>
    <row r="654" ht="27" customHeight="1">
      <c r="A654" s="51">
        <v>20824</v>
      </c>
      <c r="B654" s="53" t="s">
        <v>653</v>
      </c>
      <c r="C654" s="52">
        <f>SUM(C655:C656)</f>
        <v>53</v>
      </c>
      <c r="D654" s="50"/>
    </row>
    <row r="655" ht="27" customHeight="1">
      <c r="A655" s="51">
        <v>2082401</v>
      </c>
      <c r="B655" s="51" t="s">
        <v>654</v>
      </c>
      <c r="C655" s="54">
        <v>0</v>
      </c>
      <c r="D655" s="50"/>
    </row>
    <row r="656" ht="27" customHeight="1">
      <c r="A656" s="51">
        <v>2082402</v>
      </c>
      <c r="B656" s="51" t="s">
        <v>655</v>
      </c>
      <c r="C656" s="54">
        <v>53</v>
      </c>
      <c r="D656" s="50"/>
    </row>
    <row r="657" ht="27" customHeight="1">
      <c r="A657" s="51">
        <v>20825</v>
      </c>
      <c r="B657" s="53" t="s">
        <v>656</v>
      </c>
      <c r="C657" s="52">
        <f>SUM(C658:C659)</f>
        <v>10</v>
      </c>
      <c r="D657" s="50"/>
    </row>
    <row r="658" ht="27" customHeight="1">
      <c r="A658" s="51">
        <v>2082501</v>
      </c>
      <c r="B658" s="51" t="s">
        <v>657</v>
      </c>
      <c r="C658" s="54">
        <v>0</v>
      </c>
      <c r="D658" s="50"/>
    </row>
    <row r="659" ht="27" customHeight="1">
      <c r="A659" s="51">
        <v>2082502</v>
      </c>
      <c r="B659" s="51" t="s">
        <v>658</v>
      </c>
      <c r="C659" s="54">
        <v>10</v>
      </c>
      <c r="D659" s="50"/>
    </row>
    <row r="660" ht="27" customHeight="1">
      <c r="A660" s="51">
        <v>20826</v>
      </c>
      <c r="B660" s="53" t="s">
        <v>659</v>
      </c>
      <c r="C660" s="52">
        <f>SUM(C661:C663)</f>
        <v>4004</v>
      </c>
      <c r="D660" s="52">
        <f>SUM(D661:D663)</f>
        <v>1280</v>
      </c>
    </row>
    <row r="661" ht="27" customHeight="1">
      <c r="A661" s="51">
        <v>2082601</v>
      </c>
      <c r="B661" s="51" t="s">
        <v>660</v>
      </c>
      <c r="C661" s="54">
        <v>21</v>
      </c>
      <c r="D661" s="50">
        <v>253</v>
      </c>
    </row>
    <row r="662" ht="27" customHeight="1">
      <c r="A662" s="51">
        <v>2082602</v>
      </c>
      <c r="B662" s="51" t="s">
        <v>661</v>
      </c>
      <c r="C662" s="54">
        <v>3983</v>
      </c>
      <c r="D662" s="50">
        <v>1027</v>
      </c>
    </row>
    <row r="663" ht="27" customHeight="1">
      <c r="A663" s="51">
        <v>2082699</v>
      </c>
      <c r="B663" s="51" t="s">
        <v>662</v>
      </c>
      <c r="C663" s="54">
        <v>0</v>
      </c>
      <c r="D663" s="50"/>
    </row>
    <row r="664" ht="27" customHeight="1">
      <c r="A664" s="51">
        <v>20827</v>
      </c>
      <c r="B664" s="53" t="s">
        <v>663</v>
      </c>
      <c r="C664" s="52">
        <f>SUM(C665:C667)</f>
        <v>0</v>
      </c>
      <c r="D664" s="52">
        <f>SUM(D665:D667)</f>
        <v>527</v>
      </c>
    </row>
    <row r="665" ht="27" customHeight="1">
      <c r="A665" s="51">
        <v>2082701</v>
      </c>
      <c r="B665" s="51" t="s">
        <v>664</v>
      </c>
      <c r="C665" s="54">
        <v>0</v>
      </c>
      <c r="D665" s="50">
        <v>267</v>
      </c>
    </row>
    <row r="666" ht="27" customHeight="1">
      <c r="A666" s="51">
        <v>2082702</v>
      </c>
      <c r="B666" s="51" t="s">
        <v>665</v>
      </c>
      <c r="C666" s="54">
        <v>0</v>
      </c>
      <c r="D666" s="50">
        <v>260</v>
      </c>
    </row>
    <row r="667" ht="27" customHeight="1">
      <c r="A667" s="51">
        <v>2082799</v>
      </c>
      <c r="B667" s="51" t="s">
        <v>666</v>
      </c>
      <c r="C667" s="54">
        <v>0</v>
      </c>
      <c r="D667" s="50"/>
    </row>
    <row r="668" ht="27" customHeight="1">
      <c r="A668" s="51">
        <v>20828</v>
      </c>
      <c r="B668" s="53" t="s">
        <v>667</v>
      </c>
      <c r="C668" s="52">
        <f>SUM(C669:C675)</f>
        <v>792</v>
      </c>
      <c r="D668" s="52">
        <f>SUM(D669:D675)</f>
        <v>644</v>
      </c>
    </row>
    <row r="669" ht="27" customHeight="1">
      <c r="A669" s="51">
        <v>2082801</v>
      </c>
      <c r="B669" s="51" t="s">
        <v>197</v>
      </c>
      <c r="C669" s="54">
        <v>393</v>
      </c>
      <c r="D669" s="50">
        <v>211</v>
      </c>
    </row>
    <row r="670" ht="27" customHeight="1">
      <c r="A670" s="51">
        <v>2082802</v>
      </c>
      <c r="B670" s="51" t="s">
        <v>198</v>
      </c>
      <c r="C670" s="54">
        <v>0</v>
      </c>
      <c r="D670" s="50"/>
    </row>
    <row r="671" ht="27" customHeight="1">
      <c r="A671" s="51">
        <v>2082803</v>
      </c>
      <c r="B671" s="51" t="s">
        <v>199</v>
      </c>
      <c r="C671" s="54">
        <v>0</v>
      </c>
      <c r="D671" s="50"/>
    </row>
    <row r="672" ht="27" customHeight="1">
      <c r="A672" s="51">
        <v>2082804</v>
      </c>
      <c r="B672" s="51" t="s">
        <v>668</v>
      </c>
      <c r="C672" s="54">
        <v>0</v>
      </c>
      <c r="D672" s="50"/>
    </row>
    <row r="673" ht="27" customHeight="1">
      <c r="A673" s="51">
        <v>2082805</v>
      </c>
      <c r="B673" s="51" t="s">
        <v>669</v>
      </c>
      <c r="C673" s="54">
        <v>0</v>
      </c>
      <c r="D673" s="50">
        <v>108</v>
      </c>
    </row>
    <row r="674" ht="27" customHeight="1">
      <c r="A674" s="51">
        <v>2082850</v>
      </c>
      <c r="B674" s="51" t="s">
        <v>206</v>
      </c>
      <c r="C674" s="54">
        <v>370</v>
      </c>
      <c r="D674" s="50">
        <v>325</v>
      </c>
    </row>
    <row r="675" ht="27" customHeight="1">
      <c r="A675" s="51">
        <v>2082899</v>
      </c>
      <c r="B675" s="51" t="s">
        <v>670</v>
      </c>
      <c r="C675" s="54">
        <v>29</v>
      </c>
      <c r="D675" s="50"/>
    </row>
    <row r="676" ht="27" customHeight="1">
      <c r="A676" s="51">
        <v>20830</v>
      </c>
      <c r="B676" s="53" t="s">
        <v>671</v>
      </c>
      <c r="C676" s="52">
        <f>SUM(C677:C678)</f>
        <v>45</v>
      </c>
      <c r="D676" s="50"/>
    </row>
    <row r="677" ht="27" customHeight="1">
      <c r="A677" s="51">
        <v>2083001</v>
      </c>
      <c r="B677" s="51" t="s">
        <v>672</v>
      </c>
      <c r="C677" s="54">
        <v>45</v>
      </c>
      <c r="D677" s="50"/>
    </row>
    <row r="678" ht="27" customHeight="1">
      <c r="A678" s="51">
        <v>2083099</v>
      </c>
      <c r="B678" s="51" t="s">
        <v>673</v>
      </c>
      <c r="C678" s="54">
        <v>0</v>
      </c>
      <c r="D678" s="50"/>
    </row>
    <row r="679" ht="27" customHeight="1">
      <c r="A679" s="51">
        <v>20899</v>
      </c>
      <c r="B679" s="53" t="s">
        <v>674</v>
      </c>
      <c r="C679" s="52">
        <f>C680</f>
        <v>2127</v>
      </c>
      <c r="D679" s="52">
        <f>D680</f>
        <v>21608</v>
      </c>
    </row>
    <row r="680" ht="27" customHeight="1">
      <c r="A680" s="51">
        <v>2089999</v>
      </c>
      <c r="B680" s="51" t="s">
        <v>675</v>
      </c>
      <c r="C680" s="54">
        <v>2127</v>
      </c>
      <c r="D680" s="50">
        <v>21608</v>
      </c>
    </row>
    <row r="681" ht="27" customHeight="1">
      <c r="A681" s="51">
        <v>210</v>
      </c>
      <c r="B681" s="53" t="s">
        <v>676</v>
      </c>
      <c r="C681" s="52">
        <f>SUM(C682,C687,C702,C706,C718,C721,C725,C730,C734,C738,C741,C750,C752)</f>
        <v>19605</v>
      </c>
      <c r="D681" s="52">
        <f>SUM(D682,D687,D702,D706,D718,D721,D725,D730,D734,D738,D741,D750,D752)</f>
        <v>19628</v>
      </c>
    </row>
    <row r="682" ht="27" customHeight="1">
      <c r="A682" s="51">
        <v>21001</v>
      </c>
      <c r="B682" s="53" t="s">
        <v>677</v>
      </c>
      <c r="C682" s="52">
        <f>SUM(C683:C686)</f>
        <v>1808</v>
      </c>
      <c r="D682" s="52">
        <f>SUM(D683:D686)</f>
        <v>676</v>
      </c>
    </row>
    <row r="683" ht="27" customHeight="1">
      <c r="A683" s="51">
        <v>2100101</v>
      </c>
      <c r="B683" s="51" t="s">
        <v>197</v>
      </c>
      <c r="C683" s="54">
        <v>1798</v>
      </c>
      <c r="D683" s="50">
        <v>468</v>
      </c>
    </row>
    <row r="684" ht="27" customHeight="1">
      <c r="A684" s="51">
        <v>2100102</v>
      </c>
      <c r="B684" s="51" t="s">
        <v>198</v>
      </c>
      <c r="C684" s="54">
        <v>0</v>
      </c>
      <c r="D684" s="50"/>
    </row>
    <row r="685" ht="27" customHeight="1">
      <c r="A685" s="51">
        <v>2100103</v>
      </c>
      <c r="B685" s="51" t="s">
        <v>199</v>
      </c>
      <c r="C685" s="54">
        <v>0</v>
      </c>
      <c r="D685" s="50"/>
    </row>
    <row r="686" ht="27" customHeight="1">
      <c r="A686" s="51">
        <v>2100199</v>
      </c>
      <c r="B686" s="51" t="s">
        <v>678</v>
      </c>
      <c r="C686" s="54">
        <v>10</v>
      </c>
      <c r="D686" s="50">
        <v>208</v>
      </c>
    </row>
    <row r="687" ht="27" customHeight="1">
      <c r="A687" s="51">
        <v>21002</v>
      </c>
      <c r="B687" s="53" t="s">
        <v>679</v>
      </c>
      <c r="C687" s="52">
        <f>SUM(C688:C701)</f>
        <v>1344</v>
      </c>
      <c r="D687" s="52">
        <f>SUM(D688:D701)</f>
        <v>0</v>
      </c>
    </row>
    <row r="688" ht="27" customHeight="1">
      <c r="A688" s="51">
        <v>2100201</v>
      </c>
      <c r="B688" s="51" t="s">
        <v>680</v>
      </c>
      <c r="C688" s="54">
        <v>704</v>
      </c>
      <c r="D688" s="50"/>
    </row>
    <row r="689" ht="27" customHeight="1">
      <c r="A689" s="51">
        <v>2100202</v>
      </c>
      <c r="B689" s="51" t="s">
        <v>681</v>
      </c>
      <c r="C689" s="54">
        <v>0</v>
      </c>
      <c r="D689" s="50"/>
    </row>
    <row r="690" ht="27" customHeight="1">
      <c r="A690" s="51">
        <v>2100203</v>
      </c>
      <c r="B690" s="51" t="s">
        <v>682</v>
      </c>
      <c r="C690" s="54">
        <v>0</v>
      </c>
      <c r="D690" s="50"/>
    </row>
    <row r="691" ht="27" customHeight="1">
      <c r="A691" s="51">
        <v>2100204</v>
      </c>
      <c r="B691" s="51" t="s">
        <v>683</v>
      </c>
      <c r="C691" s="54">
        <v>0</v>
      </c>
      <c r="D691" s="50"/>
    </row>
    <row r="692" ht="27" customHeight="1">
      <c r="A692" s="51">
        <v>2100205</v>
      </c>
      <c r="B692" s="51" t="s">
        <v>684</v>
      </c>
      <c r="C692" s="54">
        <v>0</v>
      </c>
      <c r="D692" s="50"/>
    </row>
    <row r="693" ht="27" customHeight="1">
      <c r="A693" s="51">
        <v>2100206</v>
      </c>
      <c r="B693" s="51" t="s">
        <v>685</v>
      </c>
      <c r="C693" s="54">
        <v>6</v>
      </c>
      <c r="D693" s="50"/>
    </row>
    <row r="694" ht="27" customHeight="1">
      <c r="A694" s="51">
        <v>2100207</v>
      </c>
      <c r="B694" s="51" t="s">
        <v>686</v>
      </c>
      <c r="C694" s="54">
        <v>0</v>
      </c>
      <c r="D694" s="50"/>
    </row>
    <row r="695" ht="27" customHeight="1">
      <c r="A695" s="51">
        <v>2100208</v>
      </c>
      <c r="B695" s="51" t="s">
        <v>687</v>
      </c>
      <c r="C695" s="54">
        <v>0</v>
      </c>
      <c r="D695" s="50"/>
    </row>
    <row r="696" ht="27" customHeight="1">
      <c r="A696" s="51">
        <v>2100209</v>
      </c>
      <c r="B696" s="51" t="s">
        <v>688</v>
      </c>
      <c r="C696" s="54">
        <v>0</v>
      </c>
      <c r="D696" s="50"/>
    </row>
    <row r="697" ht="27" customHeight="1">
      <c r="A697" s="51">
        <v>2100210</v>
      </c>
      <c r="B697" s="51" t="s">
        <v>689</v>
      </c>
      <c r="C697" s="54">
        <v>0</v>
      </c>
      <c r="D697" s="50"/>
    </row>
    <row r="698" ht="27" customHeight="1">
      <c r="A698" s="51">
        <v>2100211</v>
      </c>
      <c r="B698" s="51" t="s">
        <v>690</v>
      </c>
      <c r="C698" s="54">
        <v>0</v>
      </c>
      <c r="D698" s="50"/>
    </row>
    <row r="699" ht="27" customHeight="1">
      <c r="A699" s="51">
        <v>2100212</v>
      </c>
      <c r="B699" s="51" t="s">
        <v>691</v>
      </c>
      <c r="C699" s="54">
        <v>0</v>
      </c>
      <c r="D699" s="50"/>
    </row>
    <row r="700" ht="27" customHeight="1">
      <c r="A700" s="51">
        <v>2100213</v>
      </c>
      <c r="B700" s="51" t="s">
        <v>692</v>
      </c>
      <c r="C700" s="54">
        <v>0</v>
      </c>
      <c r="D700" s="50"/>
    </row>
    <row r="701" ht="27" customHeight="1">
      <c r="A701" s="51">
        <v>2100299</v>
      </c>
      <c r="B701" s="51" t="s">
        <v>693</v>
      </c>
      <c r="C701" s="54">
        <v>634</v>
      </c>
      <c r="D701" s="50"/>
    </row>
    <row r="702" ht="27" customHeight="1">
      <c r="A702" s="51">
        <v>21003</v>
      </c>
      <c r="B702" s="53" t="s">
        <v>694</v>
      </c>
      <c r="C702" s="52">
        <f>SUM(C703:C705)</f>
        <v>3492</v>
      </c>
      <c r="D702" s="52">
        <f>SUM(D703:D705)</f>
        <v>2651</v>
      </c>
    </row>
    <row r="703" ht="27" customHeight="1">
      <c r="A703" s="51">
        <v>2100301</v>
      </c>
      <c r="B703" s="51" t="s">
        <v>695</v>
      </c>
      <c r="C703" s="54">
        <v>0</v>
      </c>
      <c r="D703" s="50"/>
    </row>
    <row r="704" ht="27" customHeight="1">
      <c r="A704" s="51">
        <v>2100302</v>
      </c>
      <c r="B704" s="51" t="s">
        <v>696</v>
      </c>
      <c r="C704" s="54">
        <v>2948</v>
      </c>
      <c r="D704" s="50">
        <v>2603</v>
      </c>
    </row>
    <row r="705" ht="27" customHeight="1">
      <c r="A705" s="51">
        <v>2100399</v>
      </c>
      <c r="B705" s="51" t="s">
        <v>697</v>
      </c>
      <c r="C705" s="54">
        <v>544</v>
      </c>
      <c r="D705" s="50">
        <v>48</v>
      </c>
    </row>
    <row r="706" ht="27" customHeight="1">
      <c r="A706" s="51">
        <v>21004</v>
      </c>
      <c r="B706" s="53" t="s">
        <v>698</v>
      </c>
      <c r="C706" s="52">
        <f>SUM(C707:C717)</f>
        <v>5504</v>
      </c>
      <c r="D706" s="52">
        <f>SUM(D707:D717)</f>
        <v>814</v>
      </c>
    </row>
    <row r="707" ht="27" customHeight="1">
      <c r="A707" s="51">
        <v>2100401</v>
      </c>
      <c r="B707" s="51" t="s">
        <v>699</v>
      </c>
      <c r="C707" s="54">
        <v>12</v>
      </c>
      <c r="D707" s="50">
        <v>321</v>
      </c>
    </row>
    <row r="708" ht="27" customHeight="1">
      <c r="A708" s="51">
        <v>2100402</v>
      </c>
      <c r="B708" s="51" t="s">
        <v>700</v>
      </c>
      <c r="C708" s="54">
        <v>12</v>
      </c>
      <c r="D708" s="50">
        <v>107</v>
      </c>
    </row>
    <row r="709" ht="27" customHeight="1">
      <c r="A709" s="51">
        <v>2100403</v>
      </c>
      <c r="B709" s="51" t="s">
        <v>701</v>
      </c>
      <c r="C709" s="54">
        <v>35</v>
      </c>
      <c r="D709" s="50">
        <v>386</v>
      </c>
    </row>
    <row r="710" ht="27" customHeight="1">
      <c r="A710" s="51">
        <v>2100404</v>
      </c>
      <c r="B710" s="51" t="s">
        <v>702</v>
      </c>
      <c r="C710" s="54">
        <v>0</v>
      </c>
      <c r="D710" s="50"/>
    </row>
    <row r="711" ht="27" customHeight="1">
      <c r="A711" s="51">
        <v>2100405</v>
      </c>
      <c r="B711" s="51" t="s">
        <v>703</v>
      </c>
      <c r="C711" s="54">
        <v>0</v>
      </c>
      <c r="D711" s="50"/>
    </row>
    <row r="712" ht="27" customHeight="1">
      <c r="A712" s="51">
        <v>2100406</v>
      </c>
      <c r="B712" s="51" t="s">
        <v>704</v>
      </c>
      <c r="C712" s="54">
        <v>0</v>
      </c>
      <c r="D712" s="50"/>
    </row>
    <row r="713" ht="27" customHeight="1">
      <c r="A713" s="51">
        <v>2100407</v>
      </c>
      <c r="B713" s="51" t="s">
        <v>705</v>
      </c>
      <c r="C713" s="54">
        <v>0</v>
      </c>
      <c r="D713" s="50"/>
    </row>
    <row r="714" ht="27" customHeight="1">
      <c r="A714" s="51">
        <v>2100408</v>
      </c>
      <c r="B714" s="51" t="s">
        <v>706</v>
      </c>
      <c r="C714" s="54">
        <v>1518</v>
      </c>
      <c r="D714" s="50"/>
    </row>
    <row r="715" ht="27" customHeight="1">
      <c r="A715" s="51">
        <v>2100409</v>
      </c>
      <c r="B715" s="51" t="s">
        <v>707</v>
      </c>
      <c r="C715" s="54">
        <v>2719</v>
      </c>
      <c r="D715" s="50"/>
    </row>
    <row r="716" ht="27" customHeight="1">
      <c r="A716" s="51">
        <v>2100410</v>
      </c>
      <c r="B716" s="51" t="s">
        <v>708</v>
      </c>
      <c r="C716" s="54">
        <v>573</v>
      </c>
      <c r="D716" s="50"/>
    </row>
    <row r="717" ht="27" customHeight="1">
      <c r="A717" s="51">
        <v>2100499</v>
      </c>
      <c r="B717" s="51" t="s">
        <v>709</v>
      </c>
      <c r="C717" s="54">
        <v>635</v>
      </c>
      <c r="D717" s="50"/>
    </row>
    <row r="718" ht="27" customHeight="1">
      <c r="A718" s="51">
        <v>21006</v>
      </c>
      <c r="B718" s="53" t="s">
        <v>710</v>
      </c>
      <c r="C718" s="52">
        <f>SUM(C719:C720)</f>
        <v>25</v>
      </c>
      <c r="D718" s="50"/>
    </row>
    <row r="719" ht="27" customHeight="1">
      <c r="A719" s="51">
        <v>2100601</v>
      </c>
      <c r="B719" s="51" t="s">
        <v>711</v>
      </c>
      <c r="C719" s="54">
        <v>20</v>
      </c>
      <c r="D719" s="50"/>
    </row>
    <row r="720" ht="27" customHeight="1">
      <c r="A720" s="51">
        <v>2100699</v>
      </c>
      <c r="B720" s="51" t="s">
        <v>712</v>
      </c>
      <c r="C720" s="54">
        <v>5</v>
      </c>
      <c r="D720" s="50"/>
    </row>
    <row r="721" ht="27" customHeight="1">
      <c r="A721" s="51">
        <v>21007</v>
      </c>
      <c r="B721" s="53" t="s">
        <v>713</v>
      </c>
      <c r="C721" s="52">
        <f>SUM(C722:C724)</f>
        <v>489</v>
      </c>
      <c r="D721" s="52">
        <f>SUM(D722:D724)</f>
        <v>299</v>
      </c>
    </row>
    <row r="722" ht="27" customHeight="1">
      <c r="A722" s="51">
        <v>2100716</v>
      </c>
      <c r="B722" s="51" t="s">
        <v>714</v>
      </c>
      <c r="C722" s="54">
        <v>0</v>
      </c>
      <c r="D722" s="50"/>
    </row>
    <row r="723" ht="27" customHeight="1">
      <c r="A723" s="51">
        <v>2100717</v>
      </c>
      <c r="B723" s="51" t="s">
        <v>715</v>
      </c>
      <c r="C723" s="54">
        <v>461</v>
      </c>
      <c r="D723" s="50">
        <v>139</v>
      </c>
    </row>
    <row r="724" ht="27" customHeight="1">
      <c r="A724" s="51">
        <v>2100799</v>
      </c>
      <c r="B724" s="51" t="s">
        <v>716</v>
      </c>
      <c r="C724" s="54">
        <v>28</v>
      </c>
      <c r="D724" s="50">
        <v>160</v>
      </c>
    </row>
    <row r="725" ht="27" customHeight="1">
      <c r="A725" s="51">
        <v>21011</v>
      </c>
      <c r="B725" s="53" t="s">
        <v>717</v>
      </c>
      <c r="C725" s="52">
        <f>SUM(C726:C729)</f>
        <v>4427</v>
      </c>
      <c r="D725" s="52">
        <f>SUM(D726:D729)</f>
        <v>5051</v>
      </c>
    </row>
    <row r="726" ht="27" customHeight="1">
      <c r="A726" s="51">
        <v>2101101</v>
      </c>
      <c r="B726" s="51" t="s">
        <v>718</v>
      </c>
      <c r="C726" s="54">
        <v>1456</v>
      </c>
      <c r="D726" s="50">
        <v>1407</v>
      </c>
    </row>
    <row r="727" ht="27" customHeight="1">
      <c r="A727" s="51">
        <v>2101102</v>
      </c>
      <c r="B727" s="51" t="s">
        <v>719</v>
      </c>
      <c r="C727" s="54">
        <v>2947</v>
      </c>
      <c r="D727" s="50">
        <v>3613</v>
      </c>
    </row>
    <row r="728" ht="27" customHeight="1">
      <c r="A728" s="51">
        <v>2101103</v>
      </c>
      <c r="B728" s="51" t="s">
        <v>720</v>
      </c>
      <c r="C728" s="54">
        <v>10</v>
      </c>
      <c r="D728" s="50">
        <v>31</v>
      </c>
    </row>
    <row r="729" ht="27" customHeight="1">
      <c r="A729" s="51">
        <v>2101199</v>
      </c>
      <c r="B729" s="51" t="s">
        <v>721</v>
      </c>
      <c r="C729" s="54">
        <v>14</v>
      </c>
      <c r="D729" s="50"/>
    </row>
    <row r="730" ht="27" customHeight="1">
      <c r="A730" s="51">
        <v>21012</v>
      </c>
      <c r="B730" s="53" t="s">
        <v>722</v>
      </c>
      <c r="C730" s="52">
        <f>SUM(C731:C733)</f>
        <v>506</v>
      </c>
      <c r="D730" s="52">
        <f>SUM(D731:D733)</f>
        <v>632</v>
      </c>
    </row>
    <row r="731" ht="27" customHeight="1">
      <c r="A731" s="51">
        <v>2101201</v>
      </c>
      <c r="B731" s="51" t="s">
        <v>723</v>
      </c>
      <c r="C731" s="54">
        <v>0</v>
      </c>
      <c r="D731" s="50">
        <v>16</v>
      </c>
    </row>
    <row r="732" ht="27" customHeight="1">
      <c r="A732" s="51">
        <v>2101202</v>
      </c>
      <c r="B732" s="51" t="s">
        <v>724</v>
      </c>
      <c r="C732" s="54">
        <v>506</v>
      </c>
      <c r="D732" s="50">
        <v>616</v>
      </c>
    </row>
    <row r="733" ht="27" customHeight="1">
      <c r="A733" s="51">
        <v>2101299</v>
      </c>
      <c r="B733" s="51" t="s">
        <v>725</v>
      </c>
      <c r="C733" s="54">
        <v>0</v>
      </c>
      <c r="D733" s="50"/>
    </row>
    <row r="734" ht="27" customHeight="1">
      <c r="A734" s="51">
        <v>21013</v>
      </c>
      <c r="B734" s="53" t="s">
        <v>726</v>
      </c>
      <c r="C734" s="52">
        <f>SUM(C735:C737)</f>
        <v>1384</v>
      </c>
      <c r="D734" s="52">
        <f>SUM(D735:D737)</f>
        <v>100</v>
      </c>
    </row>
    <row r="735" ht="27" customHeight="1">
      <c r="A735" s="51">
        <v>2101301</v>
      </c>
      <c r="B735" s="51" t="s">
        <v>727</v>
      </c>
      <c r="C735" s="54">
        <v>1384</v>
      </c>
      <c r="D735" s="50"/>
    </row>
    <row r="736" ht="27" customHeight="1">
      <c r="A736" s="51">
        <v>2101302</v>
      </c>
      <c r="B736" s="51" t="s">
        <v>728</v>
      </c>
      <c r="C736" s="54">
        <v>0</v>
      </c>
      <c r="D736" s="50"/>
    </row>
    <row r="737" ht="27" customHeight="1">
      <c r="A737" s="51">
        <v>2101399</v>
      </c>
      <c r="B737" s="51" t="s">
        <v>729</v>
      </c>
      <c r="C737" s="54">
        <v>0</v>
      </c>
      <c r="D737" s="50">
        <v>100</v>
      </c>
    </row>
    <row r="738" ht="27" customHeight="1">
      <c r="A738" s="51">
        <v>21014</v>
      </c>
      <c r="B738" s="53" t="s">
        <v>730</v>
      </c>
      <c r="C738" s="52">
        <f>SUM(C739:C740)</f>
        <v>50</v>
      </c>
      <c r="D738" s="50"/>
    </row>
    <row r="739" ht="27" customHeight="1">
      <c r="A739" s="51">
        <v>2101401</v>
      </c>
      <c r="B739" s="51" t="s">
        <v>731</v>
      </c>
      <c r="C739" s="54">
        <v>50</v>
      </c>
      <c r="D739" s="50"/>
    </row>
    <row r="740" ht="27" customHeight="1">
      <c r="A740" s="51">
        <v>2101499</v>
      </c>
      <c r="B740" s="51" t="s">
        <v>732</v>
      </c>
      <c r="C740" s="54">
        <v>0</v>
      </c>
      <c r="D740" s="50"/>
    </row>
    <row r="741" ht="27" customHeight="1">
      <c r="A741" s="51">
        <v>21015</v>
      </c>
      <c r="B741" s="53" t="s">
        <v>733</v>
      </c>
      <c r="C741" s="52">
        <f>SUM(C742:C749)</f>
        <v>503</v>
      </c>
      <c r="D741" s="52">
        <f>SUM(D742:D749)</f>
        <v>395</v>
      </c>
    </row>
    <row r="742" ht="27" customHeight="1">
      <c r="A742" s="51">
        <v>2101501</v>
      </c>
      <c r="B742" s="51" t="s">
        <v>197</v>
      </c>
      <c r="C742" s="54">
        <v>461</v>
      </c>
      <c r="D742" s="50">
        <v>290</v>
      </c>
    </row>
    <row r="743" ht="27" customHeight="1">
      <c r="A743" s="51">
        <v>2101502</v>
      </c>
      <c r="B743" s="51" t="s">
        <v>198</v>
      </c>
      <c r="C743" s="54">
        <v>0</v>
      </c>
      <c r="D743" s="50"/>
    </row>
    <row r="744" ht="27" customHeight="1">
      <c r="A744" s="51">
        <v>2101503</v>
      </c>
      <c r="B744" s="51" t="s">
        <v>199</v>
      </c>
      <c r="C744" s="54">
        <v>0</v>
      </c>
      <c r="D744" s="50"/>
    </row>
    <row r="745" ht="27" customHeight="1">
      <c r="A745" s="51">
        <v>2101504</v>
      </c>
      <c r="B745" s="51" t="s">
        <v>238</v>
      </c>
      <c r="C745" s="54">
        <v>0</v>
      </c>
      <c r="D745" s="50">
        <v>4</v>
      </c>
    </row>
    <row r="746" ht="27" customHeight="1">
      <c r="A746" s="51">
        <v>2101505</v>
      </c>
      <c r="B746" s="51" t="s">
        <v>734</v>
      </c>
      <c r="C746" s="54">
        <v>40</v>
      </c>
      <c r="D746" s="50"/>
    </row>
    <row r="747" ht="27" customHeight="1">
      <c r="A747" s="51">
        <v>2101506</v>
      </c>
      <c r="B747" s="51" t="s">
        <v>735</v>
      </c>
      <c r="C747" s="54">
        <v>0</v>
      </c>
      <c r="D747" s="50"/>
    </row>
    <row r="748" ht="27" customHeight="1">
      <c r="A748" s="51">
        <v>2101550</v>
      </c>
      <c r="B748" s="51" t="s">
        <v>206</v>
      </c>
      <c r="C748" s="54">
        <v>0</v>
      </c>
      <c r="D748" s="50">
        <v>101</v>
      </c>
    </row>
    <row r="749" ht="27" customHeight="1">
      <c r="A749" s="51">
        <v>2101599</v>
      </c>
      <c r="B749" s="51" t="s">
        <v>736</v>
      </c>
      <c r="C749" s="54">
        <v>2</v>
      </c>
      <c r="D749" s="50"/>
    </row>
    <row r="750" ht="27" customHeight="1">
      <c r="A750" s="51">
        <v>21016</v>
      </c>
      <c r="B750" s="53" t="s">
        <v>737</v>
      </c>
      <c r="C750" s="52">
        <f>C751</f>
        <v>39</v>
      </c>
      <c r="D750" s="50"/>
    </row>
    <row r="751" ht="27" customHeight="1">
      <c r="A751" s="51">
        <v>2101601</v>
      </c>
      <c r="B751" s="51" t="s">
        <v>738</v>
      </c>
      <c r="C751" s="54">
        <v>39</v>
      </c>
      <c r="D751" s="50"/>
    </row>
    <row r="752" ht="27" customHeight="1">
      <c r="A752" s="51">
        <v>21099</v>
      </c>
      <c r="B752" s="53" t="s">
        <v>739</v>
      </c>
      <c r="C752" s="52">
        <f>C753</f>
        <v>34</v>
      </c>
      <c r="D752" s="52">
        <f>D753</f>
        <v>9010</v>
      </c>
    </row>
    <row r="753" ht="27" customHeight="1">
      <c r="A753" s="51">
        <v>2109999</v>
      </c>
      <c r="B753" s="51" t="s">
        <v>740</v>
      </c>
      <c r="C753" s="54">
        <v>34</v>
      </c>
      <c r="D753" s="50">
        <v>9010</v>
      </c>
    </row>
    <row r="754" ht="27" customHeight="1">
      <c r="A754" s="51">
        <v>211</v>
      </c>
      <c r="B754" s="53" t="s">
        <v>741</v>
      </c>
      <c r="C754" s="52">
        <f>SUM(C755,C765,C769,C778,C785,C792,C798,C801,C804,C806,C808,C814,C816,C818,C829)</f>
        <v>9682</v>
      </c>
      <c r="D754" s="52">
        <f>SUM(D755,D765,D769,D778,D785,D792,D798,D801,D804,D806,D808,D814,D816,D818,D829)</f>
        <v>11153</v>
      </c>
    </row>
    <row r="755" ht="27" customHeight="1">
      <c r="A755" s="51">
        <v>21101</v>
      </c>
      <c r="B755" s="53" t="s">
        <v>742</v>
      </c>
      <c r="C755" s="52">
        <f>SUM(C756:C764)</f>
        <v>138</v>
      </c>
      <c r="D755" s="50"/>
    </row>
    <row r="756" ht="27" customHeight="1">
      <c r="A756" s="51">
        <v>2110101</v>
      </c>
      <c r="B756" s="51" t="s">
        <v>197</v>
      </c>
      <c r="C756" s="54">
        <v>65</v>
      </c>
      <c r="D756" s="50"/>
    </row>
    <row r="757" ht="27" customHeight="1">
      <c r="A757" s="51">
        <v>2110102</v>
      </c>
      <c r="B757" s="51" t="s">
        <v>198</v>
      </c>
      <c r="C757" s="54">
        <v>0</v>
      </c>
      <c r="D757" s="50"/>
    </row>
    <row r="758" ht="27" customHeight="1">
      <c r="A758" s="51">
        <v>2110103</v>
      </c>
      <c r="B758" s="51" t="s">
        <v>199</v>
      </c>
      <c r="C758" s="54">
        <v>0</v>
      </c>
      <c r="D758" s="50"/>
    </row>
    <row r="759" ht="27" customHeight="1">
      <c r="A759" s="51">
        <v>2110104</v>
      </c>
      <c r="B759" s="51" t="s">
        <v>743</v>
      </c>
      <c r="C759" s="54">
        <v>0</v>
      </c>
      <c r="D759" s="50"/>
    </row>
    <row r="760" ht="27" customHeight="1">
      <c r="A760" s="51">
        <v>2110105</v>
      </c>
      <c r="B760" s="51" t="s">
        <v>744</v>
      </c>
      <c r="C760" s="54">
        <v>0</v>
      </c>
      <c r="D760" s="50"/>
    </row>
    <row r="761" ht="27" customHeight="1">
      <c r="A761" s="51">
        <v>2110106</v>
      </c>
      <c r="B761" s="51" t="s">
        <v>745</v>
      </c>
      <c r="C761" s="54">
        <v>0</v>
      </c>
      <c r="D761" s="50"/>
    </row>
    <row r="762" ht="27" customHeight="1">
      <c r="A762" s="51">
        <v>2110107</v>
      </c>
      <c r="B762" s="51" t="s">
        <v>746</v>
      </c>
      <c r="C762" s="54">
        <v>0</v>
      </c>
      <c r="D762" s="50"/>
    </row>
    <row r="763" ht="27" customHeight="1">
      <c r="A763" s="51">
        <v>2110108</v>
      </c>
      <c r="B763" s="51" t="s">
        <v>747</v>
      </c>
      <c r="C763" s="54">
        <v>0</v>
      </c>
      <c r="D763" s="50"/>
    </row>
    <row r="764" ht="27" customHeight="1">
      <c r="A764" s="51">
        <v>2110199</v>
      </c>
      <c r="B764" s="51" t="s">
        <v>748</v>
      </c>
      <c r="C764" s="54">
        <v>73</v>
      </c>
      <c r="D764" s="50"/>
    </row>
    <row r="765" ht="27" customHeight="1">
      <c r="A765" s="51">
        <v>21102</v>
      </c>
      <c r="B765" s="53" t="s">
        <v>749</v>
      </c>
      <c r="C765" s="52">
        <f>SUM(C766:C768)</f>
        <v>0</v>
      </c>
      <c r="D765" s="50"/>
    </row>
    <row r="766" ht="27" customHeight="1">
      <c r="A766" s="51">
        <v>2110203</v>
      </c>
      <c r="B766" s="51" t="s">
        <v>750</v>
      </c>
      <c r="C766" s="54">
        <v>0</v>
      </c>
      <c r="D766" s="50"/>
    </row>
    <row r="767" ht="27" customHeight="1">
      <c r="A767" s="51">
        <v>2110204</v>
      </c>
      <c r="B767" s="51" t="s">
        <v>751</v>
      </c>
      <c r="C767" s="54">
        <v>0</v>
      </c>
      <c r="D767" s="50"/>
    </row>
    <row r="768" ht="27" customHeight="1">
      <c r="A768" s="51">
        <v>2110299</v>
      </c>
      <c r="B768" s="51" t="s">
        <v>752</v>
      </c>
      <c r="C768" s="54">
        <v>0</v>
      </c>
      <c r="D768" s="50"/>
    </row>
    <row r="769" ht="27" customHeight="1">
      <c r="A769" s="51">
        <v>21103</v>
      </c>
      <c r="B769" s="53" t="s">
        <v>753</v>
      </c>
      <c r="C769" s="52">
        <f>SUM(C770:C777)</f>
        <v>4751</v>
      </c>
      <c r="D769" s="52">
        <f>SUM(D770:D777)</f>
        <v>4011</v>
      </c>
    </row>
    <row r="770" ht="27" customHeight="1">
      <c r="A770" s="51">
        <v>2110301</v>
      </c>
      <c r="B770" s="51" t="s">
        <v>754</v>
      </c>
      <c r="C770" s="54">
        <v>0</v>
      </c>
      <c r="D770" s="50"/>
    </row>
    <row r="771" ht="27" customHeight="1">
      <c r="A771" s="51">
        <v>2110302</v>
      </c>
      <c r="B771" s="51" t="s">
        <v>755</v>
      </c>
      <c r="C771" s="54">
        <v>3105</v>
      </c>
      <c r="D771" s="50">
        <v>2552</v>
      </c>
    </row>
    <row r="772" ht="27" customHeight="1">
      <c r="A772" s="51">
        <v>2110303</v>
      </c>
      <c r="B772" s="51" t="s">
        <v>756</v>
      </c>
      <c r="C772" s="54">
        <v>0</v>
      </c>
      <c r="D772" s="50"/>
    </row>
    <row r="773" ht="27" customHeight="1">
      <c r="A773" s="51">
        <v>2110304</v>
      </c>
      <c r="B773" s="51" t="s">
        <v>757</v>
      </c>
      <c r="C773" s="54">
        <v>1612</v>
      </c>
      <c r="D773" s="50">
        <v>1459</v>
      </c>
    </row>
    <row r="774" ht="27" customHeight="1">
      <c r="A774" s="51">
        <v>2110305</v>
      </c>
      <c r="B774" s="51" t="s">
        <v>758</v>
      </c>
      <c r="C774" s="54">
        <v>0</v>
      </c>
      <c r="D774" s="50"/>
    </row>
    <row r="775" ht="27" customHeight="1">
      <c r="A775" s="51">
        <v>2110306</v>
      </c>
      <c r="B775" s="51" t="s">
        <v>759</v>
      </c>
      <c r="C775" s="54">
        <v>0</v>
      </c>
      <c r="D775" s="50"/>
    </row>
    <row r="776" ht="27" customHeight="1">
      <c r="A776" s="51">
        <v>2110307</v>
      </c>
      <c r="B776" s="51" t="s">
        <v>760</v>
      </c>
      <c r="C776" s="54">
        <v>0</v>
      </c>
      <c r="D776" s="50"/>
    </row>
    <row r="777" ht="27" customHeight="1">
      <c r="A777" s="51">
        <v>2110399</v>
      </c>
      <c r="B777" s="51" t="s">
        <v>761</v>
      </c>
      <c r="C777" s="54">
        <v>34</v>
      </c>
      <c r="D777" s="50"/>
    </row>
    <row r="778" ht="27" customHeight="1">
      <c r="A778" s="51">
        <v>21104</v>
      </c>
      <c r="B778" s="53" t="s">
        <v>762</v>
      </c>
      <c r="C778" s="52">
        <f>SUM(C779:C784)</f>
        <v>4063</v>
      </c>
      <c r="D778" s="52">
        <f>SUM(D779:D784)</f>
        <v>5774</v>
      </c>
    </row>
    <row r="779" ht="27" customHeight="1">
      <c r="A779" s="51">
        <v>2110401</v>
      </c>
      <c r="B779" s="51" t="s">
        <v>763</v>
      </c>
      <c r="C779" s="54">
        <v>1633</v>
      </c>
      <c r="D779" s="50">
        <v>3967</v>
      </c>
    </row>
    <row r="780" ht="27" customHeight="1">
      <c r="A780" s="51">
        <v>2110402</v>
      </c>
      <c r="B780" s="51" t="s">
        <v>764</v>
      </c>
      <c r="C780" s="54">
        <v>863</v>
      </c>
      <c r="D780" s="50">
        <v>1807</v>
      </c>
    </row>
    <row r="781" ht="27" customHeight="1">
      <c r="A781" s="51">
        <v>2110404</v>
      </c>
      <c r="B781" s="51" t="s">
        <v>765</v>
      </c>
      <c r="C781" s="54">
        <v>0</v>
      </c>
      <c r="D781" s="50"/>
    </row>
    <row r="782" ht="27" customHeight="1">
      <c r="A782" s="51">
        <v>2110405</v>
      </c>
      <c r="B782" s="51" t="s">
        <v>766</v>
      </c>
      <c r="C782" s="54">
        <v>0</v>
      </c>
      <c r="D782" s="50"/>
    </row>
    <row r="783" ht="27" customHeight="1">
      <c r="A783" s="51">
        <v>2110406</v>
      </c>
      <c r="B783" s="51" t="s">
        <v>767</v>
      </c>
      <c r="C783" s="54">
        <v>190</v>
      </c>
      <c r="D783" s="50"/>
    </row>
    <row r="784" ht="27" customHeight="1">
      <c r="A784" s="51">
        <v>2110499</v>
      </c>
      <c r="B784" s="51" t="s">
        <v>768</v>
      </c>
      <c r="C784" s="54">
        <v>1377</v>
      </c>
      <c r="D784" s="50"/>
    </row>
    <row r="785" ht="27" customHeight="1">
      <c r="A785" s="51">
        <v>21105</v>
      </c>
      <c r="B785" s="53" t="s">
        <v>769</v>
      </c>
      <c r="C785" s="52">
        <f>SUM(C786:C791)</f>
        <v>699</v>
      </c>
      <c r="D785" s="50"/>
    </row>
    <row r="786" ht="27" customHeight="1">
      <c r="A786" s="51">
        <v>2110501</v>
      </c>
      <c r="B786" s="51" t="s">
        <v>770</v>
      </c>
      <c r="C786" s="54">
        <v>547</v>
      </c>
      <c r="D786" s="50"/>
    </row>
    <row r="787" ht="27" customHeight="1">
      <c r="A787" s="51">
        <v>2110502</v>
      </c>
      <c r="B787" s="51" t="s">
        <v>771</v>
      </c>
      <c r="C787" s="54">
        <v>0</v>
      </c>
      <c r="D787" s="50"/>
    </row>
    <row r="788" ht="27" customHeight="1">
      <c r="A788" s="51">
        <v>2110503</v>
      </c>
      <c r="B788" s="51" t="s">
        <v>772</v>
      </c>
      <c r="C788" s="54">
        <v>0</v>
      </c>
      <c r="D788" s="50"/>
    </row>
    <row r="789" ht="27" customHeight="1">
      <c r="A789" s="51">
        <v>2110506</v>
      </c>
      <c r="B789" s="51" t="s">
        <v>773</v>
      </c>
      <c r="C789" s="54">
        <v>0</v>
      </c>
      <c r="D789" s="50"/>
    </row>
    <row r="790" ht="27" customHeight="1">
      <c r="A790" s="51">
        <v>2110507</v>
      </c>
      <c r="B790" s="51" t="s">
        <v>774</v>
      </c>
      <c r="C790" s="54">
        <v>152</v>
      </c>
      <c r="D790" s="50"/>
    </row>
    <row r="791" ht="27" customHeight="1">
      <c r="A791" s="51">
        <v>2110599</v>
      </c>
      <c r="B791" s="51" t="s">
        <v>775</v>
      </c>
      <c r="C791" s="54">
        <v>0</v>
      </c>
      <c r="D791" s="50"/>
    </row>
    <row r="792" ht="27" customHeight="1">
      <c r="A792" s="51">
        <v>21106</v>
      </c>
      <c r="B792" s="53" t="s">
        <v>776</v>
      </c>
      <c r="C792" s="52">
        <f>SUM(C793:C797)</f>
        <v>0</v>
      </c>
      <c r="D792" s="50"/>
    </row>
    <row r="793" ht="27" customHeight="1">
      <c r="A793" s="51">
        <v>2110602</v>
      </c>
      <c r="B793" s="51" t="s">
        <v>777</v>
      </c>
      <c r="C793" s="54">
        <v>0</v>
      </c>
      <c r="D793" s="50"/>
    </row>
    <row r="794" ht="27" customHeight="1">
      <c r="A794" s="51">
        <v>2110603</v>
      </c>
      <c r="B794" s="51" t="s">
        <v>778</v>
      </c>
      <c r="C794" s="54">
        <v>0</v>
      </c>
      <c r="D794" s="50"/>
    </row>
    <row r="795" ht="27" customHeight="1">
      <c r="A795" s="51">
        <v>2110604</v>
      </c>
      <c r="B795" s="51" t="s">
        <v>779</v>
      </c>
      <c r="C795" s="54">
        <v>0</v>
      </c>
      <c r="D795" s="50"/>
    </row>
    <row r="796" ht="27" customHeight="1">
      <c r="A796" s="51">
        <v>2110605</v>
      </c>
      <c r="B796" s="51" t="s">
        <v>780</v>
      </c>
      <c r="C796" s="54">
        <v>0</v>
      </c>
      <c r="D796" s="50"/>
    </row>
    <row r="797" ht="27" customHeight="1">
      <c r="A797" s="51">
        <v>2110699</v>
      </c>
      <c r="B797" s="51" t="s">
        <v>781</v>
      </c>
      <c r="C797" s="54">
        <v>0</v>
      </c>
      <c r="D797" s="50"/>
    </row>
    <row r="798" ht="27" customHeight="1">
      <c r="A798" s="51">
        <v>21107</v>
      </c>
      <c r="B798" s="53" t="s">
        <v>782</v>
      </c>
      <c r="C798" s="52">
        <f>SUM(C799:C800)</f>
        <v>0</v>
      </c>
      <c r="D798" s="50"/>
    </row>
    <row r="799" ht="27" customHeight="1">
      <c r="A799" s="51">
        <v>2110704</v>
      </c>
      <c r="B799" s="51" t="s">
        <v>783</v>
      </c>
      <c r="C799" s="54">
        <v>0</v>
      </c>
      <c r="D799" s="50"/>
    </row>
    <row r="800" ht="27" customHeight="1">
      <c r="A800" s="51">
        <v>2110799</v>
      </c>
      <c r="B800" s="51" t="s">
        <v>784</v>
      </c>
      <c r="C800" s="54">
        <v>0</v>
      </c>
      <c r="D800" s="50"/>
    </row>
    <row r="801" ht="27" customHeight="1">
      <c r="A801" s="51">
        <v>21108</v>
      </c>
      <c r="B801" s="53" t="s">
        <v>785</v>
      </c>
      <c r="C801" s="52">
        <f>SUM(C802:C803)</f>
        <v>0</v>
      </c>
      <c r="D801" s="50"/>
    </row>
    <row r="802" ht="27" customHeight="1">
      <c r="A802" s="51">
        <v>2110804</v>
      </c>
      <c r="B802" s="51" t="s">
        <v>786</v>
      </c>
      <c r="C802" s="54">
        <v>0</v>
      </c>
      <c r="D802" s="50"/>
    </row>
    <row r="803" ht="27" customHeight="1">
      <c r="A803" s="51">
        <v>2110899</v>
      </c>
      <c r="B803" s="51" t="s">
        <v>787</v>
      </c>
      <c r="C803" s="54">
        <v>0</v>
      </c>
      <c r="D803" s="50"/>
    </row>
    <row r="804" ht="27" customHeight="1">
      <c r="A804" s="51">
        <v>21109</v>
      </c>
      <c r="B804" s="53" t="s">
        <v>788</v>
      </c>
      <c r="C804" s="52">
        <f>C805</f>
        <v>0</v>
      </c>
      <c r="D804" s="50"/>
    </row>
    <row r="805" ht="27" customHeight="1">
      <c r="A805" s="51">
        <v>2110901</v>
      </c>
      <c r="B805" s="51" t="s">
        <v>789</v>
      </c>
      <c r="C805" s="54">
        <v>0</v>
      </c>
      <c r="D805" s="50"/>
    </row>
    <row r="806" ht="27" customHeight="1">
      <c r="A806" s="51">
        <v>21110</v>
      </c>
      <c r="B806" s="53" t="s">
        <v>790</v>
      </c>
      <c r="C806" s="52">
        <f>C807</f>
        <v>0</v>
      </c>
      <c r="D806" s="50"/>
    </row>
    <row r="807" ht="27" customHeight="1">
      <c r="A807" s="51">
        <v>2111001</v>
      </c>
      <c r="B807" s="51" t="s">
        <v>791</v>
      </c>
      <c r="C807" s="54">
        <v>0</v>
      </c>
      <c r="D807" s="50"/>
    </row>
    <row r="808" ht="27" customHeight="1">
      <c r="A808" s="51">
        <v>21111</v>
      </c>
      <c r="B808" s="53" t="s">
        <v>792</v>
      </c>
      <c r="C808" s="52">
        <f>SUM(C809:C813)</f>
        <v>31</v>
      </c>
      <c r="D808" s="50"/>
    </row>
    <row r="809" ht="27" customHeight="1">
      <c r="A809" s="51">
        <v>2111101</v>
      </c>
      <c r="B809" s="51" t="s">
        <v>793</v>
      </c>
      <c r="C809" s="54">
        <v>0</v>
      </c>
      <c r="D809" s="50"/>
    </row>
    <row r="810" ht="27" customHeight="1">
      <c r="A810" s="51">
        <v>2111102</v>
      </c>
      <c r="B810" s="51" t="s">
        <v>794</v>
      </c>
      <c r="C810" s="54">
        <v>0</v>
      </c>
      <c r="D810" s="50"/>
    </row>
    <row r="811" ht="27" customHeight="1">
      <c r="A811" s="51">
        <v>2111103</v>
      </c>
      <c r="B811" s="51" t="s">
        <v>795</v>
      </c>
      <c r="C811" s="54">
        <v>0</v>
      </c>
      <c r="D811" s="50"/>
    </row>
    <row r="812" ht="27" customHeight="1">
      <c r="A812" s="51">
        <v>2111104</v>
      </c>
      <c r="B812" s="51" t="s">
        <v>796</v>
      </c>
      <c r="C812" s="54">
        <v>0</v>
      </c>
      <c r="D812" s="50"/>
    </row>
    <row r="813" ht="27" customHeight="1">
      <c r="A813" s="51">
        <v>2111199</v>
      </c>
      <c r="B813" s="51" t="s">
        <v>797</v>
      </c>
      <c r="C813" s="54">
        <v>31</v>
      </c>
      <c r="D813" s="50"/>
    </row>
    <row r="814" ht="27" customHeight="1">
      <c r="A814" s="51">
        <v>21112</v>
      </c>
      <c r="B814" s="53" t="s">
        <v>798</v>
      </c>
      <c r="C814" s="52">
        <f>C815</f>
        <v>0</v>
      </c>
      <c r="D814" s="50"/>
    </row>
    <row r="815" ht="27" customHeight="1">
      <c r="A815" s="51">
        <v>2111201</v>
      </c>
      <c r="B815" s="51" t="s">
        <v>799</v>
      </c>
      <c r="C815" s="54">
        <v>0</v>
      </c>
      <c r="D815" s="50"/>
    </row>
    <row r="816" ht="27" customHeight="1">
      <c r="A816" s="51">
        <v>21113</v>
      </c>
      <c r="B816" s="53" t="s">
        <v>800</v>
      </c>
      <c r="C816" s="52">
        <f>C817</f>
        <v>0</v>
      </c>
      <c r="D816" s="50"/>
    </row>
    <row r="817" ht="27" customHeight="1">
      <c r="A817" s="51">
        <v>2111301</v>
      </c>
      <c r="B817" s="51" t="s">
        <v>801</v>
      </c>
      <c r="C817" s="54">
        <v>0</v>
      </c>
      <c r="D817" s="50"/>
    </row>
    <row r="818" ht="27" customHeight="1">
      <c r="A818" s="51">
        <v>21114</v>
      </c>
      <c r="B818" s="53" t="s">
        <v>802</v>
      </c>
      <c r="C818" s="52">
        <f>SUM(C819:C828)</f>
        <v>0</v>
      </c>
      <c r="D818" s="50"/>
    </row>
    <row r="819" ht="27" customHeight="1">
      <c r="A819" s="51">
        <v>2111401</v>
      </c>
      <c r="B819" s="51" t="s">
        <v>197</v>
      </c>
      <c r="C819" s="54">
        <v>0</v>
      </c>
      <c r="D819" s="50"/>
    </row>
    <row r="820" ht="27" customHeight="1">
      <c r="A820" s="51">
        <v>2111402</v>
      </c>
      <c r="B820" s="51" t="s">
        <v>198</v>
      </c>
      <c r="C820" s="54">
        <v>0</v>
      </c>
      <c r="D820" s="50"/>
    </row>
    <row r="821" ht="27" customHeight="1">
      <c r="A821" s="51">
        <v>2111403</v>
      </c>
      <c r="B821" s="51" t="s">
        <v>199</v>
      </c>
      <c r="C821" s="54">
        <v>0</v>
      </c>
      <c r="D821" s="50"/>
    </row>
    <row r="822" ht="27" customHeight="1">
      <c r="A822" s="51">
        <v>2111406</v>
      </c>
      <c r="B822" s="51" t="s">
        <v>803</v>
      </c>
      <c r="C822" s="54">
        <v>0</v>
      </c>
      <c r="D822" s="50"/>
    </row>
    <row r="823" ht="27" customHeight="1">
      <c r="A823" s="51">
        <v>2111407</v>
      </c>
      <c r="B823" s="51" t="s">
        <v>804</v>
      </c>
      <c r="C823" s="54">
        <v>0</v>
      </c>
      <c r="D823" s="50"/>
    </row>
    <row r="824" ht="27" customHeight="1">
      <c r="A824" s="51">
        <v>2111408</v>
      </c>
      <c r="B824" s="51" t="s">
        <v>805</v>
      </c>
      <c r="C824" s="54">
        <v>0</v>
      </c>
      <c r="D824" s="50"/>
    </row>
    <row r="825" ht="27" customHeight="1">
      <c r="A825" s="51">
        <v>2111411</v>
      </c>
      <c r="B825" s="51" t="s">
        <v>238</v>
      </c>
      <c r="C825" s="54">
        <v>0</v>
      </c>
      <c r="D825" s="50"/>
    </row>
    <row r="826" ht="27" customHeight="1">
      <c r="A826" s="51">
        <v>2111413</v>
      </c>
      <c r="B826" s="51" t="s">
        <v>806</v>
      </c>
      <c r="C826" s="54">
        <v>0</v>
      </c>
      <c r="D826" s="50"/>
    </row>
    <row r="827" ht="27" customHeight="1">
      <c r="A827" s="51">
        <v>2111450</v>
      </c>
      <c r="B827" s="51" t="s">
        <v>206</v>
      </c>
      <c r="C827" s="54">
        <v>0</v>
      </c>
      <c r="D827" s="50"/>
    </row>
    <row r="828" ht="27" customHeight="1">
      <c r="A828" s="51">
        <v>2111499</v>
      </c>
      <c r="B828" s="51" t="s">
        <v>807</v>
      </c>
      <c r="C828" s="54">
        <v>0</v>
      </c>
      <c r="D828" s="50"/>
    </row>
    <row r="829" ht="27" customHeight="1">
      <c r="A829" s="51">
        <v>21199</v>
      </c>
      <c r="B829" s="53" t="s">
        <v>808</v>
      </c>
      <c r="C829" s="52">
        <f>C830</f>
        <v>0</v>
      </c>
      <c r="D829" s="52">
        <f>D830</f>
        <v>1368</v>
      </c>
    </row>
    <row r="830" ht="27" customHeight="1">
      <c r="A830" s="51">
        <v>2119999</v>
      </c>
      <c r="B830" s="51" t="s">
        <v>809</v>
      </c>
      <c r="C830" s="54">
        <v>0</v>
      </c>
      <c r="D830" s="50">
        <v>1368</v>
      </c>
    </row>
    <row r="831" ht="27" customHeight="1">
      <c r="A831" s="51">
        <v>212</v>
      </c>
      <c r="B831" s="53" t="s">
        <v>810</v>
      </c>
      <c r="C831" s="52">
        <f>SUM(C832,C843,C845,C848,C850,C852)</f>
        <v>11974</v>
      </c>
      <c r="D831" s="52">
        <f>SUM(D832,D843,D845,D848,D850,D852)</f>
        <v>11983</v>
      </c>
    </row>
    <row r="832" ht="27" customHeight="1">
      <c r="A832" s="51">
        <v>21201</v>
      </c>
      <c r="B832" s="53" t="s">
        <v>811</v>
      </c>
      <c r="C832" s="52">
        <f>SUM(C833:C842)</f>
        <v>6566</v>
      </c>
      <c r="D832" s="52">
        <f>SUM(D833:D842)</f>
        <v>2603</v>
      </c>
    </row>
    <row r="833" ht="27" customHeight="1">
      <c r="A833" s="51">
        <v>2120101</v>
      </c>
      <c r="B833" s="51" t="s">
        <v>197</v>
      </c>
      <c r="C833" s="54">
        <v>1595</v>
      </c>
      <c r="D833" s="50">
        <v>1386</v>
      </c>
    </row>
    <row r="834" ht="27" customHeight="1">
      <c r="A834" s="51">
        <v>2120102</v>
      </c>
      <c r="B834" s="51" t="s">
        <v>198</v>
      </c>
      <c r="C834" s="54">
        <v>0</v>
      </c>
      <c r="D834" s="50"/>
    </row>
    <row r="835" ht="27" customHeight="1">
      <c r="A835" s="51">
        <v>2120103</v>
      </c>
      <c r="B835" s="51" t="s">
        <v>199</v>
      </c>
      <c r="C835" s="54">
        <v>0</v>
      </c>
      <c r="D835" s="50"/>
    </row>
    <row r="836" ht="27" customHeight="1">
      <c r="A836" s="51">
        <v>2120104</v>
      </c>
      <c r="B836" s="51" t="s">
        <v>812</v>
      </c>
      <c r="C836" s="54">
        <v>865</v>
      </c>
      <c r="D836" s="50">
        <v>1083</v>
      </c>
    </row>
    <row r="837" ht="27" customHeight="1">
      <c r="A837" s="51">
        <v>2120105</v>
      </c>
      <c r="B837" s="51" t="s">
        <v>813</v>
      </c>
      <c r="C837" s="54">
        <v>0</v>
      </c>
      <c r="D837" s="50"/>
    </row>
    <row r="838" ht="27" customHeight="1">
      <c r="A838" s="51">
        <v>2120106</v>
      </c>
      <c r="B838" s="51" t="s">
        <v>814</v>
      </c>
      <c r="C838" s="54">
        <v>0</v>
      </c>
      <c r="D838" s="50"/>
    </row>
    <row r="839" ht="27" customHeight="1">
      <c r="A839" s="51">
        <v>2120107</v>
      </c>
      <c r="B839" s="51" t="s">
        <v>815</v>
      </c>
      <c r="C839" s="54">
        <v>153</v>
      </c>
      <c r="D839" s="50">
        <v>134</v>
      </c>
    </row>
    <row r="840" ht="27" customHeight="1">
      <c r="A840" s="51">
        <v>2120109</v>
      </c>
      <c r="B840" s="51" t="s">
        <v>816</v>
      </c>
      <c r="C840" s="54">
        <v>0</v>
      </c>
      <c r="D840" s="50"/>
    </row>
    <row r="841" ht="27" customHeight="1">
      <c r="A841" s="51">
        <v>2120110</v>
      </c>
      <c r="B841" s="51" t="s">
        <v>817</v>
      </c>
      <c r="C841" s="54">
        <v>0</v>
      </c>
      <c r="D841" s="50"/>
    </row>
    <row r="842" ht="27" customHeight="1">
      <c r="A842" s="51">
        <v>2120199</v>
      </c>
      <c r="B842" s="51" t="s">
        <v>818</v>
      </c>
      <c r="C842" s="54">
        <v>3953</v>
      </c>
      <c r="D842" s="50"/>
    </row>
    <row r="843" ht="27" customHeight="1">
      <c r="A843" s="51">
        <v>21202</v>
      </c>
      <c r="B843" s="53" t="s">
        <v>819</v>
      </c>
      <c r="C843" s="52">
        <f>C844</f>
        <v>919</v>
      </c>
      <c r="D843" s="52">
        <f>D844</f>
        <v>265</v>
      </c>
    </row>
    <row r="844" ht="27" customHeight="1">
      <c r="A844" s="51">
        <v>2120201</v>
      </c>
      <c r="B844" s="51" t="s">
        <v>820</v>
      </c>
      <c r="C844" s="54">
        <v>919</v>
      </c>
      <c r="D844" s="50">
        <v>265</v>
      </c>
    </row>
    <row r="845" ht="27" customHeight="1">
      <c r="A845" s="51">
        <v>21203</v>
      </c>
      <c r="B845" s="53" t="s">
        <v>821</v>
      </c>
      <c r="C845" s="52">
        <f>SUM(C846:C847)</f>
        <v>3277</v>
      </c>
      <c r="D845" s="52">
        <f>SUM(D846:D847)</f>
        <v>2440</v>
      </c>
    </row>
    <row r="846" ht="27" customHeight="1">
      <c r="A846" s="51">
        <v>2120303</v>
      </c>
      <c r="B846" s="51" t="s">
        <v>822</v>
      </c>
      <c r="C846" s="54">
        <v>2180</v>
      </c>
      <c r="D846" s="50">
        <v>2440</v>
      </c>
    </row>
    <row r="847" ht="27" customHeight="1">
      <c r="A847" s="51">
        <v>2120399</v>
      </c>
      <c r="B847" s="51" t="s">
        <v>823</v>
      </c>
      <c r="C847" s="54">
        <v>1097</v>
      </c>
      <c r="D847" s="50"/>
    </row>
    <row r="848" ht="27" customHeight="1">
      <c r="A848" s="51">
        <v>21205</v>
      </c>
      <c r="B848" s="53" t="s">
        <v>824</v>
      </c>
      <c r="C848" s="52">
        <f t="shared" ref="C848:C852" si="12">C849</f>
        <v>829</v>
      </c>
      <c r="D848" s="52">
        <f>D849</f>
        <v>3441</v>
      </c>
    </row>
    <row r="849" ht="27" customHeight="1">
      <c r="A849" s="51">
        <v>2120501</v>
      </c>
      <c r="B849" s="51" t="s">
        <v>825</v>
      </c>
      <c r="C849" s="54">
        <v>829</v>
      </c>
      <c r="D849" s="50">
        <v>3441</v>
      </c>
    </row>
    <row r="850" ht="27" customHeight="1">
      <c r="A850" s="51">
        <v>21206</v>
      </c>
      <c r="B850" s="53" t="s">
        <v>826</v>
      </c>
      <c r="C850" s="52">
        <f t="shared" si="12"/>
        <v>1</v>
      </c>
      <c r="D850" s="50"/>
    </row>
    <row r="851" ht="27" customHeight="1">
      <c r="A851" s="51">
        <v>2120601</v>
      </c>
      <c r="B851" s="51" t="s">
        <v>827</v>
      </c>
      <c r="C851" s="54">
        <v>1</v>
      </c>
      <c r="D851" s="50"/>
    </row>
    <row r="852" ht="27" customHeight="1">
      <c r="A852" s="51">
        <v>21299</v>
      </c>
      <c r="B852" s="53" t="s">
        <v>828</v>
      </c>
      <c r="C852" s="52">
        <f t="shared" si="12"/>
        <v>382</v>
      </c>
      <c r="D852" s="52">
        <f>D853</f>
        <v>3234</v>
      </c>
    </row>
    <row r="853" ht="27" customHeight="1">
      <c r="A853" s="51">
        <v>2129999</v>
      </c>
      <c r="B853" s="51" t="s">
        <v>829</v>
      </c>
      <c r="C853" s="54">
        <v>382</v>
      </c>
      <c r="D853" s="50">
        <v>3234</v>
      </c>
    </row>
    <row r="854" ht="27" customHeight="1">
      <c r="A854" s="51">
        <v>213</v>
      </c>
      <c r="B854" s="53" t="s">
        <v>830</v>
      </c>
      <c r="C854" s="52">
        <f>SUM(C855,C881,C903,C931,C942,C949,C955,C958)</f>
        <v>56245</v>
      </c>
      <c r="D854" s="52">
        <f>SUM(D855,D881,D903,D931,D942,D949,D955,D958)</f>
        <v>56667</v>
      </c>
    </row>
    <row r="855" ht="27" customHeight="1">
      <c r="A855" s="51">
        <v>21301</v>
      </c>
      <c r="B855" s="53" t="s">
        <v>831</v>
      </c>
      <c r="C855" s="52">
        <f>SUM(C856:C880)</f>
        <v>20071</v>
      </c>
      <c r="D855" s="52">
        <f>SUM(D856:D880)</f>
        <v>4609</v>
      </c>
    </row>
    <row r="856" ht="27" customHeight="1">
      <c r="A856" s="51">
        <v>2130101</v>
      </c>
      <c r="B856" s="51" t="s">
        <v>197</v>
      </c>
      <c r="C856" s="54">
        <v>3391</v>
      </c>
      <c r="D856" s="50">
        <v>1076</v>
      </c>
    </row>
    <row r="857" ht="27" customHeight="1">
      <c r="A857" s="51">
        <v>2130102</v>
      </c>
      <c r="B857" s="51" t="s">
        <v>198</v>
      </c>
      <c r="C857" s="54">
        <v>0</v>
      </c>
      <c r="D857" s="50"/>
    </row>
    <row r="858" ht="27" customHeight="1">
      <c r="A858" s="51">
        <v>2130103</v>
      </c>
      <c r="B858" s="51" t="s">
        <v>199</v>
      </c>
      <c r="C858" s="54">
        <v>0</v>
      </c>
      <c r="D858" s="50"/>
    </row>
    <row r="859" ht="27" customHeight="1">
      <c r="A859" s="51">
        <v>2130104</v>
      </c>
      <c r="B859" s="51" t="s">
        <v>206</v>
      </c>
      <c r="C859" s="54">
        <v>1927</v>
      </c>
      <c r="D859" s="50">
        <v>2512</v>
      </c>
    </row>
    <row r="860" ht="27" customHeight="1">
      <c r="A860" s="51">
        <v>2130105</v>
      </c>
      <c r="B860" s="51" t="s">
        <v>832</v>
      </c>
      <c r="C860" s="54">
        <v>7</v>
      </c>
      <c r="D860" s="50"/>
    </row>
    <row r="861" ht="27" customHeight="1">
      <c r="A861" s="51">
        <v>2130106</v>
      </c>
      <c r="B861" s="51" t="s">
        <v>833</v>
      </c>
      <c r="C861" s="54">
        <v>2</v>
      </c>
      <c r="D861" s="50"/>
    </row>
    <row r="862" ht="27" customHeight="1">
      <c r="A862" s="51">
        <v>2130108</v>
      </c>
      <c r="B862" s="51" t="s">
        <v>834</v>
      </c>
      <c r="C862" s="54">
        <v>105</v>
      </c>
      <c r="D862" s="50">
        <v>245</v>
      </c>
    </row>
    <row r="863" ht="27" customHeight="1">
      <c r="A863" s="51">
        <v>2130109</v>
      </c>
      <c r="B863" s="51" t="s">
        <v>835</v>
      </c>
      <c r="C863" s="54">
        <v>24</v>
      </c>
      <c r="D863" s="50">
        <v>88</v>
      </c>
    </row>
    <row r="864" ht="27" customHeight="1">
      <c r="A864" s="51">
        <v>2130110</v>
      </c>
      <c r="B864" s="51" t="s">
        <v>836</v>
      </c>
      <c r="C864" s="54">
        <v>0</v>
      </c>
      <c r="D864" s="50"/>
    </row>
    <row r="865" ht="27" customHeight="1">
      <c r="A865" s="51">
        <v>2130111</v>
      </c>
      <c r="B865" s="51" t="s">
        <v>837</v>
      </c>
      <c r="C865" s="54">
        <v>0</v>
      </c>
      <c r="D865" s="50"/>
    </row>
    <row r="866" ht="27" customHeight="1">
      <c r="A866" s="51">
        <v>2130112</v>
      </c>
      <c r="B866" s="51" t="s">
        <v>838</v>
      </c>
      <c r="C866" s="54">
        <v>0</v>
      </c>
      <c r="D866" s="50"/>
    </row>
    <row r="867" ht="27" customHeight="1">
      <c r="A867" s="51">
        <v>2130114</v>
      </c>
      <c r="B867" s="51" t="s">
        <v>839</v>
      </c>
      <c r="C867" s="54">
        <v>0</v>
      </c>
      <c r="D867" s="50"/>
    </row>
    <row r="868" ht="27" customHeight="1">
      <c r="A868" s="51">
        <v>2130119</v>
      </c>
      <c r="B868" s="51" t="s">
        <v>840</v>
      </c>
      <c r="C868" s="54">
        <v>10</v>
      </c>
      <c r="D868" s="50"/>
    </row>
    <row r="869" ht="27" customHeight="1">
      <c r="A869" s="51">
        <v>2130120</v>
      </c>
      <c r="B869" s="51" t="s">
        <v>841</v>
      </c>
      <c r="C869" s="54">
        <v>0</v>
      </c>
      <c r="D869" s="50"/>
    </row>
    <row r="870" ht="27" customHeight="1">
      <c r="A870" s="51">
        <v>2130121</v>
      </c>
      <c r="B870" s="51" t="s">
        <v>842</v>
      </c>
      <c r="C870" s="54">
        <v>319</v>
      </c>
      <c r="D870" s="50"/>
    </row>
    <row r="871" ht="27" customHeight="1">
      <c r="A871" s="51">
        <v>2130122</v>
      </c>
      <c r="B871" s="51" t="s">
        <v>843</v>
      </c>
      <c r="C871" s="54">
        <v>2496</v>
      </c>
      <c r="D871" s="50">
        <v>21</v>
      </c>
    </row>
    <row r="872" ht="27" customHeight="1">
      <c r="A872" s="51">
        <v>2130124</v>
      </c>
      <c r="B872" s="51" t="s">
        <v>844</v>
      </c>
      <c r="C872" s="54">
        <v>0</v>
      </c>
      <c r="D872" s="50">
        <v>13</v>
      </c>
    </row>
    <row r="873" ht="27" customHeight="1">
      <c r="A873" s="51">
        <v>2130125</v>
      </c>
      <c r="B873" s="51" t="s">
        <v>845</v>
      </c>
      <c r="C873" s="54">
        <v>0</v>
      </c>
      <c r="D873" s="50"/>
    </row>
    <row r="874" ht="27" customHeight="1">
      <c r="A874" s="51">
        <v>2130126</v>
      </c>
      <c r="B874" s="51" t="s">
        <v>846</v>
      </c>
      <c r="C874" s="54">
        <v>564</v>
      </c>
      <c r="D874" s="50"/>
    </row>
    <row r="875" ht="27" customHeight="1">
      <c r="A875" s="51">
        <v>2130135</v>
      </c>
      <c r="B875" s="51" t="s">
        <v>847</v>
      </c>
      <c r="C875" s="54">
        <v>38</v>
      </c>
      <c r="D875" s="50"/>
    </row>
    <row r="876" ht="27" customHeight="1">
      <c r="A876" s="51">
        <v>2130142</v>
      </c>
      <c r="B876" s="51" t="s">
        <v>848</v>
      </c>
      <c r="C876" s="54">
        <v>2612</v>
      </c>
      <c r="D876" s="50"/>
    </row>
    <row r="877" ht="27" customHeight="1">
      <c r="A877" s="51">
        <v>2130148</v>
      </c>
      <c r="B877" s="51" t="s">
        <v>849</v>
      </c>
      <c r="C877" s="54">
        <v>25</v>
      </c>
      <c r="D877" s="50"/>
    </row>
    <row r="878" ht="27" customHeight="1">
      <c r="A878" s="51">
        <v>2130152</v>
      </c>
      <c r="B878" s="51" t="s">
        <v>850</v>
      </c>
      <c r="C878" s="54">
        <v>4</v>
      </c>
      <c r="D878" s="50"/>
    </row>
    <row r="879" ht="27" customHeight="1">
      <c r="A879" s="51">
        <v>2130153</v>
      </c>
      <c r="B879" s="51" t="s">
        <v>851</v>
      </c>
      <c r="C879" s="54">
        <v>1457</v>
      </c>
      <c r="D879" s="50"/>
    </row>
    <row r="880" ht="27" customHeight="1">
      <c r="A880" s="51">
        <v>2130199</v>
      </c>
      <c r="B880" s="51" t="s">
        <v>852</v>
      </c>
      <c r="C880" s="54">
        <v>7090</v>
      </c>
      <c r="D880" s="50">
        <v>654</v>
      </c>
    </row>
    <row r="881" ht="27" customHeight="1">
      <c r="A881" s="51">
        <v>21302</v>
      </c>
      <c r="B881" s="53" t="s">
        <v>853</v>
      </c>
      <c r="C881" s="52">
        <f>SUM(C882:C902)</f>
        <v>9942</v>
      </c>
      <c r="D881" s="52">
        <f>SUM(D882:D902)</f>
        <v>5506</v>
      </c>
    </row>
    <row r="882" ht="27" customHeight="1">
      <c r="A882" s="51">
        <v>2130201</v>
      </c>
      <c r="B882" s="51" t="s">
        <v>197</v>
      </c>
      <c r="C882" s="54">
        <v>6158</v>
      </c>
      <c r="D882" s="50">
        <v>1138</v>
      </c>
    </row>
    <row r="883" ht="27" customHeight="1">
      <c r="A883" s="51">
        <v>2130202</v>
      </c>
      <c r="B883" s="51" t="s">
        <v>198</v>
      </c>
      <c r="C883" s="54">
        <v>0</v>
      </c>
      <c r="D883" s="50"/>
    </row>
    <row r="884" ht="27" customHeight="1">
      <c r="A884" s="51">
        <v>2130203</v>
      </c>
      <c r="B884" s="51" t="s">
        <v>199</v>
      </c>
      <c r="C884" s="54">
        <v>0</v>
      </c>
      <c r="D884" s="50"/>
    </row>
    <row r="885" ht="27" customHeight="1">
      <c r="A885" s="51">
        <v>2130204</v>
      </c>
      <c r="B885" s="51" t="s">
        <v>854</v>
      </c>
      <c r="C885" s="54">
        <v>0</v>
      </c>
      <c r="D885" s="50">
        <v>4197</v>
      </c>
    </row>
    <row r="886" ht="27" customHeight="1">
      <c r="A886" s="51">
        <v>2130205</v>
      </c>
      <c r="B886" s="51" t="s">
        <v>855</v>
      </c>
      <c r="C886" s="54">
        <v>385</v>
      </c>
      <c r="D886" s="50">
        <v>45</v>
      </c>
    </row>
    <row r="887" ht="27" customHeight="1">
      <c r="A887" s="51">
        <v>2130206</v>
      </c>
      <c r="B887" s="51" t="s">
        <v>856</v>
      </c>
      <c r="C887" s="54">
        <v>0</v>
      </c>
      <c r="D887" s="50"/>
    </row>
    <row r="888" ht="27" customHeight="1">
      <c r="A888" s="51">
        <v>2130207</v>
      </c>
      <c r="B888" s="51" t="s">
        <v>857</v>
      </c>
      <c r="C888" s="54">
        <v>0</v>
      </c>
      <c r="D888" s="50"/>
    </row>
    <row r="889" ht="27" customHeight="1">
      <c r="A889" s="51">
        <v>2130209</v>
      </c>
      <c r="B889" s="51" t="s">
        <v>858</v>
      </c>
      <c r="C889" s="54">
        <v>1654</v>
      </c>
      <c r="D889" s="50"/>
    </row>
    <row r="890" ht="27" customHeight="1">
      <c r="A890" s="51">
        <v>2130211</v>
      </c>
      <c r="B890" s="51" t="s">
        <v>859</v>
      </c>
      <c r="C890" s="54">
        <v>2</v>
      </c>
      <c r="D890" s="50"/>
    </row>
    <row r="891" ht="27" customHeight="1">
      <c r="A891" s="51">
        <v>2130212</v>
      </c>
      <c r="B891" s="51" t="s">
        <v>860</v>
      </c>
      <c r="C891" s="54">
        <v>0</v>
      </c>
      <c r="D891" s="50"/>
    </row>
    <row r="892" ht="27" customHeight="1">
      <c r="A892" s="51">
        <v>2130213</v>
      </c>
      <c r="B892" s="51" t="s">
        <v>861</v>
      </c>
      <c r="C892" s="54">
        <v>77</v>
      </c>
      <c r="D892" s="50"/>
    </row>
    <row r="893" ht="27" customHeight="1">
      <c r="A893" s="51">
        <v>2130217</v>
      </c>
      <c r="B893" s="51" t="s">
        <v>862</v>
      </c>
      <c r="C893" s="54">
        <v>0</v>
      </c>
      <c r="D893" s="50"/>
    </row>
    <row r="894" ht="27" customHeight="1">
      <c r="A894" s="51">
        <v>2130220</v>
      </c>
      <c r="B894" s="51" t="s">
        <v>863</v>
      </c>
      <c r="C894" s="54">
        <v>0</v>
      </c>
      <c r="D894" s="50"/>
    </row>
    <row r="895" ht="27" customHeight="1">
      <c r="A895" s="51">
        <v>2130221</v>
      </c>
      <c r="B895" s="51" t="s">
        <v>864</v>
      </c>
      <c r="C895" s="54">
        <v>0</v>
      </c>
      <c r="D895" s="50"/>
    </row>
    <row r="896" ht="27" customHeight="1">
      <c r="A896" s="51">
        <v>2130223</v>
      </c>
      <c r="B896" s="51" t="s">
        <v>865</v>
      </c>
      <c r="C896" s="54">
        <v>0</v>
      </c>
      <c r="D896" s="50"/>
    </row>
    <row r="897" ht="27" customHeight="1">
      <c r="A897" s="51">
        <v>2130226</v>
      </c>
      <c r="B897" s="51" t="s">
        <v>866</v>
      </c>
      <c r="C897" s="54">
        <v>0</v>
      </c>
      <c r="D897" s="50"/>
    </row>
    <row r="898" ht="27" customHeight="1">
      <c r="A898" s="51">
        <v>2130227</v>
      </c>
      <c r="B898" s="51" t="s">
        <v>867</v>
      </c>
      <c r="C898" s="54">
        <v>0</v>
      </c>
      <c r="D898" s="50"/>
    </row>
    <row r="899" ht="27" customHeight="1">
      <c r="A899" s="51">
        <v>2130234</v>
      </c>
      <c r="B899" s="51" t="s">
        <v>868</v>
      </c>
      <c r="C899" s="54">
        <v>332</v>
      </c>
      <c r="D899" s="50">
        <v>90</v>
      </c>
    </row>
    <row r="900" ht="27" customHeight="1">
      <c r="A900" s="51">
        <v>2130236</v>
      </c>
      <c r="B900" s="51" t="s">
        <v>869</v>
      </c>
      <c r="C900" s="54">
        <v>50</v>
      </c>
      <c r="D900" s="50"/>
    </row>
    <row r="901" ht="27" customHeight="1">
      <c r="A901" s="51">
        <v>2130237</v>
      </c>
      <c r="B901" s="51" t="s">
        <v>838</v>
      </c>
      <c r="C901" s="54">
        <v>0</v>
      </c>
      <c r="D901" s="50"/>
    </row>
    <row r="902" ht="27" customHeight="1">
      <c r="A902" s="51">
        <v>2130299</v>
      </c>
      <c r="B902" s="51" t="s">
        <v>870</v>
      </c>
      <c r="C902" s="54">
        <v>1284</v>
      </c>
      <c r="D902" s="50">
        <v>36</v>
      </c>
    </row>
    <row r="903" ht="27" customHeight="1">
      <c r="A903" s="51">
        <v>21303</v>
      </c>
      <c r="B903" s="53" t="s">
        <v>871</v>
      </c>
      <c r="C903" s="52">
        <f>SUM(C904:C930)</f>
        <v>2987</v>
      </c>
      <c r="D903" s="52">
        <f>SUM(D904:D930)</f>
        <v>400</v>
      </c>
    </row>
    <row r="904" ht="27" customHeight="1">
      <c r="A904" s="51">
        <v>2130301</v>
      </c>
      <c r="B904" s="51" t="s">
        <v>197</v>
      </c>
      <c r="C904" s="54">
        <v>31</v>
      </c>
      <c r="D904" s="50"/>
    </row>
    <row r="905" ht="27" customHeight="1">
      <c r="A905" s="51">
        <v>2130302</v>
      </c>
      <c r="B905" s="51" t="s">
        <v>198</v>
      </c>
      <c r="C905" s="54">
        <v>0</v>
      </c>
      <c r="D905" s="50"/>
    </row>
    <row r="906" ht="27" customHeight="1">
      <c r="A906" s="51">
        <v>2130303</v>
      </c>
      <c r="B906" s="51" t="s">
        <v>199</v>
      </c>
      <c r="C906" s="54">
        <v>0</v>
      </c>
      <c r="D906" s="50"/>
    </row>
    <row r="907" ht="27" customHeight="1">
      <c r="A907" s="51">
        <v>2130304</v>
      </c>
      <c r="B907" s="51" t="s">
        <v>872</v>
      </c>
      <c r="C907" s="54">
        <v>5</v>
      </c>
      <c r="D907" s="50"/>
    </row>
    <row r="908" ht="27" customHeight="1">
      <c r="A908" s="51">
        <v>2130305</v>
      </c>
      <c r="B908" s="51" t="s">
        <v>873</v>
      </c>
      <c r="C908" s="54">
        <v>597</v>
      </c>
      <c r="D908" s="50"/>
    </row>
    <row r="909" ht="27" customHeight="1">
      <c r="A909" s="51">
        <v>2130306</v>
      </c>
      <c r="B909" s="51" t="s">
        <v>874</v>
      </c>
      <c r="C909" s="54">
        <v>50</v>
      </c>
      <c r="D909" s="50"/>
    </row>
    <row r="910" ht="27" customHeight="1">
      <c r="A910" s="51">
        <v>2130307</v>
      </c>
      <c r="B910" s="51" t="s">
        <v>875</v>
      </c>
      <c r="C910" s="54">
        <v>0</v>
      </c>
      <c r="D910" s="50"/>
    </row>
    <row r="911" ht="27" customHeight="1">
      <c r="A911" s="51">
        <v>2130308</v>
      </c>
      <c r="B911" s="51" t="s">
        <v>876</v>
      </c>
      <c r="C911" s="54">
        <v>0</v>
      </c>
      <c r="D911" s="50"/>
    </row>
    <row r="912" ht="27" customHeight="1">
      <c r="A912" s="51">
        <v>2130309</v>
      </c>
      <c r="B912" s="51" t="s">
        <v>877</v>
      </c>
      <c r="C912" s="54">
        <v>0</v>
      </c>
      <c r="D912" s="50"/>
    </row>
    <row r="913" ht="27" customHeight="1">
      <c r="A913" s="51">
        <v>2130310</v>
      </c>
      <c r="B913" s="51" t="s">
        <v>878</v>
      </c>
      <c r="C913" s="54">
        <v>0</v>
      </c>
      <c r="D913" s="50"/>
    </row>
    <row r="914" ht="27" customHeight="1">
      <c r="A914" s="51">
        <v>2130311</v>
      </c>
      <c r="B914" s="51" t="s">
        <v>879</v>
      </c>
      <c r="C914" s="54">
        <v>7</v>
      </c>
      <c r="D914" s="50"/>
    </row>
    <row r="915" ht="27" customHeight="1">
      <c r="A915" s="51">
        <v>2130312</v>
      </c>
      <c r="B915" s="51" t="s">
        <v>880</v>
      </c>
      <c r="C915" s="54">
        <v>0</v>
      </c>
      <c r="D915" s="50">
        <v>18</v>
      </c>
    </row>
    <row r="916" ht="27" customHeight="1">
      <c r="A916" s="51">
        <v>2130313</v>
      </c>
      <c r="B916" s="51" t="s">
        <v>881</v>
      </c>
      <c r="C916" s="54">
        <v>0</v>
      </c>
      <c r="D916" s="50"/>
    </row>
    <row r="917" ht="27" customHeight="1">
      <c r="A917" s="51">
        <v>2130314</v>
      </c>
      <c r="B917" s="51" t="s">
        <v>882</v>
      </c>
      <c r="C917" s="54">
        <v>134</v>
      </c>
      <c r="D917" s="50"/>
    </row>
    <row r="918" ht="27" customHeight="1">
      <c r="A918" s="51">
        <v>2130315</v>
      </c>
      <c r="B918" s="51" t="s">
        <v>883</v>
      </c>
      <c r="C918" s="54">
        <v>386</v>
      </c>
      <c r="D918" s="50"/>
    </row>
    <row r="919" ht="27" customHeight="1">
      <c r="A919" s="51">
        <v>2130316</v>
      </c>
      <c r="B919" s="51" t="s">
        <v>884</v>
      </c>
      <c r="C919" s="54">
        <v>8</v>
      </c>
      <c r="D919" s="50"/>
    </row>
    <row r="920" ht="27" customHeight="1">
      <c r="A920" s="51">
        <v>2130317</v>
      </c>
      <c r="B920" s="51" t="s">
        <v>885</v>
      </c>
      <c r="C920" s="54">
        <v>0</v>
      </c>
      <c r="D920" s="50"/>
    </row>
    <row r="921" ht="27" customHeight="1">
      <c r="A921" s="51">
        <v>2130318</v>
      </c>
      <c r="B921" s="51" t="s">
        <v>886</v>
      </c>
      <c r="C921" s="54">
        <v>0</v>
      </c>
      <c r="D921" s="50"/>
    </row>
    <row r="922" ht="27" customHeight="1">
      <c r="A922" s="51">
        <v>2130319</v>
      </c>
      <c r="B922" s="51" t="s">
        <v>887</v>
      </c>
      <c r="C922" s="54">
        <v>1240</v>
      </c>
      <c r="D922" s="50"/>
    </row>
    <row r="923" ht="27" customHeight="1">
      <c r="A923" s="51">
        <v>2130321</v>
      </c>
      <c r="B923" s="51" t="s">
        <v>888</v>
      </c>
      <c r="C923" s="54">
        <v>144</v>
      </c>
      <c r="D923" s="50">
        <v>382</v>
      </c>
    </row>
    <row r="924" ht="27" customHeight="1">
      <c r="A924" s="51">
        <v>2130322</v>
      </c>
      <c r="B924" s="51" t="s">
        <v>889</v>
      </c>
      <c r="C924" s="54">
        <v>0</v>
      </c>
      <c r="D924" s="50"/>
    </row>
    <row r="925" ht="27" customHeight="1">
      <c r="A925" s="51">
        <v>2130333</v>
      </c>
      <c r="B925" s="51" t="s">
        <v>865</v>
      </c>
      <c r="C925" s="54">
        <v>0</v>
      </c>
      <c r="D925" s="50"/>
    </row>
    <row r="926" ht="27" customHeight="1">
      <c r="A926" s="51">
        <v>2130334</v>
      </c>
      <c r="B926" s="51" t="s">
        <v>890</v>
      </c>
      <c r="C926" s="54">
        <v>0</v>
      </c>
      <c r="D926" s="50"/>
    </row>
    <row r="927" ht="27" customHeight="1">
      <c r="A927" s="51">
        <v>2130335</v>
      </c>
      <c r="B927" s="51" t="s">
        <v>891</v>
      </c>
      <c r="C927" s="54">
        <v>58</v>
      </c>
      <c r="D927" s="50"/>
    </row>
    <row r="928" ht="27" customHeight="1">
      <c r="A928" s="51">
        <v>2130336</v>
      </c>
      <c r="B928" s="51" t="s">
        <v>892</v>
      </c>
      <c r="C928" s="54">
        <v>0</v>
      </c>
      <c r="D928" s="50"/>
    </row>
    <row r="929" ht="27" customHeight="1">
      <c r="A929" s="51">
        <v>2130337</v>
      </c>
      <c r="B929" s="51" t="s">
        <v>893</v>
      </c>
      <c r="C929" s="54">
        <v>0</v>
      </c>
      <c r="D929" s="50"/>
    </row>
    <row r="930" ht="27" customHeight="1">
      <c r="A930" s="51">
        <v>2130399</v>
      </c>
      <c r="B930" s="51" t="s">
        <v>894</v>
      </c>
      <c r="C930" s="54">
        <v>327</v>
      </c>
      <c r="D930" s="50"/>
    </row>
    <row r="931" ht="27" customHeight="1">
      <c r="A931" s="51">
        <v>21305</v>
      </c>
      <c r="B931" s="53" t="s">
        <v>895</v>
      </c>
      <c r="C931" s="52">
        <f>SUM(C932:C941)</f>
        <v>17751</v>
      </c>
      <c r="D931" s="52">
        <f>SUM(D932:D941)</f>
        <v>2498</v>
      </c>
    </row>
    <row r="932" ht="27" customHeight="1">
      <c r="A932" s="51">
        <v>2130501</v>
      </c>
      <c r="B932" s="51" t="s">
        <v>197</v>
      </c>
      <c r="C932" s="54">
        <v>321</v>
      </c>
      <c r="D932" s="50">
        <v>191</v>
      </c>
    </row>
    <row r="933" ht="27" customHeight="1">
      <c r="A933" s="51">
        <v>2130502</v>
      </c>
      <c r="B933" s="51" t="s">
        <v>198</v>
      </c>
      <c r="C933" s="54">
        <v>15</v>
      </c>
      <c r="D933" s="50"/>
    </row>
    <row r="934" ht="27" customHeight="1">
      <c r="A934" s="51">
        <v>2130503</v>
      </c>
      <c r="B934" s="51" t="s">
        <v>199</v>
      </c>
      <c r="C934" s="54">
        <v>0</v>
      </c>
      <c r="D934" s="50"/>
    </row>
    <row r="935" ht="27" customHeight="1">
      <c r="A935" s="51">
        <v>2130504</v>
      </c>
      <c r="B935" s="51" t="s">
        <v>896</v>
      </c>
      <c r="C935" s="54">
        <v>1838</v>
      </c>
      <c r="D935" s="50">
        <v>2242</v>
      </c>
    </row>
    <row r="936" ht="27" customHeight="1">
      <c r="A936" s="51">
        <v>2130505</v>
      </c>
      <c r="B936" s="51" t="s">
        <v>897</v>
      </c>
      <c r="C936" s="54">
        <v>135</v>
      </c>
      <c r="D936" s="50"/>
    </row>
    <row r="937" ht="27" customHeight="1">
      <c r="A937" s="51">
        <v>2130506</v>
      </c>
      <c r="B937" s="51" t="s">
        <v>898</v>
      </c>
      <c r="C937" s="54">
        <v>0</v>
      </c>
      <c r="D937" s="50"/>
    </row>
    <row r="938" ht="27" customHeight="1">
      <c r="A938" s="51">
        <v>2130507</v>
      </c>
      <c r="B938" s="51" t="s">
        <v>899</v>
      </c>
      <c r="C938" s="54">
        <v>0</v>
      </c>
      <c r="D938" s="50"/>
    </row>
    <row r="939" ht="27" customHeight="1">
      <c r="A939" s="51">
        <v>2130508</v>
      </c>
      <c r="B939" s="51" t="s">
        <v>900</v>
      </c>
      <c r="C939" s="54">
        <v>0</v>
      </c>
      <c r="D939" s="50"/>
    </row>
    <row r="940" ht="27" customHeight="1">
      <c r="A940" s="51">
        <v>2130550</v>
      </c>
      <c r="B940" s="51" t="s">
        <v>206</v>
      </c>
      <c r="C940" s="54">
        <v>0</v>
      </c>
      <c r="D940" s="50">
        <v>35</v>
      </c>
    </row>
    <row r="941" ht="27" customHeight="1">
      <c r="A941" s="51">
        <v>2130599</v>
      </c>
      <c r="B941" s="51" t="s">
        <v>901</v>
      </c>
      <c r="C941" s="54">
        <v>15442</v>
      </c>
      <c r="D941" s="50">
        <v>30</v>
      </c>
    </row>
    <row r="942" ht="27" customHeight="1">
      <c r="A942" s="51">
        <v>21307</v>
      </c>
      <c r="B942" s="53" t="s">
        <v>902</v>
      </c>
      <c r="C942" s="52">
        <f>SUM(C943:C948)</f>
        <v>3661</v>
      </c>
      <c r="D942" s="52">
        <f>SUM(D943:D948)</f>
        <v>3793</v>
      </c>
    </row>
    <row r="943" ht="27" customHeight="1">
      <c r="A943" s="51">
        <v>2130701</v>
      </c>
      <c r="B943" s="51" t="s">
        <v>903</v>
      </c>
      <c r="C943" s="54">
        <v>198</v>
      </c>
      <c r="D943" s="50"/>
    </row>
    <row r="944" ht="27" customHeight="1">
      <c r="A944" s="51">
        <v>2130704</v>
      </c>
      <c r="B944" s="51" t="s">
        <v>904</v>
      </c>
      <c r="C944" s="54">
        <v>0</v>
      </c>
      <c r="D944" s="50"/>
    </row>
    <row r="945" ht="27" customHeight="1">
      <c r="A945" s="51">
        <v>2130705</v>
      </c>
      <c r="B945" s="51" t="s">
        <v>905</v>
      </c>
      <c r="C945" s="54">
        <v>3327</v>
      </c>
      <c r="D945" s="50">
        <v>3793</v>
      </c>
    </row>
    <row r="946" ht="27" customHeight="1">
      <c r="A946" s="51">
        <v>2130706</v>
      </c>
      <c r="B946" s="51" t="s">
        <v>906</v>
      </c>
      <c r="C946" s="54">
        <v>105</v>
      </c>
      <c r="D946" s="50"/>
    </row>
    <row r="947" ht="27" customHeight="1">
      <c r="A947" s="51">
        <v>2130707</v>
      </c>
      <c r="B947" s="51" t="s">
        <v>907</v>
      </c>
      <c r="C947" s="54">
        <v>0</v>
      </c>
      <c r="D947" s="50"/>
    </row>
    <row r="948" ht="27" customHeight="1">
      <c r="A948" s="51">
        <v>2130799</v>
      </c>
      <c r="B948" s="51" t="s">
        <v>908</v>
      </c>
      <c r="C948" s="54">
        <v>31</v>
      </c>
      <c r="D948" s="50"/>
    </row>
    <row r="949" ht="27" customHeight="1">
      <c r="A949" s="51">
        <v>21308</v>
      </c>
      <c r="B949" s="53" t="s">
        <v>909</v>
      </c>
      <c r="C949" s="52">
        <f>SUM(C950:C954)</f>
        <v>1072</v>
      </c>
      <c r="D949" s="50"/>
    </row>
    <row r="950" ht="27" customHeight="1">
      <c r="A950" s="51">
        <v>2130801</v>
      </c>
      <c r="B950" s="51" t="s">
        <v>910</v>
      </c>
      <c r="C950" s="54">
        <v>0</v>
      </c>
      <c r="D950" s="50"/>
    </row>
    <row r="951" ht="27" customHeight="1">
      <c r="A951" s="51">
        <v>2130803</v>
      </c>
      <c r="B951" s="51" t="s">
        <v>911</v>
      </c>
      <c r="C951" s="54">
        <v>847</v>
      </c>
      <c r="D951" s="50"/>
    </row>
    <row r="952" ht="27" customHeight="1">
      <c r="A952" s="51">
        <v>2130804</v>
      </c>
      <c r="B952" s="51" t="s">
        <v>912</v>
      </c>
      <c r="C952" s="54">
        <v>225</v>
      </c>
      <c r="D952" s="50"/>
    </row>
    <row r="953" ht="27" customHeight="1">
      <c r="A953" s="51">
        <v>2130805</v>
      </c>
      <c r="B953" s="51" t="s">
        <v>913</v>
      </c>
      <c r="C953" s="54">
        <v>0</v>
      </c>
      <c r="D953" s="50"/>
    </row>
    <row r="954" ht="27" customHeight="1">
      <c r="A954" s="51">
        <v>2130899</v>
      </c>
      <c r="B954" s="51" t="s">
        <v>914</v>
      </c>
      <c r="C954" s="54">
        <v>0</v>
      </c>
      <c r="D954" s="50"/>
    </row>
    <row r="955" ht="27" customHeight="1">
      <c r="A955" s="51">
        <v>21309</v>
      </c>
      <c r="B955" s="53" t="s">
        <v>915</v>
      </c>
      <c r="C955" s="52">
        <f>SUM(C956:C957)</f>
        <v>572</v>
      </c>
      <c r="D955" s="50"/>
    </row>
    <row r="956" ht="27" customHeight="1">
      <c r="A956" s="51">
        <v>2130901</v>
      </c>
      <c r="B956" s="51" t="s">
        <v>916</v>
      </c>
      <c r="C956" s="54">
        <v>0</v>
      </c>
      <c r="D956" s="50"/>
    </row>
    <row r="957" ht="27" customHeight="1">
      <c r="A957" s="51">
        <v>2130999</v>
      </c>
      <c r="B957" s="51" t="s">
        <v>917</v>
      </c>
      <c r="C957" s="54">
        <v>572</v>
      </c>
      <c r="D957" s="50"/>
    </row>
    <row r="958" ht="27" customHeight="1">
      <c r="A958" s="51">
        <v>21399</v>
      </c>
      <c r="B958" s="53" t="s">
        <v>918</v>
      </c>
      <c r="C958" s="52">
        <f>C959+C960</f>
        <v>189</v>
      </c>
      <c r="D958" s="52">
        <f>D959+D960</f>
        <v>39861</v>
      </c>
    </row>
    <row r="959" ht="27" customHeight="1">
      <c r="A959" s="51">
        <v>2139901</v>
      </c>
      <c r="B959" s="51" t="s">
        <v>919</v>
      </c>
      <c r="C959" s="54">
        <v>0</v>
      </c>
      <c r="D959" s="50"/>
    </row>
    <row r="960" ht="27" customHeight="1">
      <c r="A960" s="51">
        <v>2139999</v>
      </c>
      <c r="B960" s="51" t="s">
        <v>920</v>
      </c>
      <c r="C960" s="54">
        <v>189</v>
      </c>
      <c r="D960" s="50">
        <v>39861</v>
      </c>
    </row>
    <row r="961" ht="27" customHeight="1">
      <c r="A961" s="51">
        <v>214</v>
      </c>
      <c r="B961" s="53" t="s">
        <v>921</v>
      </c>
      <c r="C961" s="52">
        <f>SUM(C962,C984,C994,C1004,C1011,C1016)</f>
        <v>14593</v>
      </c>
      <c r="D961" s="52">
        <f>SUM(D962,D984,D994,D1004,D1011,D1016)</f>
        <v>11541</v>
      </c>
    </row>
    <row r="962" ht="27" customHeight="1">
      <c r="A962" s="51">
        <v>21401</v>
      </c>
      <c r="B962" s="53" t="s">
        <v>922</v>
      </c>
      <c r="C962" s="52">
        <f>SUM(C963:C983)</f>
        <v>8895</v>
      </c>
      <c r="D962" s="52">
        <f>SUM(D963:D983)</f>
        <v>1845</v>
      </c>
    </row>
    <row r="963" ht="27" customHeight="1">
      <c r="A963" s="51">
        <v>2140101</v>
      </c>
      <c r="B963" s="51" t="s">
        <v>197</v>
      </c>
      <c r="C963" s="54">
        <v>1943</v>
      </c>
      <c r="D963" s="50">
        <v>1712</v>
      </c>
    </row>
    <row r="964" ht="27" customHeight="1">
      <c r="A964" s="51">
        <v>2140102</v>
      </c>
      <c r="B964" s="51" t="s">
        <v>198</v>
      </c>
      <c r="C964" s="54">
        <v>0</v>
      </c>
      <c r="D964" s="50"/>
    </row>
    <row r="965" ht="27" customHeight="1">
      <c r="A965" s="51">
        <v>2140103</v>
      </c>
      <c r="B965" s="51" t="s">
        <v>199</v>
      </c>
      <c r="C965" s="54">
        <v>0</v>
      </c>
      <c r="D965" s="50"/>
    </row>
    <row r="966" ht="27" customHeight="1">
      <c r="A966" s="51">
        <v>2140104</v>
      </c>
      <c r="B966" s="51" t="s">
        <v>923</v>
      </c>
      <c r="C966" s="54">
        <v>3480</v>
      </c>
      <c r="D966" s="50"/>
    </row>
    <row r="967" ht="27" customHeight="1">
      <c r="A967" s="51">
        <v>2140106</v>
      </c>
      <c r="B967" s="51" t="s">
        <v>924</v>
      </c>
      <c r="C967" s="54">
        <v>2216</v>
      </c>
      <c r="D967" s="50"/>
    </row>
    <row r="968" ht="27" customHeight="1">
      <c r="A968" s="51">
        <v>2140109</v>
      </c>
      <c r="B968" s="51" t="s">
        <v>925</v>
      </c>
      <c r="C968" s="54">
        <v>0</v>
      </c>
      <c r="D968" s="50"/>
    </row>
    <row r="969" ht="27" customHeight="1">
      <c r="A969" s="51">
        <v>2140110</v>
      </c>
      <c r="B969" s="51" t="s">
        <v>926</v>
      </c>
      <c r="C969" s="54">
        <v>3</v>
      </c>
      <c r="D969" s="50"/>
    </row>
    <row r="970" ht="27" customHeight="1">
      <c r="A970" s="51">
        <v>2140111</v>
      </c>
      <c r="B970" s="51" t="s">
        <v>927</v>
      </c>
      <c r="C970" s="54">
        <v>0</v>
      </c>
      <c r="D970" s="50"/>
    </row>
    <row r="971" ht="27" customHeight="1">
      <c r="A971" s="51">
        <v>2140112</v>
      </c>
      <c r="B971" s="51" t="s">
        <v>928</v>
      </c>
      <c r="C971" s="54">
        <v>66</v>
      </c>
      <c r="D971" s="50">
        <v>133</v>
      </c>
    </row>
    <row r="972" ht="27" customHeight="1">
      <c r="A972" s="51">
        <v>2140114</v>
      </c>
      <c r="B972" s="51" t="s">
        <v>929</v>
      </c>
      <c r="C972" s="54">
        <v>0</v>
      </c>
      <c r="D972" s="50"/>
    </row>
    <row r="973" ht="27" customHeight="1">
      <c r="A973" s="51">
        <v>2140122</v>
      </c>
      <c r="B973" s="51" t="s">
        <v>930</v>
      </c>
      <c r="C973" s="54">
        <v>0</v>
      </c>
      <c r="D973" s="50"/>
    </row>
    <row r="974" ht="27" customHeight="1">
      <c r="A974" s="51">
        <v>2140123</v>
      </c>
      <c r="B974" s="51" t="s">
        <v>931</v>
      </c>
      <c r="C974" s="54">
        <v>0</v>
      </c>
      <c r="D974" s="50"/>
    </row>
    <row r="975" ht="27" customHeight="1">
      <c r="A975" s="51">
        <v>2140127</v>
      </c>
      <c r="B975" s="51" t="s">
        <v>932</v>
      </c>
      <c r="C975" s="54">
        <v>0</v>
      </c>
      <c r="D975" s="50"/>
    </row>
    <row r="976" ht="27" customHeight="1">
      <c r="A976" s="51">
        <v>2140128</v>
      </c>
      <c r="B976" s="51" t="s">
        <v>933</v>
      </c>
      <c r="C976" s="54">
        <v>0</v>
      </c>
      <c r="D976" s="50"/>
    </row>
    <row r="977" ht="27" customHeight="1">
      <c r="A977" s="51">
        <v>2140129</v>
      </c>
      <c r="B977" s="51" t="s">
        <v>934</v>
      </c>
      <c r="C977" s="54">
        <v>0</v>
      </c>
      <c r="D977" s="50"/>
    </row>
    <row r="978" ht="27" customHeight="1">
      <c r="A978" s="51">
        <v>2140130</v>
      </c>
      <c r="B978" s="51" t="s">
        <v>935</v>
      </c>
      <c r="C978" s="54">
        <v>0</v>
      </c>
      <c r="D978" s="50"/>
    </row>
    <row r="979" ht="27" customHeight="1">
      <c r="A979" s="51">
        <v>2140131</v>
      </c>
      <c r="B979" s="51" t="s">
        <v>936</v>
      </c>
      <c r="C979" s="54">
        <v>0</v>
      </c>
      <c r="D979" s="50"/>
    </row>
    <row r="980" ht="27" customHeight="1">
      <c r="A980" s="51">
        <v>2140133</v>
      </c>
      <c r="B980" s="51" t="s">
        <v>937</v>
      </c>
      <c r="C980" s="54">
        <v>0</v>
      </c>
      <c r="D980" s="50"/>
    </row>
    <row r="981" ht="27" customHeight="1">
      <c r="A981" s="51">
        <v>2140136</v>
      </c>
      <c r="B981" s="51" t="s">
        <v>938</v>
      </c>
      <c r="C981" s="54">
        <v>0</v>
      </c>
      <c r="D981" s="50"/>
    </row>
    <row r="982" ht="27" customHeight="1">
      <c r="A982" s="51">
        <v>2140138</v>
      </c>
      <c r="B982" s="51" t="s">
        <v>939</v>
      </c>
      <c r="C982" s="54">
        <v>0</v>
      </c>
      <c r="D982" s="50"/>
    </row>
    <row r="983" ht="27" customHeight="1">
      <c r="A983" s="51">
        <v>2140199</v>
      </c>
      <c r="B983" s="51" t="s">
        <v>940</v>
      </c>
      <c r="C983" s="54">
        <v>1187</v>
      </c>
      <c r="D983" s="50"/>
    </row>
    <row r="984" ht="27" customHeight="1">
      <c r="A984" s="51">
        <v>21402</v>
      </c>
      <c r="B984" s="53" t="s">
        <v>941</v>
      </c>
      <c r="C984" s="52">
        <f>SUM(C985:C993)</f>
        <v>15</v>
      </c>
      <c r="D984" s="50"/>
    </row>
    <row r="985" ht="27" customHeight="1">
      <c r="A985" s="51">
        <v>2140201</v>
      </c>
      <c r="B985" s="51" t="s">
        <v>197</v>
      </c>
      <c r="C985" s="54">
        <v>15</v>
      </c>
      <c r="D985" s="50"/>
    </row>
    <row r="986" ht="27" customHeight="1">
      <c r="A986" s="51">
        <v>2140202</v>
      </c>
      <c r="B986" s="51" t="s">
        <v>198</v>
      </c>
      <c r="C986" s="54">
        <v>0</v>
      </c>
      <c r="D986" s="50"/>
    </row>
    <row r="987" ht="27" customHeight="1">
      <c r="A987" s="51">
        <v>2140203</v>
      </c>
      <c r="B987" s="51" t="s">
        <v>199</v>
      </c>
      <c r="C987" s="54">
        <v>0</v>
      </c>
      <c r="D987" s="50"/>
    </row>
    <row r="988" ht="27" customHeight="1">
      <c r="A988" s="51">
        <v>2140204</v>
      </c>
      <c r="B988" s="51" t="s">
        <v>942</v>
      </c>
      <c r="C988" s="54">
        <v>0</v>
      </c>
      <c r="D988" s="50"/>
    </row>
    <row r="989" ht="27" customHeight="1">
      <c r="A989" s="51">
        <v>2140205</v>
      </c>
      <c r="B989" s="51" t="s">
        <v>943</v>
      </c>
      <c r="C989" s="54">
        <v>0</v>
      </c>
      <c r="D989" s="50"/>
    </row>
    <row r="990" ht="27" customHeight="1">
      <c r="A990" s="51">
        <v>2140206</v>
      </c>
      <c r="B990" s="51" t="s">
        <v>944</v>
      </c>
      <c r="C990" s="54">
        <v>0</v>
      </c>
      <c r="D990" s="50"/>
    </row>
    <row r="991" ht="27" customHeight="1">
      <c r="A991" s="51">
        <v>2140207</v>
      </c>
      <c r="B991" s="51" t="s">
        <v>945</v>
      </c>
      <c r="C991" s="54">
        <v>0</v>
      </c>
      <c r="D991" s="50"/>
    </row>
    <row r="992" ht="27" customHeight="1">
      <c r="A992" s="51">
        <v>2140208</v>
      </c>
      <c r="B992" s="51" t="s">
        <v>946</v>
      </c>
      <c r="C992" s="54">
        <v>0</v>
      </c>
      <c r="D992" s="50"/>
    </row>
    <row r="993" ht="27" customHeight="1">
      <c r="A993" s="51">
        <v>2140299</v>
      </c>
      <c r="B993" s="51" t="s">
        <v>947</v>
      </c>
      <c r="C993" s="54">
        <v>0</v>
      </c>
      <c r="D993" s="50"/>
    </row>
    <row r="994" ht="27" customHeight="1">
      <c r="A994" s="51">
        <v>21403</v>
      </c>
      <c r="B994" s="53" t="s">
        <v>948</v>
      </c>
      <c r="C994" s="52">
        <f>SUM(C995:C1003)</f>
        <v>0</v>
      </c>
      <c r="D994" s="50"/>
    </row>
    <row r="995" ht="27" customHeight="1">
      <c r="A995" s="51">
        <v>2140301</v>
      </c>
      <c r="B995" s="51" t="s">
        <v>197</v>
      </c>
      <c r="C995" s="54">
        <v>0</v>
      </c>
      <c r="D995" s="50"/>
    </row>
    <row r="996" ht="27" customHeight="1">
      <c r="A996" s="51">
        <v>2140302</v>
      </c>
      <c r="B996" s="51" t="s">
        <v>198</v>
      </c>
      <c r="C996" s="54">
        <v>0</v>
      </c>
      <c r="D996" s="50"/>
    </row>
    <row r="997" ht="27" customHeight="1">
      <c r="A997" s="51">
        <v>2140303</v>
      </c>
      <c r="B997" s="51" t="s">
        <v>199</v>
      </c>
      <c r="C997" s="54">
        <v>0</v>
      </c>
      <c r="D997" s="50"/>
    </row>
    <row r="998" ht="27" customHeight="1">
      <c r="A998" s="51">
        <v>2140304</v>
      </c>
      <c r="B998" s="51" t="s">
        <v>949</v>
      </c>
      <c r="C998" s="54">
        <v>0</v>
      </c>
      <c r="D998" s="50"/>
    </row>
    <row r="999" ht="27" customHeight="1">
      <c r="A999" s="51">
        <v>2140305</v>
      </c>
      <c r="B999" s="51" t="s">
        <v>950</v>
      </c>
      <c r="C999" s="54">
        <v>0</v>
      </c>
      <c r="D999" s="50"/>
    </row>
    <row r="1000" ht="27" customHeight="1">
      <c r="A1000" s="51">
        <v>2140306</v>
      </c>
      <c r="B1000" s="51" t="s">
        <v>951</v>
      </c>
      <c r="C1000" s="54">
        <v>0</v>
      </c>
      <c r="D1000" s="50"/>
    </row>
    <row r="1001" ht="27" customHeight="1">
      <c r="A1001" s="51">
        <v>2140307</v>
      </c>
      <c r="B1001" s="51" t="s">
        <v>952</v>
      </c>
      <c r="C1001" s="54">
        <v>0</v>
      </c>
      <c r="D1001" s="50"/>
    </row>
    <row r="1002" ht="27" customHeight="1">
      <c r="A1002" s="51">
        <v>2140308</v>
      </c>
      <c r="B1002" s="51" t="s">
        <v>953</v>
      </c>
      <c r="C1002" s="54">
        <v>0</v>
      </c>
      <c r="D1002" s="50"/>
    </row>
    <row r="1003" ht="27" customHeight="1">
      <c r="A1003" s="51">
        <v>2140399</v>
      </c>
      <c r="B1003" s="51" t="s">
        <v>954</v>
      </c>
      <c r="C1003" s="54">
        <v>0</v>
      </c>
      <c r="D1003" s="50"/>
    </row>
    <row r="1004" ht="27" customHeight="1">
      <c r="A1004" s="51">
        <v>21405</v>
      </c>
      <c r="B1004" s="53" t="s">
        <v>955</v>
      </c>
      <c r="C1004" s="52">
        <f>SUM(C1005:C1010)</f>
        <v>0</v>
      </c>
      <c r="D1004" s="50"/>
    </row>
    <row r="1005" ht="27" customHeight="1">
      <c r="A1005" s="51">
        <v>2140501</v>
      </c>
      <c r="B1005" s="51" t="s">
        <v>197</v>
      </c>
      <c r="C1005" s="54">
        <v>0</v>
      </c>
      <c r="D1005" s="50"/>
    </row>
    <row r="1006" ht="27" customHeight="1">
      <c r="A1006" s="51">
        <v>2140502</v>
      </c>
      <c r="B1006" s="51" t="s">
        <v>198</v>
      </c>
      <c r="C1006" s="54">
        <v>0</v>
      </c>
      <c r="D1006" s="50"/>
    </row>
    <row r="1007" ht="27" customHeight="1">
      <c r="A1007" s="51">
        <v>2140503</v>
      </c>
      <c r="B1007" s="51" t="s">
        <v>199</v>
      </c>
      <c r="C1007" s="54">
        <v>0</v>
      </c>
      <c r="D1007" s="50"/>
    </row>
    <row r="1008" ht="27" customHeight="1">
      <c r="A1008" s="51">
        <v>2140504</v>
      </c>
      <c r="B1008" s="51" t="s">
        <v>946</v>
      </c>
      <c r="C1008" s="54">
        <v>0</v>
      </c>
      <c r="D1008" s="50"/>
    </row>
    <row r="1009" ht="27" customHeight="1">
      <c r="A1009" s="51">
        <v>2140505</v>
      </c>
      <c r="B1009" s="51" t="s">
        <v>956</v>
      </c>
      <c r="C1009" s="54">
        <v>0</v>
      </c>
      <c r="D1009" s="50"/>
    </row>
    <row r="1010" ht="27" customHeight="1">
      <c r="A1010" s="51">
        <v>2140599</v>
      </c>
      <c r="B1010" s="51" t="s">
        <v>957</v>
      </c>
      <c r="C1010" s="54">
        <v>0</v>
      </c>
      <c r="D1010" s="50"/>
    </row>
    <row r="1011" ht="27" customHeight="1">
      <c r="A1011" s="51">
        <v>21406</v>
      </c>
      <c r="B1011" s="53" t="s">
        <v>958</v>
      </c>
      <c r="C1011" s="52">
        <f>SUM(C1012:C1015)</f>
        <v>5263</v>
      </c>
      <c r="D1011" s="50"/>
    </row>
    <row r="1012" ht="27" customHeight="1">
      <c r="A1012" s="51">
        <v>2140601</v>
      </c>
      <c r="B1012" s="51" t="s">
        <v>959</v>
      </c>
      <c r="C1012" s="54">
        <v>739</v>
      </c>
      <c r="D1012" s="50"/>
    </row>
    <row r="1013" ht="27" customHeight="1">
      <c r="A1013" s="51">
        <v>2140602</v>
      </c>
      <c r="B1013" s="51" t="s">
        <v>960</v>
      </c>
      <c r="C1013" s="54">
        <v>3652</v>
      </c>
      <c r="D1013" s="50"/>
    </row>
    <row r="1014" ht="27" customHeight="1">
      <c r="A1014" s="51">
        <v>2140603</v>
      </c>
      <c r="B1014" s="51" t="s">
        <v>961</v>
      </c>
      <c r="C1014" s="54">
        <v>0</v>
      </c>
      <c r="D1014" s="50"/>
    </row>
    <row r="1015" ht="27" customHeight="1">
      <c r="A1015" s="51">
        <v>2140699</v>
      </c>
      <c r="B1015" s="51" t="s">
        <v>962</v>
      </c>
      <c r="C1015" s="54">
        <v>872</v>
      </c>
      <c r="D1015" s="50"/>
    </row>
    <row r="1016" ht="27" customHeight="1">
      <c r="A1016" s="51">
        <v>21499</v>
      </c>
      <c r="B1016" s="53" t="s">
        <v>963</v>
      </c>
      <c r="C1016" s="52">
        <f>SUM(C1017:C1018)</f>
        <v>420</v>
      </c>
      <c r="D1016" s="52">
        <f>SUM(D1017:D1018)</f>
        <v>9696</v>
      </c>
    </row>
    <row r="1017" ht="27" customHeight="1">
      <c r="A1017" s="51">
        <v>2149901</v>
      </c>
      <c r="B1017" s="51" t="s">
        <v>964</v>
      </c>
      <c r="C1017" s="54">
        <v>250</v>
      </c>
      <c r="D1017" s="50"/>
    </row>
    <row r="1018" ht="27" customHeight="1">
      <c r="A1018" s="51">
        <v>2149999</v>
      </c>
      <c r="B1018" s="51" t="s">
        <v>965</v>
      </c>
      <c r="C1018" s="54">
        <v>170</v>
      </c>
      <c r="D1018" s="50">
        <v>9696</v>
      </c>
    </row>
    <row r="1019" ht="27" customHeight="1">
      <c r="A1019" s="51">
        <v>215</v>
      </c>
      <c r="B1019" s="53" t="s">
        <v>966</v>
      </c>
      <c r="C1019" s="52">
        <f>SUM(C1020,C1030,C1046,C1051,C1062,C1069,C1077)</f>
        <v>690</v>
      </c>
      <c r="D1019" s="52">
        <f>SUM(D1020,D1030,D1046,D1051,D1062,D1069,D1077)</f>
        <v>730</v>
      </c>
    </row>
    <row r="1020" ht="27" customHeight="1">
      <c r="A1020" s="51">
        <v>21501</v>
      </c>
      <c r="B1020" s="53" t="s">
        <v>967</v>
      </c>
      <c r="C1020" s="52">
        <f>SUM(C1021:C1029)</f>
        <v>0</v>
      </c>
      <c r="D1020" s="52">
        <f>SUM(D1021:D1029)</f>
        <v>62</v>
      </c>
    </row>
    <row r="1021" ht="27" customHeight="1">
      <c r="A1021" s="51">
        <v>2150101</v>
      </c>
      <c r="B1021" s="51" t="s">
        <v>197</v>
      </c>
      <c r="C1021" s="54">
        <v>0</v>
      </c>
      <c r="D1021" s="50">
        <v>62</v>
      </c>
    </row>
    <row r="1022" ht="27" customHeight="1">
      <c r="A1022" s="51">
        <v>2150102</v>
      </c>
      <c r="B1022" s="51" t="s">
        <v>198</v>
      </c>
      <c r="C1022" s="54">
        <v>0</v>
      </c>
      <c r="D1022" s="50"/>
    </row>
    <row r="1023" ht="27" customHeight="1">
      <c r="A1023" s="51">
        <v>2150103</v>
      </c>
      <c r="B1023" s="51" t="s">
        <v>199</v>
      </c>
      <c r="C1023" s="54">
        <v>0</v>
      </c>
      <c r="D1023" s="50"/>
    </row>
    <row r="1024" ht="27" customHeight="1">
      <c r="A1024" s="51">
        <v>2150104</v>
      </c>
      <c r="B1024" s="51" t="s">
        <v>968</v>
      </c>
      <c r="C1024" s="54">
        <v>0</v>
      </c>
      <c r="D1024" s="50"/>
    </row>
    <row r="1025" ht="27" customHeight="1">
      <c r="A1025" s="51">
        <v>2150105</v>
      </c>
      <c r="B1025" s="51" t="s">
        <v>969</v>
      </c>
      <c r="C1025" s="54">
        <v>0</v>
      </c>
      <c r="D1025" s="50"/>
    </row>
    <row r="1026" ht="27" customHeight="1">
      <c r="A1026" s="51">
        <v>2150106</v>
      </c>
      <c r="B1026" s="51" t="s">
        <v>970</v>
      </c>
      <c r="C1026" s="54">
        <v>0</v>
      </c>
      <c r="D1026" s="50"/>
    </row>
    <row r="1027" ht="27" customHeight="1">
      <c r="A1027" s="51">
        <v>2150107</v>
      </c>
      <c r="B1027" s="51" t="s">
        <v>971</v>
      </c>
      <c r="C1027" s="54">
        <v>0</v>
      </c>
      <c r="D1027" s="50"/>
    </row>
    <row r="1028" ht="27" customHeight="1">
      <c r="A1028" s="51">
        <v>2150108</v>
      </c>
      <c r="B1028" s="51" t="s">
        <v>972</v>
      </c>
      <c r="C1028" s="54">
        <v>0</v>
      </c>
      <c r="D1028" s="50"/>
    </row>
    <row r="1029" ht="27" customHeight="1">
      <c r="A1029" s="51">
        <v>2150199</v>
      </c>
      <c r="B1029" s="51" t="s">
        <v>973</v>
      </c>
      <c r="C1029" s="54">
        <v>0</v>
      </c>
      <c r="D1029" s="50"/>
    </row>
    <row r="1030" ht="27" customHeight="1">
      <c r="A1030" s="51">
        <v>21502</v>
      </c>
      <c r="B1030" s="53" t="s">
        <v>974</v>
      </c>
      <c r="C1030" s="52">
        <f>SUM(C1031:C1045)</f>
        <v>105</v>
      </c>
      <c r="D1030" s="50"/>
    </row>
    <row r="1031" ht="27" customHeight="1">
      <c r="A1031" s="51">
        <v>2150201</v>
      </c>
      <c r="B1031" s="51" t="s">
        <v>197</v>
      </c>
      <c r="C1031" s="54">
        <v>0</v>
      </c>
      <c r="D1031" s="50"/>
    </row>
    <row r="1032" ht="27" customHeight="1">
      <c r="A1032" s="51">
        <v>2150202</v>
      </c>
      <c r="B1032" s="51" t="s">
        <v>198</v>
      </c>
      <c r="C1032" s="54">
        <v>0</v>
      </c>
      <c r="D1032" s="50"/>
    </row>
    <row r="1033" ht="27" customHeight="1">
      <c r="A1033" s="51">
        <v>2150203</v>
      </c>
      <c r="B1033" s="51" t="s">
        <v>199</v>
      </c>
      <c r="C1033" s="54">
        <v>0</v>
      </c>
      <c r="D1033" s="50"/>
    </row>
    <row r="1034" ht="27" customHeight="1">
      <c r="A1034" s="51">
        <v>2150204</v>
      </c>
      <c r="B1034" s="51" t="s">
        <v>975</v>
      </c>
      <c r="C1034" s="54">
        <v>0</v>
      </c>
      <c r="D1034" s="50"/>
    </row>
    <row r="1035" ht="27" customHeight="1">
      <c r="A1035" s="51">
        <v>2150205</v>
      </c>
      <c r="B1035" s="51" t="s">
        <v>976</v>
      </c>
      <c r="C1035" s="54">
        <v>0</v>
      </c>
      <c r="D1035" s="50"/>
    </row>
    <row r="1036" ht="27" customHeight="1">
      <c r="A1036" s="51">
        <v>2150206</v>
      </c>
      <c r="B1036" s="51" t="s">
        <v>977</v>
      </c>
      <c r="C1036" s="54">
        <v>0</v>
      </c>
      <c r="D1036" s="50"/>
    </row>
    <row r="1037" ht="27" customHeight="1">
      <c r="A1037" s="51">
        <v>2150207</v>
      </c>
      <c r="B1037" s="51" t="s">
        <v>978</v>
      </c>
      <c r="C1037" s="54">
        <v>0</v>
      </c>
      <c r="D1037" s="50"/>
    </row>
    <row r="1038" ht="27" customHeight="1">
      <c r="A1038" s="51">
        <v>2150208</v>
      </c>
      <c r="B1038" s="51" t="s">
        <v>979</v>
      </c>
      <c r="C1038" s="54">
        <v>0</v>
      </c>
      <c r="D1038" s="50"/>
    </row>
    <row r="1039" ht="27" customHeight="1">
      <c r="A1039" s="51">
        <v>2150209</v>
      </c>
      <c r="B1039" s="51" t="s">
        <v>980</v>
      </c>
      <c r="C1039" s="54">
        <v>0</v>
      </c>
      <c r="D1039" s="50"/>
    </row>
    <row r="1040" ht="27" customHeight="1">
      <c r="A1040" s="51">
        <v>2150210</v>
      </c>
      <c r="B1040" s="51" t="s">
        <v>981</v>
      </c>
      <c r="C1040" s="54">
        <v>0</v>
      </c>
      <c r="D1040" s="50"/>
    </row>
    <row r="1041" ht="27" customHeight="1">
      <c r="A1041" s="51">
        <v>2150212</v>
      </c>
      <c r="B1041" s="51" t="s">
        <v>982</v>
      </c>
      <c r="C1041" s="54">
        <v>0</v>
      </c>
      <c r="D1041" s="50"/>
    </row>
    <row r="1042" ht="27" customHeight="1">
      <c r="A1042" s="51">
        <v>2150213</v>
      </c>
      <c r="B1042" s="51" t="s">
        <v>983</v>
      </c>
      <c r="C1042" s="54">
        <v>0</v>
      </c>
      <c r="D1042" s="50"/>
    </row>
    <row r="1043" ht="27" customHeight="1">
      <c r="A1043" s="51">
        <v>2150214</v>
      </c>
      <c r="B1043" s="51" t="s">
        <v>984</v>
      </c>
      <c r="C1043" s="54">
        <v>0</v>
      </c>
      <c r="D1043" s="50"/>
    </row>
    <row r="1044" ht="27" customHeight="1">
      <c r="A1044" s="51">
        <v>2150215</v>
      </c>
      <c r="B1044" s="51" t="s">
        <v>985</v>
      </c>
      <c r="C1044" s="54">
        <v>0</v>
      </c>
      <c r="D1044" s="50"/>
    </row>
    <row r="1045" ht="27" customHeight="1">
      <c r="A1045" s="51">
        <v>2150299</v>
      </c>
      <c r="B1045" s="51" t="s">
        <v>986</v>
      </c>
      <c r="C1045" s="54">
        <v>105</v>
      </c>
      <c r="D1045" s="50"/>
    </row>
    <row r="1046" ht="27" customHeight="1">
      <c r="A1046" s="51">
        <v>21503</v>
      </c>
      <c r="B1046" s="53" t="s">
        <v>987</v>
      </c>
      <c r="C1046" s="52">
        <f>SUM(C1047:C1050)</f>
        <v>0</v>
      </c>
      <c r="D1046" s="50"/>
    </row>
    <row r="1047" ht="27" customHeight="1">
      <c r="A1047" s="51">
        <v>2150301</v>
      </c>
      <c r="B1047" s="51" t="s">
        <v>197</v>
      </c>
      <c r="C1047" s="54">
        <v>0</v>
      </c>
      <c r="D1047" s="50"/>
    </row>
    <row r="1048" ht="27" customHeight="1">
      <c r="A1048" s="51">
        <v>2150302</v>
      </c>
      <c r="B1048" s="51" t="s">
        <v>198</v>
      </c>
      <c r="C1048" s="54">
        <v>0</v>
      </c>
      <c r="D1048" s="50"/>
    </row>
    <row r="1049" ht="27" customHeight="1">
      <c r="A1049" s="51">
        <v>2150303</v>
      </c>
      <c r="B1049" s="51" t="s">
        <v>199</v>
      </c>
      <c r="C1049" s="54">
        <v>0</v>
      </c>
      <c r="D1049" s="50"/>
    </row>
    <row r="1050" ht="27" customHeight="1">
      <c r="A1050" s="51">
        <v>2150399</v>
      </c>
      <c r="B1050" s="51" t="s">
        <v>988</v>
      </c>
      <c r="C1050" s="54">
        <v>0</v>
      </c>
      <c r="D1050" s="50"/>
    </row>
    <row r="1051" ht="27" customHeight="1">
      <c r="A1051" s="51">
        <v>21505</v>
      </c>
      <c r="B1051" s="53" t="s">
        <v>989</v>
      </c>
      <c r="C1051" s="52">
        <f>SUM(C1052:C1061)</f>
        <v>0</v>
      </c>
      <c r="D1051" s="50"/>
    </row>
    <row r="1052" ht="27" customHeight="1">
      <c r="A1052" s="51">
        <v>2150501</v>
      </c>
      <c r="B1052" s="51" t="s">
        <v>197</v>
      </c>
      <c r="C1052" s="54">
        <v>0</v>
      </c>
      <c r="D1052" s="50"/>
    </row>
    <row r="1053" ht="27" customHeight="1">
      <c r="A1053" s="51">
        <v>2150502</v>
      </c>
      <c r="B1053" s="51" t="s">
        <v>198</v>
      </c>
      <c r="C1053" s="54">
        <v>0</v>
      </c>
      <c r="D1053" s="50"/>
    </row>
    <row r="1054" ht="27" customHeight="1">
      <c r="A1054" s="51">
        <v>2150503</v>
      </c>
      <c r="B1054" s="51" t="s">
        <v>199</v>
      </c>
      <c r="C1054" s="54">
        <v>0</v>
      </c>
      <c r="D1054" s="50"/>
    </row>
    <row r="1055" ht="27" customHeight="1">
      <c r="A1055" s="51">
        <v>2150505</v>
      </c>
      <c r="B1055" s="51" t="s">
        <v>990</v>
      </c>
      <c r="C1055" s="54">
        <v>0</v>
      </c>
      <c r="D1055" s="50"/>
    </row>
    <row r="1056" ht="27" customHeight="1">
      <c r="A1056" s="51">
        <v>2150507</v>
      </c>
      <c r="B1056" s="51" t="s">
        <v>991</v>
      </c>
      <c r="C1056" s="54">
        <v>0</v>
      </c>
      <c r="D1056" s="50"/>
    </row>
    <row r="1057" ht="27" customHeight="1">
      <c r="A1057" s="51">
        <v>2150508</v>
      </c>
      <c r="B1057" s="51" t="s">
        <v>992</v>
      </c>
      <c r="C1057" s="54">
        <v>0</v>
      </c>
      <c r="D1057" s="50"/>
    </row>
    <row r="1058" ht="27" customHeight="1">
      <c r="A1058" s="51">
        <v>2150516</v>
      </c>
      <c r="B1058" s="51" t="s">
        <v>993</v>
      </c>
      <c r="C1058" s="54">
        <v>0</v>
      </c>
      <c r="D1058" s="50"/>
    </row>
    <row r="1059" ht="27" customHeight="1">
      <c r="A1059" s="51">
        <v>2150517</v>
      </c>
      <c r="B1059" s="51" t="s">
        <v>994</v>
      </c>
      <c r="C1059" s="54">
        <v>0</v>
      </c>
      <c r="D1059" s="50"/>
    </row>
    <row r="1060" ht="27" customHeight="1">
      <c r="A1060" s="51">
        <v>2150550</v>
      </c>
      <c r="B1060" s="51" t="s">
        <v>206</v>
      </c>
      <c r="C1060" s="54">
        <v>0</v>
      </c>
      <c r="D1060" s="50"/>
    </row>
    <row r="1061" ht="27" customHeight="1">
      <c r="A1061" s="51">
        <v>2150599</v>
      </c>
      <c r="B1061" s="51" t="s">
        <v>995</v>
      </c>
      <c r="C1061" s="54">
        <v>0</v>
      </c>
      <c r="D1061" s="50"/>
    </row>
    <row r="1062" ht="27" customHeight="1">
      <c r="A1062" s="51">
        <v>21507</v>
      </c>
      <c r="B1062" s="53" t="s">
        <v>996</v>
      </c>
      <c r="C1062" s="52">
        <f>SUM(C1063:C1068)</f>
        <v>0</v>
      </c>
      <c r="D1062" s="50"/>
    </row>
    <row r="1063" ht="27" customHeight="1">
      <c r="A1063" s="51">
        <v>2150701</v>
      </c>
      <c r="B1063" s="51" t="s">
        <v>197</v>
      </c>
      <c r="C1063" s="54">
        <v>0</v>
      </c>
      <c r="D1063" s="50"/>
    </row>
    <row r="1064" ht="27" customHeight="1">
      <c r="A1064" s="51">
        <v>2150702</v>
      </c>
      <c r="B1064" s="51" t="s">
        <v>198</v>
      </c>
      <c r="C1064" s="54">
        <v>0</v>
      </c>
      <c r="D1064" s="50"/>
    </row>
    <row r="1065" ht="27" customHeight="1">
      <c r="A1065" s="51">
        <v>2150703</v>
      </c>
      <c r="B1065" s="51" t="s">
        <v>199</v>
      </c>
      <c r="C1065" s="54">
        <v>0</v>
      </c>
      <c r="D1065" s="50"/>
    </row>
    <row r="1066" ht="27" customHeight="1">
      <c r="A1066" s="51">
        <v>2150704</v>
      </c>
      <c r="B1066" s="51" t="s">
        <v>997</v>
      </c>
      <c r="C1066" s="54">
        <v>0</v>
      </c>
      <c r="D1066" s="50"/>
    </row>
    <row r="1067" ht="27" customHeight="1">
      <c r="A1067" s="51">
        <v>2150705</v>
      </c>
      <c r="B1067" s="51" t="s">
        <v>998</v>
      </c>
      <c r="C1067" s="54">
        <v>0</v>
      </c>
      <c r="D1067" s="50"/>
    </row>
    <row r="1068" ht="27" customHeight="1">
      <c r="A1068" s="51">
        <v>2150799</v>
      </c>
      <c r="B1068" s="51" t="s">
        <v>999</v>
      </c>
      <c r="C1068" s="54">
        <v>0</v>
      </c>
      <c r="D1068" s="50"/>
    </row>
    <row r="1069" ht="27" customHeight="1">
      <c r="A1069" s="51">
        <v>21508</v>
      </c>
      <c r="B1069" s="53" t="s">
        <v>1000</v>
      </c>
      <c r="C1069" s="52">
        <f>SUM(C1070:C1076)</f>
        <v>91</v>
      </c>
      <c r="D1069" s="50"/>
    </row>
    <row r="1070" ht="27" customHeight="1">
      <c r="A1070" s="51">
        <v>2150801</v>
      </c>
      <c r="B1070" s="51" t="s">
        <v>197</v>
      </c>
      <c r="C1070" s="54">
        <v>0</v>
      </c>
      <c r="D1070" s="50"/>
    </row>
    <row r="1071" ht="27" customHeight="1">
      <c r="A1071" s="51">
        <v>2150802</v>
      </c>
      <c r="B1071" s="51" t="s">
        <v>198</v>
      </c>
      <c r="C1071" s="54">
        <v>0</v>
      </c>
      <c r="D1071" s="50"/>
    </row>
    <row r="1072" ht="27" customHeight="1">
      <c r="A1072" s="51">
        <v>2150803</v>
      </c>
      <c r="B1072" s="51" t="s">
        <v>199</v>
      </c>
      <c r="C1072" s="54">
        <v>0</v>
      </c>
      <c r="D1072" s="50"/>
    </row>
    <row r="1073" ht="27" customHeight="1">
      <c r="A1073" s="51">
        <v>2150804</v>
      </c>
      <c r="B1073" s="51" t="s">
        <v>1001</v>
      </c>
      <c r="C1073" s="54">
        <v>66</v>
      </c>
      <c r="D1073" s="50"/>
    </row>
    <row r="1074" ht="27" customHeight="1">
      <c r="A1074" s="51">
        <v>2150805</v>
      </c>
      <c r="B1074" s="51" t="s">
        <v>1002</v>
      </c>
      <c r="C1074" s="54">
        <v>25</v>
      </c>
      <c r="D1074" s="50"/>
    </row>
    <row r="1075" ht="27" customHeight="1">
      <c r="A1075" s="51">
        <v>2150806</v>
      </c>
      <c r="B1075" s="51" t="s">
        <v>1003</v>
      </c>
      <c r="C1075" s="54">
        <v>0</v>
      </c>
      <c r="D1075" s="50"/>
    </row>
    <row r="1076" ht="27" customHeight="1">
      <c r="A1076" s="51">
        <v>2150899</v>
      </c>
      <c r="B1076" s="51" t="s">
        <v>1004</v>
      </c>
      <c r="C1076" s="54">
        <v>0</v>
      </c>
      <c r="D1076" s="50"/>
    </row>
    <row r="1077" ht="27" customHeight="1">
      <c r="A1077" s="51">
        <v>21599</v>
      </c>
      <c r="B1077" s="53" t="s">
        <v>1005</v>
      </c>
      <c r="C1077" s="52">
        <f>SUM(C1078:C1082)</f>
        <v>494</v>
      </c>
      <c r="D1077" s="52">
        <f>SUM(D1078:D1082)</f>
        <v>668</v>
      </c>
    </row>
    <row r="1078" ht="27" customHeight="1">
      <c r="A1078" s="51">
        <v>2159901</v>
      </c>
      <c r="B1078" s="51" t="s">
        <v>1006</v>
      </c>
      <c r="C1078" s="54">
        <v>0</v>
      </c>
      <c r="D1078" s="50"/>
    </row>
    <row r="1079" ht="27" customHeight="1">
      <c r="A1079" s="51">
        <v>2159904</v>
      </c>
      <c r="B1079" s="51" t="s">
        <v>1007</v>
      </c>
      <c r="C1079" s="54">
        <v>0</v>
      </c>
      <c r="D1079" s="50"/>
    </row>
    <row r="1080" ht="27" customHeight="1">
      <c r="A1080" s="51">
        <v>2159905</v>
      </c>
      <c r="B1080" s="51" t="s">
        <v>1008</v>
      </c>
      <c r="C1080" s="54">
        <v>0</v>
      </c>
      <c r="D1080" s="50"/>
    </row>
    <row r="1081" ht="27" customHeight="1">
      <c r="A1081" s="51">
        <v>2159906</v>
      </c>
      <c r="B1081" s="51" t="s">
        <v>1009</v>
      </c>
      <c r="C1081" s="54">
        <v>0</v>
      </c>
      <c r="D1081" s="50"/>
    </row>
    <row r="1082" ht="27" customHeight="1">
      <c r="A1082" s="51">
        <v>2159999</v>
      </c>
      <c r="B1082" s="51" t="s">
        <v>1010</v>
      </c>
      <c r="C1082" s="54">
        <v>494</v>
      </c>
      <c r="D1082" s="50">
        <v>668</v>
      </c>
    </row>
    <row r="1083" ht="27" customHeight="1">
      <c r="A1083" s="51">
        <v>216</v>
      </c>
      <c r="B1083" s="53" t="s">
        <v>1011</v>
      </c>
      <c r="C1083" s="52">
        <f>SUM(C1084,C1094,C1100)</f>
        <v>1373</v>
      </c>
      <c r="D1083" s="52">
        <f>SUM(D1084,D1094,D1100)</f>
        <v>662</v>
      </c>
    </row>
    <row r="1084" ht="27" customHeight="1">
      <c r="A1084" s="51">
        <v>21602</v>
      </c>
      <c r="B1084" s="53" t="s">
        <v>1012</v>
      </c>
      <c r="C1084" s="52">
        <f>SUM(C1085:C1093)</f>
        <v>1350</v>
      </c>
      <c r="D1084" s="52">
        <f>SUM(D1085:D1093)</f>
        <v>307</v>
      </c>
    </row>
    <row r="1085" ht="27" customHeight="1">
      <c r="A1085" s="51">
        <v>2160201</v>
      </c>
      <c r="B1085" s="51" t="s">
        <v>197</v>
      </c>
      <c r="C1085" s="54">
        <v>340</v>
      </c>
      <c r="D1085" s="50">
        <v>300</v>
      </c>
    </row>
    <row r="1086" ht="27" customHeight="1">
      <c r="A1086" s="51">
        <v>2160202</v>
      </c>
      <c r="B1086" s="51" t="s">
        <v>198</v>
      </c>
      <c r="C1086" s="54">
        <v>0</v>
      </c>
      <c r="D1086" s="50"/>
    </row>
    <row r="1087" ht="27" customHeight="1">
      <c r="A1087" s="51">
        <v>2160203</v>
      </c>
      <c r="B1087" s="51" t="s">
        <v>199</v>
      </c>
      <c r="C1087" s="54">
        <v>0</v>
      </c>
      <c r="D1087" s="50"/>
    </row>
    <row r="1088" ht="27" customHeight="1">
      <c r="A1088" s="51">
        <v>2160216</v>
      </c>
      <c r="B1088" s="51" t="s">
        <v>1013</v>
      </c>
      <c r="C1088" s="54">
        <v>0</v>
      </c>
      <c r="D1088" s="50"/>
    </row>
    <row r="1089" ht="27" customHeight="1">
      <c r="A1089" s="51">
        <v>2160217</v>
      </c>
      <c r="B1089" s="51" t="s">
        <v>1014</v>
      </c>
      <c r="C1089" s="54">
        <v>0</v>
      </c>
      <c r="D1089" s="50">
        <v>7</v>
      </c>
    </row>
    <row r="1090" ht="27" customHeight="1">
      <c r="A1090" s="51">
        <v>2160218</v>
      </c>
      <c r="B1090" s="51" t="s">
        <v>1015</v>
      </c>
      <c r="C1090" s="54">
        <v>0</v>
      </c>
      <c r="D1090" s="50"/>
    </row>
    <row r="1091" ht="27" customHeight="1">
      <c r="A1091" s="51">
        <v>2160219</v>
      </c>
      <c r="B1091" s="51" t="s">
        <v>1016</v>
      </c>
      <c r="C1091" s="54">
        <v>300</v>
      </c>
      <c r="D1091" s="50"/>
    </row>
    <row r="1092" ht="27" customHeight="1">
      <c r="A1092" s="51">
        <v>2160250</v>
      </c>
      <c r="B1092" s="51" t="s">
        <v>206</v>
      </c>
      <c r="C1092" s="54">
        <v>0</v>
      </c>
      <c r="D1092" s="50"/>
    </row>
    <row r="1093" ht="27" customHeight="1">
      <c r="A1093" s="51">
        <v>2160299</v>
      </c>
      <c r="B1093" s="51" t="s">
        <v>1017</v>
      </c>
      <c r="C1093" s="54">
        <v>710</v>
      </c>
      <c r="D1093" s="50"/>
    </row>
    <row r="1094" ht="27" customHeight="1">
      <c r="A1094" s="51">
        <v>21606</v>
      </c>
      <c r="B1094" s="53" t="s">
        <v>1018</v>
      </c>
      <c r="C1094" s="52">
        <f>SUM(C1095:C1099)</f>
        <v>23</v>
      </c>
      <c r="D1094" s="50"/>
    </row>
    <row r="1095" ht="27" customHeight="1">
      <c r="A1095" s="51">
        <v>2160601</v>
      </c>
      <c r="B1095" s="51" t="s">
        <v>197</v>
      </c>
      <c r="C1095" s="54">
        <v>0</v>
      </c>
      <c r="D1095" s="50"/>
    </row>
    <row r="1096" ht="27" customHeight="1">
      <c r="A1096" s="51">
        <v>2160602</v>
      </c>
      <c r="B1096" s="51" t="s">
        <v>198</v>
      </c>
      <c r="C1096" s="54">
        <v>0</v>
      </c>
      <c r="D1096" s="50"/>
    </row>
    <row r="1097" ht="27" customHeight="1">
      <c r="A1097" s="51">
        <v>2160603</v>
      </c>
      <c r="B1097" s="51" t="s">
        <v>199</v>
      </c>
      <c r="C1097" s="54">
        <v>0</v>
      </c>
      <c r="D1097" s="50"/>
    </row>
    <row r="1098" ht="27" customHeight="1">
      <c r="A1098" s="51">
        <v>2160607</v>
      </c>
      <c r="B1098" s="51" t="s">
        <v>1019</v>
      </c>
      <c r="C1098" s="54">
        <v>0</v>
      </c>
      <c r="D1098" s="50"/>
    </row>
    <row r="1099" ht="27" customHeight="1">
      <c r="A1099" s="51">
        <v>2160699</v>
      </c>
      <c r="B1099" s="51" t="s">
        <v>1020</v>
      </c>
      <c r="C1099" s="54">
        <v>23</v>
      </c>
      <c r="D1099" s="50"/>
    </row>
    <row r="1100" ht="27" customHeight="1">
      <c r="A1100" s="51">
        <v>21699</v>
      </c>
      <c r="B1100" s="53" t="s">
        <v>1021</v>
      </c>
      <c r="C1100" s="52">
        <f>SUM(C1101:C1102)</f>
        <v>0</v>
      </c>
      <c r="D1100" s="52">
        <f>SUM(D1101:D1102)</f>
        <v>355</v>
      </c>
    </row>
    <row r="1101" ht="27" customHeight="1">
      <c r="A1101" s="51">
        <v>2169901</v>
      </c>
      <c r="B1101" s="51" t="s">
        <v>1022</v>
      </c>
      <c r="C1101" s="54">
        <v>0</v>
      </c>
      <c r="D1101" s="50"/>
    </row>
    <row r="1102" ht="27" customHeight="1">
      <c r="A1102" s="51">
        <v>2169999</v>
      </c>
      <c r="B1102" s="51" t="s">
        <v>1023</v>
      </c>
      <c r="C1102" s="54">
        <v>0</v>
      </c>
      <c r="D1102" s="50">
        <v>355</v>
      </c>
    </row>
    <row r="1103" ht="27" customHeight="1">
      <c r="A1103" s="51">
        <v>217</v>
      </c>
      <c r="B1103" s="53" t="s">
        <v>1024</v>
      </c>
      <c r="C1103" s="52">
        <f>SUM(C1104,C1111,C1121,C1127,C1130)</f>
        <v>108</v>
      </c>
      <c r="D1103" s="52">
        <f>SUM(D1104,D1111,D1121,D1127,D1130)</f>
        <v>39</v>
      </c>
    </row>
    <row r="1104" ht="27" customHeight="1">
      <c r="A1104" s="51">
        <v>21701</v>
      </c>
      <c r="B1104" s="53" t="s">
        <v>1025</v>
      </c>
      <c r="C1104" s="52">
        <f>SUM(C1105:C1110)</f>
        <v>38</v>
      </c>
      <c r="D1104" s="50"/>
    </row>
    <row r="1105" ht="27" customHeight="1">
      <c r="A1105" s="51">
        <v>2170101</v>
      </c>
      <c r="B1105" s="51" t="s">
        <v>197</v>
      </c>
      <c r="C1105" s="54">
        <v>0</v>
      </c>
      <c r="D1105" s="50"/>
    </row>
    <row r="1106" ht="27" customHeight="1">
      <c r="A1106" s="51">
        <v>2170102</v>
      </c>
      <c r="B1106" s="51" t="s">
        <v>198</v>
      </c>
      <c r="C1106" s="54">
        <v>0</v>
      </c>
      <c r="D1106" s="50"/>
    </row>
    <row r="1107" ht="27" customHeight="1">
      <c r="A1107" s="51">
        <v>2170103</v>
      </c>
      <c r="B1107" s="51" t="s">
        <v>199</v>
      </c>
      <c r="C1107" s="54">
        <v>0</v>
      </c>
      <c r="D1107" s="50"/>
    </row>
    <row r="1108" ht="27" customHeight="1">
      <c r="A1108" s="51">
        <v>2170104</v>
      </c>
      <c r="B1108" s="51" t="s">
        <v>1026</v>
      </c>
      <c r="C1108" s="54">
        <v>0</v>
      </c>
      <c r="D1108" s="50"/>
    </row>
    <row r="1109" ht="27" customHeight="1">
      <c r="A1109" s="51">
        <v>2170150</v>
      </c>
      <c r="B1109" s="51" t="s">
        <v>206</v>
      </c>
      <c r="C1109" s="54">
        <v>0</v>
      </c>
      <c r="D1109" s="50"/>
    </row>
    <row r="1110" ht="27" customHeight="1">
      <c r="A1110" s="51">
        <v>2170199</v>
      </c>
      <c r="B1110" s="51" t="s">
        <v>1027</v>
      </c>
      <c r="C1110" s="54">
        <v>38</v>
      </c>
      <c r="D1110" s="50"/>
    </row>
    <row r="1111" ht="27" customHeight="1">
      <c r="A1111" s="51">
        <v>21702</v>
      </c>
      <c r="B1111" s="53" t="s">
        <v>1028</v>
      </c>
      <c r="C1111" s="52">
        <f>SUM(C1112:C1120)</f>
        <v>61</v>
      </c>
      <c r="D1111" s="50"/>
    </row>
    <row r="1112" ht="27" customHeight="1">
      <c r="A1112" s="51">
        <v>2170201</v>
      </c>
      <c r="B1112" s="51" t="s">
        <v>1029</v>
      </c>
      <c r="C1112" s="54">
        <v>0</v>
      </c>
      <c r="D1112" s="50"/>
    </row>
    <row r="1113" ht="27" customHeight="1">
      <c r="A1113" s="51">
        <v>2170202</v>
      </c>
      <c r="B1113" s="51" t="s">
        <v>1030</v>
      </c>
      <c r="C1113" s="54">
        <v>0</v>
      </c>
      <c r="D1113" s="50"/>
    </row>
    <row r="1114" ht="27" customHeight="1">
      <c r="A1114" s="51">
        <v>2170203</v>
      </c>
      <c r="B1114" s="51" t="s">
        <v>1031</v>
      </c>
      <c r="C1114" s="54">
        <v>0</v>
      </c>
      <c r="D1114" s="50"/>
    </row>
    <row r="1115" ht="27" customHeight="1">
      <c r="A1115" s="51">
        <v>2170204</v>
      </c>
      <c r="B1115" s="51" t="s">
        <v>1032</v>
      </c>
      <c r="C1115" s="54">
        <v>0</v>
      </c>
      <c r="D1115" s="50"/>
    </row>
    <row r="1116" ht="27" customHeight="1">
      <c r="A1116" s="51">
        <v>2170205</v>
      </c>
      <c r="B1116" s="51" t="s">
        <v>1033</v>
      </c>
      <c r="C1116" s="54">
        <v>0</v>
      </c>
      <c r="D1116" s="50"/>
    </row>
    <row r="1117" ht="27" customHeight="1">
      <c r="A1117" s="51">
        <v>2170206</v>
      </c>
      <c r="B1117" s="51" t="s">
        <v>1034</v>
      </c>
      <c r="C1117" s="54">
        <v>0</v>
      </c>
      <c r="D1117" s="50"/>
    </row>
    <row r="1118" ht="27" customHeight="1">
      <c r="A1118" s="51">
        <v>2170207</v>
      </c>
      <c r="B1118" s="51" t="s">
        <v>1035</v>
      </c>
      <c r="C1118" s="54">
        <v>0</v>
      </c>
      <c r="D1118" s="50"/>
    </row>
    <row r="1119" ht="27" customHeight="1">
      <c r="A1119" s="51">
        <v>2170208</v>
      </c>
      <c r="B1119" s="51" t="s">
        <v>1036</v>
      </c>
      <c r="C1119" s="54">
        <v>0</v>
      </c>
      <c r="D1119" s="50"/>
    </row>
    <row r="1120" ht="27" customHeight="1">
      <c r="A1120" s="51">
        <v>2170299</v>
      </c>
      <c r="B1120" s="51" t="s">
        <v>1037</v>
      </c>
      <c r="C1120" s="54">
        <v>61</v>
      </c>
      <c r="D1120" s="50"/>
    </row>
    <row r="1121" ht="27" customHeight="1">
      <c r="A1121" s="51">
        <v>21703</v>
      </c>
      <c r="B1121" s="53" t="s">
        <v>1038</v>
      </c>
      <c r="C1121" s="52">
        <f>SUM(C1122:C1126)</f>
        <v>9</v>
      </c>
      <c r="D1121" s="50"/>
    </row>
    <row r="1122" ht="27" customHeight="1">
      <c r="A1122" s="51">
        <v>2170301</v>
      </c>
      <c r="B1122" s="51" t="s">
        <v>1039</v>
      </c>
      <c r="C1122" s="54">
        <v>0</v>
      </c>
      <c r="D1122" s="50"/>
    </row>
    <row r="1123" ht="27" customHeight="1">
      <c r="A1123" s="51">
        <v>2170302</v>
      </c>
      <c r="B1123" s="51" t="s">
        <v>1040</v>
      </c>
      <c r="C1123" s="54">
        <v>0</v>
      </c>
      <c r="D1123" s="50"/>
    </row>
    <row r="1124" ht="27" customHeight="1">
      <c r="A1124" s="51">
        <v>2170303</v>
      </c>
      <c r="B1124" s="51" t="s">
        <v>1041</v>
      </c>
      <c r="C1124" s="54">
        <v>0</v>
      </c>
      <c r="D1124" s="50"/>
    </row>
    <row r="1125" ht="27" customHeight="1">
      <c r="A1125" s="51">
        <v>2170304</v>
      </c>
      <c r="B1125" s="51" t="s">
        <v>1042</v>
      </c>
      <c r="C1125" s="54">
        <v>0</v>
      </c>
      <c r="D1125" s="50"/>
    </row>
    <row r="1126" ht="27" customHeight="1">
      <c r="A1126" s="51">
        <v>2170399</v>
      </c>
      <c r="B1126" s="51" t="s">
        <v>1043</v>
      </c>
      <c r="C1126" s="54">
        <v>9</v>
      </c>
      <c r="D1126" s="50"/>
    </row>
    <row r="1127" ht="27" customHeight="1">
      <c r="A1127" s="51">
        <v>21704</v>
      </c>
      <c r="B1127" s="53" t="s">
        <v>1044</v>
      </c>
      <c r="C1127" s="52">
        <f>SUM(C1128:C1129)</f>
        <v>0</v>
      </c>
      <c r="D1127" s="50"/>
    </row>
    <row r="1128" ht="27" customHeight="1">
      <c r="A1128" s="51">
        <v>2170401</v>
      </c>
      <c r="B1128" s="51" t="s">
        <v>1045</v>
      </c>
      <c r="C1128" s="54">
        <v>0</v>
      </c>
      <c r="D1128" s="50"/>
    </row>
    <row r="1129" ht="27" customHeight="1">
      <c r="A1129" s="51">
        <v>2170499</v>
      </c>
      <c r="B1129" s="51" t="s">
        <v>1046</v>
      </c>
      <c r="C1129" s="54">
        <v>0</v>
      </c>
      <c r="D1129" s="50"/>
    </row>
    <row r="1130" ht="27" customHeight="1">
      <c r="A1130" s="51">
        <v>21799</v>
      </c>
      <c r="B1130" s="53" t="s">
        <v>1047</v>
      </c>
      <c r="C1130" s="52">
        <f>SUM(C1131:C1132)</f>
        <v>0</v>
      </c>
      <c r="D1130" s="52">
        <f>SUM(D1131:D1132)</f>
        <v>39</v>
      </c>
    </row>
    <row r="1131" ht="27" customHeight="1">
      <c r="A1131" s="51">
        <v>2179902</v>
      </c>
      <c r="B1131" s="51" t="s">
        <v>1048</v>
      </c>
      <c r="C1131" s="54">
        <v>0</v>
      </c>
      <c r="D1131" s="50"/>
    </row>
    <row r="1132" ht="27" customHeight="1">
      <c r="A1132" s="51">
        <v>2179999</v>
      </c>
      <c r="B1132" s="51" t="s">
        <v>1049</v>
      </c>
      <c r="C1132" s="54">
        <v>0</v>
      </c>
      <c r="D1132" s="50">
        <v>39</v>
      </c>
    </row>
    <row r="1133" ht="27" customHeight="1">
      <c r="A1133" s="51">
        <v>219</v>
      </c>
      <c r="B1133" s="53" t="s">
        <v>1050</v>
      </c>
      <c r="C1133" s="52">
        <f>SUM(C1134:C1142)</f>
        <v>0</v>
      </c>
      <c r="D1133" s="50"/>
    </row>
    <row r="1134" ht="27" customHeight="1">
      <c r="A1134" s="51">
        <v>21901</v>
      </c>
      <c r="B1134" s="53" t="s">
        <v>1051</v>
      </c>
      <c r="C1134" s="54">
        <v>0</v>
      </c>
      <c r="D1134" s="50"/>
    </row>
    <row r="1135" ht="27" customHeight="1">
      <c r="A1135" s="51">
        <v>21902</v>
      </c>
      <c r="B1135" s="53" t="s">
        <v>1052</v>
      </c>
      <c r="C1135" s="54">
        <v>0</v>
      </c>
      <c r="D1135" s="50"/>
    </row>
    <row r="1136" ht="27" customHeight="1">
      <c r="A1136" s="51">
        <v>21903</v>
      </c>
      <c r="B1136" s="53" t="s">
        <v>1053</v>
      </c>
      <c r="C1136" s="54">
        <v>0</v>
      </c>
      <c r="D1136" s="50"/>
    </row>
    <row r="1137" ht="27" customHeight="1">
      <c r="A1137" s="51">
        <v>21904</v>
      </c>
      <c r="B1137" s="53" t="s">
        <v>1054</v>
      </c>
      <c r="C1137" s="54">
        <v>0</v>
      </c>
      <c r="D1137" s="50"/>
    </row>
    <row r="1138" ht="27" customHeight="1">
      <c r="A1138" s="51">
        <v>21905</v>
      </c>
      <c r="B1138" s="53" t="s">
        <v>1055</v>
      </c>
      <c r="C1138" s="54">
        <v>0</v>
      </c>
      <c r="D1138" s="50"/>
    </row>
    <row r="1139" ht="27" customHeight="1">
      <c r="A1139" s="51">
        <v>21906</v>
      </c>
      <c r="B1139" s="53" t="s">
        <v>831</v>
      </c>
      <c r="C1139" s="54">
        <v>0</v>
      </c>
      <c r="D1139" s="50"/>
    </row>
    <row r="1140" ht="27" customHeight="1">
      <c r="A1140" s="51">
        <v>21907</v>
      </c>
      <c r="B1140" s="53" t="s">
        <v>1056</v>
      </c>
      <c r="C1140" s="54">
        <v>0</v>
      </c>
      <c r="D1140" s="50"/>
    </row>
    <row r="1141" ht="27" customHeight="1">
      <c r="A1141" s="51">
        <v>21908</v>
      </c>
      <c r="B1141" s="53" t="s">
        <v>1057</v>
      </c>
      <c r="C1141" s="54">
        <v>0</v>
      </c>
      <c r="D1141" s="50"/>
    </row>
    <row r="1142" ht="27" customHeight="1">
      <c r="A1142" s="51">
        <v>21999</v>
      </c>
      <c r="B1142" s="53" t="s">
        <v>1058</v>
      </c>
      <c r="C1142" s="54">
        <v>0</v>
      </c>
      <c r="D1142" s="50"/>
    </row>
    <row r="1143" ht="27" customHeight="1">
      <c r="A1143" s="51">
        <v>220</v>
      </c>
      <c r="B1143" s="53" t="s">
        <v>1059</v>
      </c>
      <c r="C1143" s="52">
        <f>SUM(C1144,C1171,C1186)</f>
        <v>2100</v>
      </c>
      <c r="D1143" s="52">
        <f>SUM(D1144,D1171,D1186)</f>
        <v>2363</v>
      </c>
    </row>
    <row r="1144" ht="27" customHeight="1">
      <c r="A1144" s="51">
        <v>22001</v>
      </c>
      <c r="B1144" s="53" t="s">
        <v>1060</v>
      </c>
      <c r="C1144" s="52">
        <f>SUM(C1145:C1170)</f>
        <v>1914</v>
      </c>
      <c r="D1144" s="52">
        <f>SUM(D1145:D1170)</f>
        <v>1719</v>
      </c>
    </row>
    <row r="1145" ht="27" customHeight="1">
      <c r="A1145" s="51">
        <v>2200101</v>
      </c>
      <c r="B1145" s="51" t="s">
        <v>197</v>
      </c>
      <c r="C1145" s="54">
        <v>889</v>
      </c>
      <c r="D1145" s="50">
        <v>1126</v>
      </c>
    </row>
    <row r="1146" ht="27" customHeight="1">
      <c r="A1146" s="51">
        <v>2200102</v>
      </c>
      <c r="B1146" s="51" t="s">
        <v>198</v>
      </c>
      <c r="C1146" s="54">
        <v>0</v>
      </c>
      <c r="D1146" s="50"/>
    </row>
    <row r="1147" ht="27" customHeight="1">
      <c r="A1147" s="51">
        <v>2200103</v>
      </c>
      <c r="B1147" s="51" t="s">
        <v>199</v>
      </c>
      <c r="C1147" s="54">
        <v>0</v>
      </c>
      <c r="D1147" s="50"/>
    </row>
    <row r="1148" ht="27" customHeight="1">
      <c r="A1148" s="51">
        <v>2200104</v>
      </c>
      <c r="B1148" s="51" t="s">
        <v>1061</v>
      </c>
      <c r="C1148" s="54">
        <v>30</v>
      </c>
      <c r="D1148" s="50"/>
    </row>
    <row r="1149" ht="27" customHeight="1">
      <c r="A1149" s="51">
        <v>2200106</v>
      </c>
      <c r="B1149" s="51" t="s">
        <v>1062</v>
      </c>
      <c r="C1149" s="54">
        <v>257</v>
      </c>
      <c r="D1149" s="50"/>
    </row>
    <row r="1150" ht="27" customHeight="1">
      <c r="A1150" s="51">
        <v>2200107</v>
      </c>
      <c r="B1150" s="51" t="s">
        <v>1063</v>
      </c>
      <c r="C1150" s="54">
        <v>0</v>
      </c>
      <c r="D1150" s="50"/>
    </row>
    <row r="1151" ht="27" customHeight="1">
      <c r="A1151" s="51">
        <v>2200108</v>
      </c>
      <c r="B1151" s="51" t="s">
        <v>1064</v>
      </c>
      <c r="C1151" s="54">
        <v>0</v>
      </c>
      <c r="D1151" s="50"/>
    </row>
    <row r="1152" ht="27" customHeight="1">
      <c r="A1152" s="51">
        <v>2200109</v>
      </c>
      <c r="B1152" s="51" t="s">
        <v>1065</v>
      </c>
      <c r="C1152" s="54">
        <v>0</v>
      </c>
      <c r="D1152" s="50"/>
    </row>
    <row r="1153" ht="27" customHeight="1">
      <c r="A1153" s="51">
        <v>2200112</v>
      </c>
      <c r="B1153" s="51" t="s">
        <v>1066</v>
      </c>
      <c r="C1153" s="54">
        <v>0</v>
      </c>
      <c r="D1153" s="50"/>
    </row>
    <row r="1154" ht="27" customHeight="1">
      <c r="A1154" s="51">
        <v>2200113</v>
      </c>
      <c r="B1154" s="51" t="s">
        <v>1067</v>
      </c>
      <c r="C1154" s="54">
        <v>0</v>
      </c>
      <c r="D1154" s="50"/>
    </row>
    <row r="1155" ht="27" customHeight="1">
      <c r="A1155" s="51">
        <v>2200114</v>
      </c>
      <c r="B1155" s="51" t="s">
        <v>1068</v>
      </c>
      <c r="C1155" s="54">
        <v>0</v>
      </c>
      <c r="D1155" s="50"/>
    </row>
    <row r="1156" ht="27" customHeight="1">
      <c r="A1156" s="51">
        <v>2200115</v>
      </c>
      <c r="B1156" s="51" t="s">
        <v>1069</v>
      </c>
      <c r="C1156" s="54">
        <v>0</v>
      </c>
      <c r="D1156" s="50"/>
    </row>
    <row r="1157" ht="27" customHeight="1">
      <c r="A1157" s="51">
        <v>2200116</v>
      </c>
      <c r="B1157" s="51" t="s">
        <v>1070</v>
      </c>
      <c r="C1157" s="54">
        <v>0</v>
      </c>
      <c r="D1157" s="50"/>
    </row>
    <row r="1158" ht="27" customHeight="1">
      <c r="A1158" s="51">
        <v>2200119</v>
      </c>
      <c r="B1158" s="51" t="s">
        <v>1071</v>
      </c>
      <c r="C1158" s="54">
        <v>0</v>
      </c>
      <c r="D1158" s="50"/>
    </row>
    <row r="1159" ht="27" customHeight="1">
      <c r="A1159" s="51">
        <v>2200120</v>
      </c>
      <c r="B1159" s="51" t="s">
        <v>1072</v>
      </c>
      <c r="C1159" s="54">
        <v>0</v>
      </c>
      <c r="D1159" s="50"/>
    </row>
    <row r="1160" ht="27" customHeight="1">
      <c r="A1160" s="51">
        <v>2200121</v>
      </c>
      <c r="B1160" s="51" t="s">
        <v>1073</v>
      </c>
      <c r="C1160" s="54">
        <v>0</v>
      </c>
      <c r="D1160" s="50"/>
    </row>
    <row r="1161" ht="27" customHeight="1">
      <c r="A1161" s="51">
        <v>2200122</v>
      </c>
      <c r="B1161" s="51" t="s">
        <v>1074</v>
      </c>
      <c r="C1161" s="54">
        <v>0</v>
      </c>
      <c r="D1161" s="50"/>
    </row>
    <row r="1162" ht="27" customHeight="1">
      <c r="A1162" s="51">
        <v>2200123</v>
      </c>
      <c r="B1162" s="51" t="s">
        <v>1075</v>
      </c>
      <c r="C1162" s="54">
        <v>0</v>
      </c>
      <c r="D1162" s="50"/>
    </row>
    <row r="1163" ht="27" customHeight="1">
      <c r="A1163" s="51">
        <v>2200124</v>
      </c>
      <c r="B1163" s="51" t="s">
        <v>1076</v>
      </c>
      <c r="C1163" s="54">
        <v>0</v>
      </c>
      <c r="D1163" s="50"/>
    </row>
    <row r="1164" ht="27" customHeight="1">
      <c r="A1164" s="51">
        <v>2200125</v>
      </c>
      <c r="B1164" s="51" t="s">
        <v>1077</v>
      </c>
      <c r="C1164" s="54">
        <v>0</v>
      </c>
      <c r="D1164" s="50"/>
    </row>
    <row r="1165" ht="27" customHeight="1">
      <c r="A1165" s="51">
        <v>2200126</v>
      </c>
      <c r="B1165" s="51" t="s">
        <v>1078</v>
      </c>
      <c r="C1165" s="54">
        <v>0</v>
      </c>
      <c r="D1165" s="50"/>
    </row>
    <row r="1166" ht="27" customHeight="1">
      <c r="A1166" s="51">
        <v>2200127</v>
      </c>
      <c r="B1166" s="51" t="s">
        <v>1079</v>
      </c>
      <c r="C1166" s="54">
        <v>0</v>
      </c>
      <c r="D1166" s="50"/>
    </row>
    <row r="1167" ht="27" customHeight="1">
      <c r="A1167" s="51">
        <v>2200128</v>
      </c>
      <c r="B1167" s="51" t="s">
        <v>1080</v>
      </c>
      <c r="C1167" s="54">
        <v>0</v>
      </c>
      <c r="D1167" s="50"/>
    </row>
    <row r="1168" ht="27" customHeight="1">
      <c r="A1168" s="51">
        <v>2200129</v>
      </c>
      <c r="B1168" s="51" t="s">
        <v>1081</v>
      </c>
      <c r="C1168" s="54">
        <v>0</v>
      </c>
      <c r="D1168" s="50"/>
    </row>
    <row r="1169" ht="27" customHeight="1">
      <c r="A1169" s="51">
        <v>2200150</v>
      </c>
      <c r="B1169" s="51" t="s">
        <v>206</v>
      </c>
      <c r="C1169" s="54">
        <v>0</v>
      </c>
      <c r="D1169" s="50">
        <v>593</v>
      </c>
    </row>
    <row r="1170" ht="27" customHeight="1">
      <c r="A1170" s="51">
        <v>2200199</v>
      </c>
      <c r="B1170" s="51" t="s">
        <v>1082</v>
      </c>
      <c r="C1170" s="54">
        <v>738</v>
      </c>
      <c r="D1170" s="50"/>
    </row>
    <row r="1171" ht="27" customHeight="1">
      <c r="A1171" s="51">
        <v>22005</v>
      </c>
      <c r="B1171" s="53" t="s">
        <v>1083</v>
      </c>
      <c r="C1171" s="52">
        <f>SUM(C1172:C1185)</f>
        <v>186</v>
      </c>
      <c r="D1171" s="52">
        <f>SUM(D1172:D1185)</f>
        <v>155</v>
      </c>
    </row>
    <row r="1172" ht="27" customHeight="1">
      <c r="A1172" s="51">
        <v>2200501</v>
      </c>
      <c r="B1172" s="51" t="s">
        <v>197</v>
      </c>
      <c r="C1172" s="54">
        <v>0</v>
      </c>
      <c r="D1172" s="50">
        <v>155</v>
      </c>
    </row>
    <row r="1173" ht="27" customHeight="1">
      <c r="A1173" s="51">
        <v>2200502</v>
      </c>
      <c r="B1173" s="51" t="s">
        <v>198</v>
      </c>
      <c r="C1173" s="54">
        <v>0</v>
      </c>
      <c r="D1173" s="50"/>
    </row>
    <row r="1174" ht="27" customHeight="1">
      <c r="A1174" s="51">
        <v>2200503</v>
      </c>
      <c r="B1174" s="51" t="s">
        <v>199</v>
      </c>
      <c r="C1174" s="54">
        <v>0</v>
      </c>
      <c r="D1174" s="50"/>
    </row>
    <row r="1175" ht="27" customHeight="1">
      <c r="A1175" s="51">
        <v>2200504</v>
      </c>
      <c r="B1175" s="51" t="s">
        <v>1084</v>
      </c>
      <c r="C1175" s="54">
        <v>0</v>
      </c>
      <c r="D1175" s="50"/>
    </row>
    <row r="1176" ht="27" customHeight="1">
      <c r="A1176" s="51">
        <v>2200506</v>
      </c>
      <c r="B1176" s="51" t="s">
        <v>1085</v>
      </c>
      <c r="C1176" s="54">
        <v>0</v>
      </c>
      <c r="D1176" s="50"/>
    </row>
    <row r="1177" ht="27" customHeight="1">
      <c r="A1177" s="51">
        <v>2200507</v>
      </c>
      <c r="B1177" s="51" t="s">
        <v>1086</v>
      </c>
      <c r="C1177" s="54">
        <v>0</v>
      </c>
      <c r="D1177" s="50"/>
    </row>
    <row r="1178" ht="27" customHeight="1">
      <c r="A1178" s="51">
        <v>2200508</v>
      </c>
      <c r="B1178" s="51" t="s">
        <v>1087</v>
      </c>
      <c r="C1178" s="54">
        <v>0</v>
      </c>
      <c r="D1178" s="50"/>
    </row>
    <row r="1179" ht="27" customHeight="1">
      <c r="A1179" s="51">
        <v>2200509</v>
      </c>
      <c r="B1179" s="51" t="s">
        <v>1088</v>
      </c>
      <c r="C1179" s="54">
        <v>0</v>
      </c>
      <c r="D1179" s="50"/>
    </row>
    <row r="1180" ht="27" customHeight="1">
      <c r="A1180" s="51">
        <v>2200510</v>
      </c>
      <c r="B1180" s="51" t="s">
        <v>1089</v>
      </c>
      <c r="C1180" s="54">
        <v>0</v>
      </c>
      <c r="D1180" s="50"/>
    </row>
    <row r="1181" ht="27" customHeight="1">
      <c r="A1181" s="51">
        <v>2200511</v>
      </c>
      <c r="B1181" s="51" t="s">
        <v>1090</v>
      </c>
      <c r="C1181" s="54">
        <v>0</v>
      </c>
      <c r="D1181" s="50"/>
    </row>
    <row r="1182" ht="27" customHeight="1">
      <c r="A1182" s="51">
        <v>2200512</v>
      </c>
      <c r="B1182" s="51" t="s">
        <v>1091</v>
      </c>
      <c r="C1182" s="54">
        <v>0</v>
      </c>
      <c r="D1182" s="50"/>
    </row>
    <row r="1183" ht="27" customHeight="1">
      <c r="A1183" s="51">
        <v>2200513</v>
      </c>
      <c r="B1183" s="51" t="s">
        <v>1092</v>
      </c>
      <c r="C1183" s="54">
        <v>0</v>
      </c>
      <c r="D1183" s="50"/>
    </row>
    <row r="1184" ht="27" customHeight="1">
      <c r="A1184" s="51">
        <v>2200514</v>
      </c>
      <c r="B1184" s="51" t="s">
        <v>1093</v>
      </c>
      <c r="C1184" s="54">
        <v>0</v>
      </c>
      <c r="D1184" s="50"/>
    </row>
    <row r="1185" ht="27" customHeight="1">
      <c r="A1185" s="51">
        <v>2200599</v>
      </c>
      <c r="B1185" s="51" t="s">
        <v>1094</v>
      </c>
      <c r="C1185" s="54">
        <v>186</v>
      </c>
      <c r="D1185" s="50"/>
    </row>
    <row r="1186" ht="27" customHeight="1">
      <c r="A1186" s="51">
        <v>22099</v>
      </c>
      <c r="B1186" s="53" t="s">
        <v>1095</v>
      </c>
      <c r="C1186" s="52">
        <f>C1187</f>
        <v>0</v>
      </c>
      <c r="D1186" s="52">
        <f>D1187</f>
        <v>489</v>
      </c>
    </row>
    <row r="1187" ht="27" customHeight="1">
      <c r="A1187" s="51">
        <v>2209999</v>
      </c>
      <c r="B1187" s="51" t="s">
        <v>1096</v>
      </c>
      <c r="C1187" s="54">
        <v>0</v>
      </c>
      <c r="D1187" s="50">
        <v>489</v>
      </c>
    </row>
    <row r="1188" ht="27" customHeight="1">
      <c r="A1188" s="51">
        <v>221</v>
      </c>
      <c r="B1188" s="53" t="s">
        <v>1097</v>
      </c>
      <c r="C1188" s="52">
        <f>SUM(C1189,C1201,C1205)</f>
        <v>8302</v>
      </c>
      <c r="D1188" s="52">
        <f>SUM(D1189,D1201,D1205)</f>
        <v>13314</v>
      </c>
    </row>
    <row r="1189" ht="27" customHeight="1">
      <c r="A1189" s="51">
        <v>22101</v>
      </c>
      <c r="B1189" s="53" t="s">
        <v>1098</v>
      </c>
      <c r="C1189" s="52">
        <f>SUM(C1190:C1200)</f>
        <v>4640</v>
      </c>
      <c r="D1189" s="52">
        <f>SUM(D1190:D1200)</f>
        <v>104</v>
      </c>
    </row>
    <row r="1190" ht="27" customHeight="1">
      <c r="A1190" s="51">
        <v>2210101</v>
      </c>
      <c r="B1190" s="51" t="s">
        <v>1099</v>
      </c>
      <c r="C1190" s="54">
        <v>0</v>
      </c>
      <c r="D1190" s="50"/>
    </row>
    <row r="1191" ht="27" customHeight="1">
      <c r="A1191" s="51">
        <v>2210102</v>
      </c>
      <c r="B1191" s="51" t="s">
        <v>1100</v>
      </c>
      <c r="C1191" s="54">
        <v>0</v>
      </c>
      <c r="D1191" s="50"/>
    </row>
    <row r="1192" ht="27" customHeight="1">
      <c r="A1192" s="51">
        <v>2210103</v>
      </c>
      <c r="B1192" s="51" t="s">
        <v>1101</v>
      </c>
      <c r="C1192" s="54">
        <v>3401</v>
      </c>
      <c r="D1192" s="50"/>
    </row>
    <row r="1193" ht="27" customHeight="1">
      <c r="A1193" s="51">
        <v>2210104</v>
      </c>
      <c r="B1193" s="51" t="s">
        <v>1102</v>
      </c>
      <c r="C1193" s="54">
        <v>0</v>
      </c>
      <c r="D1193" s="50"/>
    </row>
    <row r="1194" ht="27" customHeight="1">
      <c r="A1194" s="51">
        <v>2210105</v>
      </c>
      <c r="B1194" s="51" t="s">
        <v>1103</v>
      </c>
      <c r="C1194" s="54">
        <v>134</v>
      </c>
      <c r="D1194" s="50"/>
    </row>
    <row r="1195" ht="27" customHeight="1">
      <c r="A1195" s="51">
        <v>2210106</v>
      </c>
      <c r="B1195" s="51" t="s">
        <v>1104</v>
      </c>
      <c r="C1195" s="54">
        <v>0</v>
      </c>
      <c r="D1195" s="50"/>
    </row>
    <row r="1196" ht="27" customHeight="1">
      <c r="A1196" s="51">
        <v>2210107</v>
      </c>
      <c r="B1196" s="51" t="s">
        <v>1105</v>
      </c>
      <c r="C1196" s="54">
        <v>0</v>
      </c>
      <c r="D1196" s="50"/>
    </row>
    <row r="1197" ht="27" customHeight="1">
      <c r="A1197" s="51">
        <v>2210108</v>
      </c>
      <c r="B1197" s="51" t="s">
        <v>1106</v>
      </c>
      <c r="C1197" s="54">
        <v>1050</v>
      </c>
      <c r="D1197" s="50"/>
    </row>
    <row r="1198" ht="27" customHeight="1">
      <c r="A1198" s="51">
        <v>2210109</v>
      </c>
      <c r="B1198" s="51" t="s">
        <v>1107</v>
      </c>
      <c r="C1198" s="54">
        <v>0</v>
      </c>
      <c r="D1198" s="50"/>
    </row>
    <row r="1199" ht="27" customHeight="1">
      <c r="A1199" s="51">
        <v>2210110</v>
      </c>
      <c r="B1199" s="51" t="s">
        <v>1108</v>
      </c>
      <c r="C1199" s="54">
        <v>55</v>
      </c>
      <c r="D1199" s="50">
        <v>104</v>
      </c>
    </row>
    <row r="1200" ht="27" customHeight="1">
      <c r="A1200" s="51">
        <v>2210199</v>
      </c>
      <c r="B1200" s="51" t="s">
        <v>1109</v>
      </c>
      <c r="C1200" s="54">
        <v>0</v>
      </c>
      <c r="D1200" s="50"/>
    </row>
    <row r="1201" ht="27" customHeight="1">
      <c r="A1201" s="51">
        <v>22102</v>
      </c>
      <c r="B1201" s="53" t="s">
        <v>1110</v>
      </c>
      <c r="C1201" s="52">
        <f>SUM(C1202:C1204)</f>
        <v>0</v>
      </c>
      <c r="D1201" s="52">
        <f>SUM(D1202:D1204)</f>
        <v>3588</v>
      </c>
    </row>
    <row r="1202" ht="27" customHeight="1">
      <c r="A1202" s="51">
        <v>2210201</v>
      </c>
      <c r="B1202" s="51" t="s">
        <v>1111</v>
      </c>
      <c r="C1202" s="54">
        <v>0</v>
      </c>
      <c r="D1202" s="50">
        <v>3588</v>
      </c>
    </row>
    <row r="1203" ht="27" customHeight="1">
      <c r="A1203" s="51">
        <v>2210202</v>
      </c>
      <c r="B1203" s="51" t="s">
        <v>1112</v>
      </c>
      <c r="C1203" s="54">
        <v>0</v>
      </c>
      <c r="D1203" s="50"/>
    </row>
    <row r="1204" ht="27" customHeight="1">
      <c r="A1204" s="51">
        <v>2210203</v>
      </c>
      <c r="B1204" s="51" t="s">
        <v>1113</v>
      </c>
      <c r="C1204" s="54">
        <v>0</v>
      </c>
      <c r="D1204" s="50"/>
    </row>
    <row r="1205" ht="27" customHeight="1">
      <c r="A1205" s="51">
        <v>22103</v>
      </c>
      <c r="B1205" s="53" t="s">
        <v>1114</v>
      </c>
      <c r="C1205" s="52">
        <f>SUM(C1206:C1208)</f>
        <v>3662</v>
      </c>
      <c r="D1205" s="52">
        <f>SUM(D1206:D1208)</f>
        <v>9622</v>
      </c>
    </row>
    <row r="1206" ht="27" customHeight="1">
      <c r="A1206" s="51">
        <v>2210301</v>
      </c>
      <c r="B1206" s="51" t="s">
        <v>1115</v>
      </c>
      <c r="C1206" s="54">
        <v>0</v>
      </c>
      <c r="D1206" s="50"/>
    </row>
    <row r="1207" ht="27" customHeight="1">
      <c r="A1207" s="51">
        <v>2210302</v>
      </c>
      <c r="B1207" s="51" t="s">
        <v>1116</v>
      </c>
      <c r="C1207" s="54">
        <v>2000</v>
      </c>
      <c r="D1207" s="50"/>
    </row>
    <row r="1208" ht="27" customHeight="1">
      <c r="A1208" s="51">
        <v>2210399</v>
      </c>
      <c r="B1208" s="51" t="s">
        <v>1117</v>
      </c>
      <c r="C1208" s="54">
        <v>1662</v>
      </c>
      <c r="D1208" s="50">
        <v>9622</v>
      </c>
    </row>
    <row r="1209" ht="27" customHeight="1">
      <c r="A1209" s="51">
        <v>222</v>
      </c>
      <c r="B1209" s="53" t="s">
        <v>1118</v>
      </c>
      <c r="C1209" s="52">
        <f>SUM(C1210,C1228,C1234,C1240)</f>
        <v>709</v>
      </c>
      <c r="D1209" s="52">
        <f>SUM(D1210,D1228,D1234,D1240)</f>
        <v>771</v>
      </c>
    </row>
    <row r="1210" ht="27" customHeight="1">
      <c r="A1210" s="51">
        <v>22201</v>
      </c>
      <c r="B1210" s="53" t="s">
        <v>1119</v>
      </c>
      <c r="C1210" s="52">
        <f>SUM(C1211:C1227)</f>
        <v>709</v>
      </c>
      <c r="D1210" s="52">
        <f>SUM(D1211:D1227)</f>
        <v>771</v>
      </c>
    </row>
    <row r="1211" ht="27" customHeight="1">
      <c r="A1211" s="51">
        <v>2220101</v>
      </c>
      <c r="B1211" s="51" t="s">
        <v>197</v>
      </c>
      <c r="C1211" s="54">
        <v>0</v>
      </c>
      <c r="D1211" s="50"/>
    </row>
    <row r="1212" ht="27" customHeight="1">
      <c r="A1212" s="51">
        <v>2220102</v>
      </c>
      <c r="B1212" s="51" t="s">
        <v>198</v>
      </c>
      <c r="C1212" s="54">
        <v>0</v>
      </c>
      <c r="D1212" s="50"/>
    </row>
    <row r="1213" ht="27" customHeight="1">
      <c r="A1213" s="51">
        <v>2220103</v>
      </c>
      <c r="B1213" s="51" t="s">
        <v>199</v>
      </c>
      <c r="C1213" s="54">
        <v>0</v>
      </c>
      <c r="D1213" s="50"/>
    </row>
    <row r="1214" ht="27" customHeight="1">
      <c r="A1214" s="51">
        <v>2220104</v>
      </c>
      <c r="B1214" s="51" t="s">
        <v>1120</v>
      </c>
      <c r="C1214" s="54">
        <v>0</v>
      </c>
      <c r="D1214" s="50"/>
    </row>
    <row r="1215" ht="27" customHeight="1">
      <c r="A1215" s="51">
        <v>2220105</v>
      </c>
      <c r="B1215" s="51" t="s">
        <v>1121</v>
      </c>
      <c r="C1215" s="54">
        <v>0</v>
      </c>
      <c r="D1215" s="50"/>
    </row>
    <row r="1216" ht="27" customHeight="1">
      <c r="A1216" s="51">
        <v>2220106</v>
      </c>
      <c r="B1216" s="51" t="s">
        <v>1122</v>
      </c>
      <c r="C1216" s="54">
        <v>3</v>
      </c>
      <c r="D1216" s="50"/>
    </row>
    <row r="1217" ht="27" customHeight="1">
      <c r="A1217" s="51">
        <v>2220107</v>
      </c>
      <c r="B1217" s="51" t="s">
        <v>1123</v>
      </c>
      <c r="C1217" s="54">
        <v>0</v>
      </c>
      <c r="D1217" s="50"/>
    </row>
    <row r="1218" ht="27" customHeight="1">
      <c r="A1218" s="51">
        <v>2220112</v>
      </c>
      <c r="B1218" s="51" t="s">
        <v>1124</v>
      </c>
      <c r="C1218" s="54">
        <v>82</v>
      </c>
      <c r="D1218" s="50"/>
    </row>
    <row r="1219" ht="27" customHeight="1">
      <c r="A1219" s="51">
        <v>2220113</v>
      </c>
      <c r="B1219" s="51" t="s">
        <v>1125</v>
      </c>
      <c r="C1219" s="54">
        <v>0</v>
      </c>
      <c r="D1219" s="50"/>
    </row>
    <row r="1220" ht="27" customHeight="1">
      <c r="A1220" s="51">
        <v>2220114</v>
      </c>
      <c r="B1220" s="51" t="s">
        <v>1126</v>
      </c>
      <c r="C1220" s="54">
        <v>0</v>
      </c>
      <c r="D1220" s="50"/>
    </row>
    <row r="1221" ht="27" customHeight="1">
      <c r="A1221" s="51">
        <v>2220115</v>
      </c>
      <c r="B1221" s="51" t="s">
        <v>1127</v>
      </c>
      <c r="C1221" s="54">
        <v>180</v>
      </c>
      <c r="D1221" s="50"/>
    </row>
    <row r="1222" ht="27" customHeight="1">
      <c r="A1222" s="51">
        <v>2220118</v>
      </c>
      <c r="B1222" s="51" t="s">
        <v>1128</v>
      </c>
      <c r="C1222" s="54">
        <v>0</v>
      </c>
      <c r="D1222" s="50"/>
    </row>
    <row r="1223" ht="27" customHeight="1">
      <c r="A1223" s="51">
        <v>2220119</v>
      </c>
      <c r="B1223" s="51" t="s">
        <v>1129</v>
      </c>
      <c r="C1223" s="54">
        <v>0</v>
      </c>
      <c r="D1223" s="50"/>
    </row>
    <row r="1224" ht="27" customHeight="1">
      <c r="A1224" s="51">
        <v>2220120</v>
      </c>
      <c r="B1224" s="51" t="s">
        <v>1130</v>
      </c>
      <c r="C1224" s="54">
        <v>50</v>
      </c>
      <c r="D1224" s="50"/>
    </row>
    <row r="1225" ht="27" customHeight="1">
      <c r="A1225" s="51">
        <v>2220121</v>
      </c>
      <c r="B1225" s="51" t="s">
        <v>1131</v>
      </c>
      <c r="C1225" s="54">
        <v>0</v>
      </c>
      <c r="D1225" s="50"/>
    </row>
    <row r="1226" ht="27" customHeight="1">
      <c r="A1226" s="51">
        <v>2220150</v>
      </c>
      <c r="B1226" s="51" t="s">
        <v>206</v>
      </c>
      <c r="C1226" s="54">
        <v>0</v>
      </c>
      <c r="D1226" s="50"/>
    </row>
    <row r="1227" ht="27" customHeight="1">
      <c r="A1227" s="51">
        <v>2220199</v>
      </c>
      <c r="B1227" s="51" t="s">
        <v>1132</v>
      </c>
      <c r="C1227" s="54">
        <v>394</v>
      </c>
      <c r="D1227" s="50">
        <v>771</v>
      </c>
    </row>
    <row r="1228" ht="27" customHeight="1">
      <c r="A1228" s="51">
        <v>22203</v>
      </c>
      <c r="B1228" s="53" t="s">
        <v>1133</v>
      </c>
      <c r="C1228" s="52">
        <f>SUM(C1229:C1233)</f>
        <v>0</v>
      </c>
      <c r="D1228" s="50"/>
    </row>
    <row r="1229" ht="27" customHeight="1">
      <c r="A1229" s="51">
        <v>2220301</v>
      </c>
      <c r="B1229" s="51" t="s">
        <v>1134</v>
      </c>
      <c r="C1229" s="54">
        <v>0</v>
      </c>
      <c r="D1229" s="50"/>
    </row>
    <row r="1230" ht="27" customHeight="1">
      <c r="A1230" s="51">
        <v>2220303</v>
      </c>
      <c r="B1230" s="51" t="s">
        <v>1135</v>
      </c>
      <c r="C1230" s="54">
        <v>0</v>
      </c>
      <c r="D1230" s="50"/>
    </row>
    <row r="1231" ht="27" customHeight="1">
      <c r="A1231" s="51">
        <v>2220304</v>
      </c>
      <c r="B1231" s="51" t="s">
        <v>1136</v>
      </c>
      <c r="C1231" s="54">
        <v>0</v>
      </c>
      <c r="D1231" s="50"/>
    </row>
    <row r="1232" ht="27" customHeight="1">
      <c r="A1232" s="51">
        <v>2220305</v>
      </c>
      <c r="B1232" s="51" t="s">
        <v>1137</v>
      </c>
      <c r="C1232" s="54">
        <v>0</v>
      </c>
      <c r="D1232" s="50"/>
    </row>
    <row r="1233" ht="27" customHeight="1">
      <c r="A1233" s="51">
        <v>2220399</v>
      </c>
      <c r="B1233" s="51" t="s">
        <v>1138</v>
      </c>
      <c r="C1233" s="54">
        <v>0</v>
      </c>
      <c r="D1233" s="50"/>
    </row>
    <row r="1234" ht="27" customHeight="1">
      <c r="A1234" s="51">
        <v>22204</v>
      </c>
      <c r="B1234" s="53" t="s">
        <v>1139</v>
      </c>
      <c r="C1234" s="52">
        <f>SUM(C1235:C1239)</f>
        <v>0</v>
      </c>
      <c r="D1234" s="50"/>
    </row>
    <row r="1235" ht="27" customHeight="1">
      <c r="A1235" s="51">
        <v>2220401</v>
      </c>
      <c r="B1235" s="51" t="s">
        <v>1140</v>
      </c>
      <c r="C1235" s="54">
        <v>0</v>
      </c>
      <c r="D1235" s="50"/>
    </row>
    <row r="1236" ht="27" customHeight="1">
      <c r="A1236" s="51">
        <v>2220402</v>
      </c>
      <c r="B1236" s="51" t="s">
        <v>1141</v>
      </c>
      <c r="C1236" s="54">
        <v>0</v>
      </c>
      <c r="D1236" s="50"/>
    </row>
    <row r="1237" ht="27" customHeight="1">
      <c r="A1237" s="51">
        <v>2220403</v>
      </c>
      <c r="B1237" s="51" t="s">
        <v>1142</v>
      </c>
      <c r="C1237" s="54">
        <v>0</v>
      </c>
      <c r="D1237" s="50"/>
    </row>
    <row r="1238" ht="27" customHeight="1">
      <c r="A1238" s="51">
        <v>2220404</v>
      </c>
      <c r="B1238" s="51" t="s">
        <v>1143</v>
      </c>
      <c r="C1238" s="54">
        <v>0</v>
      </c>
      <c r="D1238" s="50"/>
    </row>
    <row r="1239" ht="27" customHeight="1">
      <c r="A1239" s="51">
        <v>2220499</v>
      </c>
      <c r="B1239" s="51" t="s">
        <v>1144</v>
      </c>
      <c r="C1239" s="54">
        <v>0</v>
      </c>
      <c r="D1239" s="50"/>
    </row>
    <row r="1240" ht="27" customHeight="1">
      <c r="A1240" s="51">
        <v>22205</v>
      </c>
      <c r="B1240" s="53" t="s">
        <v>1145</v>
      </c>
      <c r="C1240" s="52">
        <f>SUM(C1241:C1252)</f>
        <v>0</v>
      </c>
      <c r="D1240" s="50"/>
    </row>
    <row r="1241" ht="27" customHeight="1">
      <c r="A1241" s="51">
        <v>2220501</v>
      </c>
      <c r="B1241" s="51" t="s">
        <v>1146</v>
      </c>
      <c r="C1241" s="54">
        <v>0</v>
      </c>
      <c r="D1241" s="50"/>
    </row>
    <row r="1242" ht="27" customHeight="1">
      <c r="A1242" s="51">
        <v>2220502</v>
      </c>
      <c r="B1242" s="51" t="s">
        <v>1147</v>
      </c>
      <c r="C1242" s="54">
        <v>0</v>
      </c>
      <c r="D1242" s="50"/>
    </row>
    <row r="1243" ht="27" customHeight="1">
      <c r="A1243" s="51">
        <v>2220503</v>
      </c>
      <c r="B1243" s="51" t="s">
        <v>1148</v>
      </c>
      <c r="C1243" s="54">
        <v>0</v>
      </c>
      <c r="D1243" s="50"/>
    </row>
    <row r="1244" ht="27" customHeight="1">
      <c r="A1244" s="51">
        <v>2220504</v>
      </c>
      <c r="B1244" s="51" t="s">
        <v>1149</v>
      </c>
      <c r="C1244" s="54">
        <v>0</v>
      </c>
      <c r="D1244" s="50"/>
    </row>
    <row r="1245" ht="27" customHeight="1">
      <c r="A1245" s="51">
        <v>2220505</v>
      </c>
      <c r="B1245" s="51" t="s">
        <v>1150</v>
      </c>
      <c r="C1245" s="54">
        <v>0</v>
      </c>
      <c r="D1245" s="50"/>
    </row>
    <row r="1246" ht="27" customHeight="1">
      <c r="A1246" s="51">
        <v>2220506</v>
      </c>
      <c r="B1246" s="51" t="s">
        <v>1151</v>
      </c>
      <c r="C1246" s="54">
        <v>0</v>
      </c>
      <c r="D1246" s="50"/>
    </row>
    <row r="1247" ht="27" customHeight="1">
      <c r="A1247" s="51">
        <v>2220507</v>
      </c>
      <c r="B1247" s="51" t="s">
        <v>1152</v>
      </c>
      <c r="C1247" s="54">
        <v>0</v>
      </c>
      <c r="D1247" s="50"/>
    </row>
    <row r="1248" ht="27" customHeight="1">
      <c r="A1248" s="51">
        <v>2220508</v>
      </c>
      <c r="B1248" s="51" t="s">
        <v>1153</v>
      </c>
      <c r="C1248" s="54">
        <v>0</v>
      </c>
      <c r="D1248" s="50"/>
    </row>
    <row r="1249" ht="27" customHeight="1">
      <c r="A1249" s="51">
        <v>2220509</v>
      </c>
      <c r="B1249" s="51" t="s">
        <v>1154</v>
      </c>
      <c r="C1249" s="54">
        <v>0</v>
      </c>
      <c r="D1249" s="50"/>
    </row>
    <row r="1250" ht="27" customHeight="1">
      <c r="A1250" s="51">
        <v>2220510</v>
      </c>
      <c r="B1250" s="51" t="s">
        <v>1155</v>
      </c>
      <c r="C1250" s="54">
        <v>0</v>
      </c>
      <c r="D1250" s="50"/>
    </row>
    <row r="1251" ht="27" customHeight="1">
      <c r="A1251" s="51">
        <v>2220511</v>
      </c>
      <c r="B1251" s="51" t="s">
        <v>1156</v>
      </c>
      <c r="C1251" s="54">
        <v>0</v>
      </c>
      <c r="D1251" s="50"/>
    </row>
    <row r="1252" ht="27" customHeight="1">
      <c r="A1252" s="51">
        <v>2220599</v>
      </c>
      <c r="B1252" s="51" t="s">
        <v>1157</v>
      </c>
      <c r="C1252" s="54">
        <v>0</v>
      </c>
      <c r="D1252" s="50"/>
    </row>
    <row r="1253" ht="27" customHeight="1">
      <c r="A1253" s="51">
        <v>224</v>
      </c>
      <c r="B1253" s="53" t="s">
        <v>1158</v>
      </c>
      <c r="C1253" s="52">
        <f>SUM(C1254,C1265,C1272,C1280,C1293,C1297,C1301)</f>
        <v>4737</v>
      </c>
      <c r="D1253" s="52">
        <f>SUM(D1254,D1265,D1272,D1280,D1293,D1297,D1301)</f>
        <v>3478</v>
      </c>
    </row>
    <row r="1254" ht="27" customHeight="1">
      <c r="A1254" s="51">
        <v>22401</v>
      </c>
      <c r="B1254" s="53" t="s">
        <v>1159</v>
      </c>
      <c r="C1254" s="52">
        <f>SUM(C1255:C1264)</f>
        <v>2691</v>
      </c>
      <c r="D1254" s="52">
        <f>SUM(D1255:D1264)</f>
        <v>420</v>
      </c>
    </row>
    <row r="1255" ht="27" customHeight="1">
      <c r="A1255" s="51">
        <v>2240101</v>
      </c>
      <c r="B1255" s="51" t="s">
        <v>197</v>
      </c>
      <c r="C1255" s="54">
        <v>488</v>
      </c>
      <c r="D1255" s="50">
        <v>215</v>
      </c>
    </row>
    <row r="1256" ht="27" customHeight="1">
      <c r="A1256" s="51">
        <v>2240102</v>
      </c>
      <c r="B1256" s="51" t="s">
        <v>198</v>
      </c>
      <c r="C1256" s="54">
        <v>0</v>
      </c>
      <c r="D1256" s="50"/>
    </row>
    <row r="1257" ht="27" customHeight="1">
      <c r="A1257" s="51">
        <v>2240103</v>
      </c>
      <c r="B1257" s="51" t="s">
        <v>199</v>
      </c>
      <c r="C1257" s="54">
        <v>0</v>
      </c>
      <c r="D1257" s="50"/>
    </row>
    <row r="1258" ht="27" customHeight="1">
      <c r="A1258" s="51">
        <v>2240104</v>
      </c>
      <c r="B1258" s="51" t="s">
        <v>1160</v>
      </c>
      <c r="C1258" s="54">
        <v>0</v>
      </c>
      <c r="D1258" s="50">
        <v>24</v>
      </c>
    </row>
    <row r="1259" ht="27" customHeight="1">
      <c r="A1259" s="51">
        <v>2240105</v>
      </c>
      <c r="B1259" s="51" t="s">
        <v>1161</v>
      </c>
      <c r="C1259" s="54">
        <v>0</v>
      </c>
      <c r="D1259" s="50"/>
    </row>
    <row r="1260" ht="27" customHeight="1">
      <c r="A1260" s="51">
        <v>2240106</v>
      </c>
      <c r="B1260" s="51" t="s">
        <v>1162</v>
      </c>
      <c r="C1260" s="54">
        <v>62</v>
      </c>
      <c r="D1260" s="50"/>
    </row>
    <row r="1261" ht="27" customHeight="1">
      <c r="A1261" s="51">
        <v>2240108</v>
      </c>
      <c r="B1261" s="51" t="s">
        <v>1163</v>
      </c>
      <c r="C1261" s="54">
        <v>0</v>
      </c>
      <c r="D1261" s="50">
        <v>4</v>
      </c>
    </row>
    <row r="1262" ht="27" customHeight="1">
      <c r="A1262" s="51">
        <v>2240109</v>
      </c>
      <c r="B1262" s="51" t="s">
        <v>1164</v>
      </c>
      <c r="C1262" s="54">
        <v>20</v>
      </c>
      <c r="D1262" s="50"/>
    </row>
    <row r="1263" ht="27" customHeight="1">
      <c r="A1263" s="51">
        <v>2240150</v>
      </c>
      <c r="B1263" s="51" t="s">
        <v>206</v>
      </c>
      <c r="C1263" s="54">
        <v>0</v>
      </c>
      <c r="D1263" s="50">
        <v>168</v>
      </c>
    </row>
    <row r="1264" ht="27" customHeight="1">
      <c r="A1264" s="51">
        <v>2240199</v>
      </c>
      <c r="B1264" s="51" t="s">
        <v>1165</v>
      </c>
      <c r="C1264" s="54">
        <v>2121</v>
      </c>
      <c r="D1264" s="50">
        <v>9</v>
      </c>
    </row>
    <row r="1265" ht="27" customHeight="1">
      <c r="A1265" s="51">
        <v>22402</v>
      </c>
      <c r="B1265" s="53" t="s">
        <v>1166</v>
      </c>
      <c r="C1265" s="52">
        <f>SUM(C1266:C1271)</f>
        <v>1015</v>
      </c>
      <c r="D1265" s="52">
        <f>SUM(D1266:D1271)</f>
        <v>801</v>
      </c>
    </row>
    <row r="1266" ht="27" customHeight="1">
      <c r="A1266" s="51">
        <v>2240201</v>
      </c>
      <c r="B1266" s="51" t="s">
        <v>197</v>
      </c>
      <c r="C1266" s="54">
        <v>815</v>
      </c>
      <c r="D1266" s="50"/>
    </row>
    <row r="1267" ht="27" customHeight="1">
      <c r="A1267" s="51">
        <v>2240202</v>
      </c>
      <c r="B1267" s="51" t="s">
        <v>198</v>
      </c>
      <c r="C1267" s="54">
        <v>0</v>
      </c>
      <c r="D1267" s="50"/>
    </row>
    <row r="1268" ht="27" customHeight="1">
      <c r="A1268" s="51">
        <v>2240203</v>
      </c>
      <c r="B1268" s="51" t="s">
        <v>199</v>
      </c>
      <c r="C1268" s="54">
        <v>0</v>
      </c>
      <c r="D1268" s="50"/>
    </row>
    <row r="1269" ht="27" customHeight="1">
      <c r="A1269" s="51">
        <v>2240204</v>
      </c>
      <c r="B1269" s="51" t="s">
        <v>1167</v>
      </c>
      <c r="C1269" s="54">
        <v>200</v>
      </c>
      <c r="D1269" s="50">
        <v>801</v>
      </c>
    </row>
    <row r="1270" ht="27" customHeight="1">
      <c r="A1270" s="51">
        <v>2240250</v>
      </c>
      <c r="B1270" s="51" t="s">
        <v>206</v>
      </c>
      <c r="C1270" s="54">
        <v>0</v>
      </c>
      <c r="D1270" s="50"/>
    </row>
    <row r="1271" ht="27" customHeight="1">
      <c r="A1271" s="51">
        <v>2240299</v>
      </c>
      <c r="B1271" s="51" t="s">
        <v>1168</v>
      </c>
      <c r="C1271" s="54">
        <v>0</v>
      </c>
      <c r="D1271" s="50"/>
    </row>
    <row r="1272" ht="27" customHeight="1">
      <c r="A1272" s="51">
        <v>22404</v>
      </c>
      <c r="B1272" s="53" t="s">
        <v>1169</v>
      </c>
      <c r="C1272" s="52">
        <f>SUM(C1273:C1279)</f>
        <v>0</v>
      </c>
      <c r="D1272" s="50"/>
    </row>
    <row r="1273" ht="27" customHeight="1">
      <c r="A1273" s="51">
        <v>2240401</v>
      </c>
      <c r="B1273" s="51" t="s">
        <v>197</v>
      </c>
      <c r="C1273" s="54">
        <v>0</v>
      </c>
      <c r="D1273" s="50"/>
    </row>
    <row r="1274" ht="27" customHeight="1">
      <c r="A1274" s="51">
        <v>2240402</v>
      </c>
      <c r="B1274" s="51" t="s">
        <v>198</v>
      </c>
      <c r="C1274" s="54">
        <v>0</v>
      </c>
      <c r="D1274" s="50"/>
    </row>
    <row r="1275" ht="27" customHeight="1">
      <c r="A1275" s="51">
        <v>2240403</v>
      </c>
      <c r="B1275" s="51" t="s">
        <v>199</v>
      </c>
      <c r="C1275" s="54">
        <v>0</v>
      </c>
      <c r="D1275" s="50"/>
    </row>
    <row r="1276" ht="27" customHeight="1">
      <c r="A1276" s="51">
        <v>2240404</v>
      </c>
      <c r="B1276" s="51" t="s">
        <v>1170</v>
      </c>
      <c r="C1276" s="54">
        <v>0</v>
      </c>
      <c r="D1276" s="50"/>
    </row>
    <row r="1277" ht="27" customHeight="1">
      <c r="A1277" s="51">
        <v>2240405</v>
      </c>
      <c r="B1277" s="51" t="s">
        <v>1171</v>
      </c>
      <c r="C1277" s="54">
        <v>0</v>
      </c>
      <c r="D1277" s="50"/>
    </row>
    <row r="1278" ht="27" customHeight="1">
      <c r="A1278" s="51">
        <v>2240450</v>
      </c>
      <c r="B1278" s="51" t="s">
        <v>206</v>
      </c>
      <c r="C1278" s="54">
        <v>0</v>
      </c>
      <c r="D1278" s="50"/>
    </row>
    <row r="1279" ht="27" customHeight="1">
      <c r="A1279" s="51">
        <v>2240499</v>
      </c>
      <c r="B1279" s="51" t="s">
        <v>1172</v>
      </c>
      <c r="C1279" s="54">
        <v>0</v>
      </c>
      <c r="D1279" s="50"/>
    </row>
    <row r="1280" ht="27" customHeight="1">
      <c r="A1280" s="51">
        <v>22405</v>
      </c>
      <c r="B1280" s="53" t="s">
        <v>1173</v>
      </c>
      <c r="C1280" s="52">
        <f>SUM(C1281:C1292)</f>
        <v>0</v>
      </c>
      <c r="D1280" s="52">
        <f>SUM(D1281:D1292)</f>
        <v>4</v>
      </c>
    </row>
    <row r="1281" ht="27" customHeight="1">
      <c r="A1281" s="51">
        <v>2240501</v>
      </c>
      <c r="B1281" s="51" t="s">
        <v>197</v>
      </c>
      <c r="C1281" s="54">
        <v>0</v>
      </c>
      <c r="D1281" s="50"/>
    </row>
    <row r="1282" ht="27" customHeight="1">
      <c r="A1282" s="51">
        <v>2240502</v>
      </c>
      <c r="B1282" s="51" t="s">
        <v>198</v>
      </c>
      <c r="C1282" s="54">
        <v>0</v>
      </c>
      <c r="D1282" s="50"/>
    </row>
    <row r="1283" ht="27" customHeight="1">
      <c r="A1283" s="51">
        <v>2240503</v>
      </c>
      <c r="B1283" s="51" t="s">
        <v>199</v>
      </c>
      <c r="C1283" s="54">
        <v>0</v>
      </c>
      <c r="D1283" s="50"/>
    </row>
    <row r="1284" ht="27" customHeight="1">
      <c r="A1284" s="51">
        <v>2240504</v>
      </c>
      <c r="B1284" s="51" t="s">
        <v>1174</v>
      </c>
      <c r="C1284" s="54">
        <v>0</v>
      </c>
      <c r="D1284" s="50"/>
    </row>
    <row r="1285" ht="27" customHeight="1">
      <c r="A1285" s="51">
        <v>2240505</v>
      </c>
      <c r="B1285" s="51" t="s">
        <v>1175</v>
      </c>
      <c r="C1285" s="54">
        <v>0</v>
      </c>
      <c r="D1285" s="50"/>
    </row>
    <row r="1286" ht="27" customHeight="1">
      <c r="A1286" s="51">
        <v>2240506</v>
      </c>
      <c r="B1286" s="51" t="s">
        <v>1176</v>
      </c>
      <c r="C1286" s="54">
        <v>0</v>
      </c>
      <c r="D1286" s="50"/>
    </row>
    <row r="1287" ht="27" customHeight="1">
      <c r="A1287" s="51">
        <v>2240507</v>
      </c>
      <c r="B1287" s="51" t="s">
        <v>1177</v>
      </c>
      <c r="C1287" s="54">
        <v>0</v>
      </c>
      <c r="D1287" s="50"/>
    </row>
    <row r="1288" ht="27" customHeight="1">
      <c r="A1288" s="51">
        <v>2240508</v>
      </c>
      <c r="B1288" s="51" t="s">
        <v>1178</v>
      </c>
      <c r="C1288" s="54">
        <v>0</v>
      </c>
      <c r="D1288" s="50"/>
    </row>
    <row r="1289" ht="27" customHeight="1">
      <c r="A1289" s="51">
        <v>2240509</v>
      </c>
      <c r="B1289" s="51" t="s">
        <v>1179</v>
      </c>
      <c r="C1289" s="54">
        <v>0</v>
      </c>
      <c r="D1289" s="50"/>
    </row>
    <row r="1290" ht="27" customHeight="1">
      <c r="A1290" s="51">
        <v>2240510</v>
      </c>
      <c r="B1290" s="51" t="s">
        <v>1180</v>
      </c>
      <c r="C1290" s="54">
        <v>0</v>
      </c>
      <c r="D1290" s="50"/>
    </row>
    <row r="1291" ht="27" customHeight="1">
      <c r="A1291" s="51">
        <v>2240550</v>
      </c>
      <c r="B1291" s="51" t="s">
        <v>1181</v>
      </c>
      <c r="C1291" s="54">
        <v>0</v>
      </c>
      <c r="D1291" s="50"/>
    </row>
    <row r="1292" ht="27" customHeight="1">
      <c r="A1292" s="51">
        <v>2240599</v>
      </c>
      <c r="B1292" s="51" t="s">
        <v>1182</v>
      </c>
      <c r="C1292" s="54">
        <v>0</v>
      </c>
      <c r="D1292" s="50">
        <v>4</v>
      </c>
    </row>
    <row r="1293" ht="27" customHeight="1">
      <c r="A1293" s="51">
        <v>22406</v>
      </c>
      <c r="B1293" s="53" t="s">
        <v>1183</v>
      </c>
      <c r="C1293" s="52">
        <f>SUM(C1294:C1296)</f>
        <v>146</v>
      </c>
      <c r="D1293" s="50"/>
    </row>
    <row r="1294" ht="27" customHeight="1">
      <c r="A1294" s="51">
        <v>2240601</v>
      </c>
      <c r="B1294" s="51" t="s">
        <v>1184</v>
      </c>
      <c r="C1294" s="54">
        <v>110</v>
      </c>
      <c r="D1294" s="50"/>
    </row>
    <row r="1295" ht="27" customHeight="1">
      <c r="A1295" s="51">
        <v>2240602</v>
      </c>
      <c r="B1295" s="51" t="s">
        <v>1185</v>
      </c>
      <c r="C1295" s="54">
        <v>16</v>
      </c>
      <c r="D1295" s="50"/>
    </row>
    <row r="1296" ht="27" customHeight="1">
      <c r="A1296" s="51">
        <v>2240699</v>
      </c>
      <c r="B1296" s="51" t="s">
        <v>1186</v>
      </c>
      <c r="C1296" s="54">
        <v>20</v>
      </c>
      <c r="D1296" s="50"/>
    </row>
    <row r="1297" ht="27" customHeight="1">
      <c r="A1297" s="51">
        <v>22407</v>
      </c>
      <c r="B1297" s="53" t="s">
        <v>1187</v>
      </c>
      <c r="C1297" s="52">
        <f>SUM(C1298:C1300)</f>
        <v>759</v>
      </c>
      <c r="D1297" s="52">
        <f>SUM(D1298:D1300)</f>
        <v>0</v>
      </c>
    </row>
    <row r="1298" ht="27" customHeight="1">
      <c r="A1298" s="51">
        <v>2240703</v>
      </c>
      <c r="B1298" s="51" t="s">
        <v>1188</v>
      </c>
      <c r="C1298" s="54">
        <v>704</v>
      </c>
      <c r="D1298" s="50"/>
    </row>
    <row r="1299" ht="27" customHeight="1">
      <c r="A1299" s="51">
        <v>2240704</v>
      </c>
      <c r="B1299" s="51" t="s">
        <v>1189</v>
      </c>
      <c r="C1299" s="54">
        <v>0</v>
      </c>
      <c r="D1299" s="50"/>
    </row>
    <row r="1300" ht="27" customHeight="1">
      <c r="A1300" s="51">
        <v>2240799</v>
      </c>
      <c r="B1300" s="51" t="s">
        <v>1190</v>
      </c>
      <c r="C1300" s="54">
        <v>55</v>
      </c>
      <c r="D1300" s="50"/>
    </row>
    <row r="1301" ht="27" customHeight="1">
      <c r="A1301" s="51">
        <v>22499</v>
      </c>
      <c r="B1301" s="53" t="s">
        <v>1191</v>
      </c>
      <c r="C1301" s="52">
        <f>C1302</f>
        <v>126</v>
      </c>
      <c r="D1301" s="52">
        <f>D1302</f>
        <v>2253</v>
      </c>
    </row>
    <row r="1302" ht="27" customHeight="1">
      <c r="A1302" s="51">
        <v>2249999</v>
      </c>
      <c r="B1302" s="51" t="s">
        <v>1192</v>
      </c>
      <c r="C1302" s="54">
        <v>126</v>
      </c>
      <c r="D1302" s="50">
        <v>2253</v>
      </c>
    </row>
    <row r="1303" ht="27" customHeight="1">
      <c r="A1303" s="51">
        <v>227</v>
      </c>
      <c r="B1303" s="51" t="s">
        <v>1193</v>
      </c>
      <c r="C1303" s="54"/>
      <c r="D1303" s="50">
        <v>3000</v>
      </c>
    </row>
    <row r="1304" ht="27" customHeight="1">
      <c r="A1304" s="51">
        <v>229</v>
      </c>
      <c r="B1304" s="53" t="s">
        <v>1194</v>
      </c>
      <c r="C1304" s="52">
        <f t="shared" ref="C1304:C1305" si="13">C1305</f>
        <v>87</v>
      </c>
      <c r="D1304" s="52">
        <f t="shared" ref="D1304:D1305" si="14">D1305</f>
        <v>5384</v>
      </c>
    </row>
    <row r="1305" ht="27" customHeight="1">
      <c r="A1305" s="51">
        <v>22999</v>
      </c>
      <c r="B1305" s="53" t="s">
        <v>1195</v>
      </c>
      <c r="C1305" s="52">
        <f t="shared" si="13"/>
        <v>87</v>
      </c>
      <c r="D1305" s="52">
        <f t="shared" si="14"/>
        <v>5384</v>
      </c>
    </row>
    <row r="1306" ht="27" customHeight="1">
      <c r="A1306" s="51">
        <v>2299999</v>
      </c>
      <c r="B1306" s="51" t="s">
        <v>1196</v>
      </c>
      <c r="C1306" s="54">
        <v>87</v>
      </c>
      <c r="D1306" s="50">
        <v>5384</v>
      </c>
    </row>
    <row r="1307" ht="27" customHeight="1">
      <c r="A1307" s="51">
        <v>232</v>
      </c>
      <c r="B1307" s="53" t="s">
        <v>1197</v>
      </c>
      <c r="C1307" s="52">
        <f>SUM(C1308,C1309,C1314)</f>
        <v>6299</v>
      </c>
      <c r="D1307" s="52">
        <f>SUM(D1308,D1309,D1314)</f>
        <v>6024</v>
      </c>
    </row>
    <row r="1308" ht="27" customHeight="1">
      <c r="A1308" s="51">
        <v>23201</v>
      </c>
      <c r="B1308" s="53" t="s">
        <v>1198</v>
      </c>
      <c r="C1308" s="54">
        <v>0</v>
      </c>
      <c r="D1308" s="50"/>
    </row>
    <row r="1309" ht="27" customHeight="1">
      <c r="A1309" s="51">
        <v>23202</v>
      </c>
      <c r="B1309" s="53" t="s">
        <v>1199</v>
      </c>
      <c r="C1309" s="52">
        <f>SUM(C1310:C1313)</f>
        <v>0</v>
      </c>
      <c r="D1309" s="50"/>
    </row>
    <row r="1310" ht="27" customHeight="1">
      <c r="A1310" s="51">
        <v>2320201</v>
      </c>
      <c r="B1310" s="51" t="s">
        <v>1200</v>
      </c>
      <c r="C1310" s="54">
        <v>0</v>
      </c>
      <c r="D1310" s="50"/>
    </row>
    <row r="1311" ht="27" customHeight="1">
      <c r="A1311" s="51">
        <v>2320202</v>
      </c>
      <c r="B1311" s="51" t="s">
        <v>1201</v>
      </c>
      <c r="C1311" s="54">
        <v>0</v>
      </c>
      <c r="D1311" s="50"/>
    </row>
    <row r="1312" ht="27" customHeight="1">
      <c r="A1312" s="51">
        <v>2320203</v>
      </c>
      <c r="B1312" s="51" t="s">
        <v>1202</v>
      </c>
      <c r="C1312" s="54">
        <v>0</v>
      </c>
      <c r="D1312" s="50"/>
    </row>
    <row r="1313" ht="27" customHeight="1">
      <c r="A1313" s="51">
        <v>2320299</v>
      </c>
      <c r="B1313" s="51" t="s">
        <v>1203</v>
      </c>
      <c r="C1313" s="54">
        <v>0</v>
      </c>
      <c r="D1313" s="50"/>
    </row>
    <row r="1314" ht="27" customHeight="1">
      <c r="A1314" s="51">
        <v>23203</v>
      </c>
      <c r="B1314" s="53" t="s">
        <v>1204</v>
      </c>
      <c r="C1314" s="52">
        <f>SUM(C1315:C1318)</f>
        <v>6299</v>
      </c>
      <c r="D1314" s="52">
        <f>SUM(D1315:D1318)</f>
        <v>6024</v>
      </c>
    </row>
    <row r="1315" ht="27" customHeight="1">
      <c r="A1315" s="51">
        <v>2320301</v>
      </c>
      <c r="B1315" s="51" t="s">
        <v>1205</v>
      </c>
      <c r="C1315" s="54">
        <v>6299</v>
      </c>
      <c r="D1315" s="54">
        <v>6024</v>
      </c>
    </row>
    <row r="1316" ht="27" customHeight="1">
      <c r="A1316" s="51">
        <v>2320302</v>
      </c>
      <c r="B1316" s="51" t="s">
        <v>1206</v>
      </c>
      <c r="C1316" s="54">
        <v>0</v>
      </c>
      <c r="D1316" s="50"/>
    </row>
    <row r="1317" ht="27" customHeight="1">
      <c r="A1317" s="51">
        <v>2320303</v>
      </c>
      <c r="B1317" s="51" t="s">
        <v>1207</v>
      </c>
      <c r="C1317" s="54">
        <v>0</v>
      </c>
      <c r="D1317" s="50"/>
    </row>
    <row r="1318" ht="27" customHeight="1">
      <c r="A1318" s="51">
        <v>2320399</v>
      </c>
      <c r="B1318" s="51" t="s">
        <v>1208</v>
      </c>
      <c r="C1318" s="54">
        <v>0</v>
      </c>
      <c r="D1318" s="50"/>
    </row>
    <row r="1319" ht="27" customHeight="1">
      <c r="A1319" s="51">
        <v>233</v>
      </c>
      <c r="B1319" s="53" t="s">
        <v>1209</v>
      </c>
      <c r="C1319" s="52">
        <f>C1320+C1321+C1322</f>
        <v>0</v>
      </c>
      <c r="D1319" s="50"/>
    </row>
    <row r="1320" ht="27" customHeight="1">
      <c r="A1320" s="51">
        <v>23301</v>
      </c>
      <c r="B1320" s="53" t="s">
        <v>1210</v>
      </c>
      <c r="C1320" s="54">
        <v>0</v>
      </c>
      <c r="D1320" s="50"/>
    </row>
    <row r="1321" ht="27" customHeight="1">
      <c r="A1321" s="51">
        <v>23302</v>
      </c>
      <c r="B1321" s="53" t="s">
        <v>1211</v>
      </c>
      <c r="C1321" s="54">
        <v>0</v>
      </c>
      <c r="D1321" s="50"/>
    </row>
    <row r="1322" ht="27" customHeight="1">
      <c r="A1322" s="51">
        <v>23303</v>
      </c>
      <c r="B1322" s="53" t="s">
        <v>1212</v>
      </c>
      <c r="C1322" s="54">
        <v>0</v>
      </c>
      <c r="D1322" s="50"/>
    </row>
  </sheetData>
  <mergeCells count="2">
    <mergeCell ref="A2:D2"/>
    <mergeCell ref="A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3" zoomScale="100" workbookViewId="0">
      <selection activeCell="A2" activeCellId="0" sqref="A2:R2"/>
    </sheetView>
  </sheetViews>
  <sheetFormatPr defaultColWidth="9" defaultRowHeight="13.5"/>
  <cols>
    <col customWidth="1" min="1" max="1" width="6.125"/>
    <col customWidth="1" min="2" max="2" width="23.625"/>
    <col min="3" max="3" style="2" width="9"/>
    <col customWidth="1" min="4" max="4" width="10.25"/>
    <col customWidth="1" min="5" max="5" width="10.5"/>
    <col customWidth="1" min="6" max="6" width="8.125"/>
    <col customWidth="1" min="7" max="7" width="7.125"/>
    <col customWidth="1" min="8" max="8" width="10"/>
    <col customWidth="1" min="9" max="9" width="8.5"/>
    <col customWidth="1" min="10" max="10" width="7"/>
    <col customWidth="1" min="11" max="11" width="8.375"/>
    <col customWidth="1" min="12" max="12" width="8.875"/>
    <col customWidth="1" min="14" max="14" width="8"/>
    <col customWidth="1" min="15" max="15" width="8.25"/>
    <col customWidth="1" min="16" max="16" width="7.5"/>
    <col customWidth="1" min="17" max="17" width="7.75"/>
    <col min="18" max="18" width="9.375"/>
  </cols>
  <sheetData>
    <row r="1">
      <c r="A1" t="s">
        <v>1213</v>
      </c>
      <c r="B1" s="57"/>
      <c r="C1" s="58"/>
      <c r="D1" s="57"/>
      <c r="E1" s="57"/>
      <c r="F1" s="57"/>
      <c r="G1" s="57"/>
      <c r="H1" s="57"/>
      <c r="I1" s="57"/>
      <c r="J1" s="57"/>
      <c r="K1" s="57"/>
      <c r="L1" s="57"/>
      <c r="M1" s="57"/>
      <c r="N1" s="57"/>
      <c r="O1" s="57"/>
      <c r="P1" s="57"/>
      <c r="Q1" s="57"/>
      <c r="R1" s="57"/>
    </row>
    <row r="2" ht="19.5">
      <c r="A2" s="59" t="s">
        <v>1214</v>
      </c>
      <c r="B2" s="60"/>
      <c r="C2" s="60"/>
      <c r="D2" s="60"/>
      <c r="E2" s="60"/>
      <c r="F2" s="60"/>
      <c r="G2" s="60"/>
      <c r="H2" s="60"/>
      <c r="I2" s="60"/>
      <c r="J2" s="60"/>
      <c r="K2" s="60"/>
      <c r="L2" s="60"/>
      <c r="M2" s="60"/>
      <c r="N2" s="60"/>
      <c r="O2" s="60"/>
      <c r="P2" s="60"/>
      <c r="Q2" s="60"/>
      <c r="R2" s="60"/>
    </row>
    <row r="3">
      <c r="A3" s="57"/>
      <c r="B3" s="57"/>
      <c r="C3" s="58"/>
      <c r="D3" s="57"/>
      <c r="E3" s="57"/>
      <c r="F3" s="57"/>
      <c r="G3" s="57"/>
      <c r="H3" s="57"/>
      <c r="I3" s="57"/>
      <c r="J3" s="57"/>
      <c r="K3" s="57"/>
      <c r="L3" s="57"/>
      <c r="M3" s="57"/>
      <c r="N3" s="57"/>
      <c r="O3" s="57"/>
      <c r="P3" s="57"/>
      <c r="Q3" s="57"/>
      <c r="R3" s="61" t="s">
        <v>1215</v>
      </c>
    </row>
    <row r="4" ht="27" customHeight="1">
      <c r="A4" s="62" t="s">
        <v>76</v>
      </c>
      <c r="B4" s="62"/>
      <c r="C4" s="62" t="s">
        <v>1216</v>
      </c>
      <c r="D4" s="63">
        <v>501</v>
      </c>
      <c r="E4" s="63">
        <v>502</v>
      </c>
      <c r="F4" s="63">
        <v>503</v>
      </c>
      <c r="G4" s="63">
        <v>504</v>
      </c>
      <c r="H4" s="63">
        <v>505</v>
      </c>
      <c r="I4" s="63">
        <v>506</v>
      </c>
      <c r="J4" s="63">
        <v>507</v>
      </c>
      <c r="K4" s="63">
        <v>508</v>
      </c>
      <c r="L4" s="63">
        <v>509</v>
      </c>
      <c r="M4" s="63">
        <v>510</v>
      </c>
      <c r="N4" s="63">
        <v>511</v>
      </c>
      <c r="O4" s="63">
        <v>512</v>
      </c>
      <c r="P4" s="63">
        <v>513</v>
      </c>
      <c r="Q4" s="63">
        <v>514</v>
      </c>
      <c r="R4" s="63">
        <v>599</v>
      </c>
    </row>
    <row r="5" ht="51">
      <c r="A5" s="62" t="s">
        <v>1217</v>
      </c>
      <c r="B5" s="62" t="s">
        <v>1218</v>
      </c>
      <c r="C5" s="62"/>
      <c r="D5" s="64" t="s">
        <v>1219</v>
      </c>
      <c r="E5" s="64" t="s">
        <v>1220</v>
      </c>
      <c r="F5" s="64" t="s">
        <v>1221</v>
      </c>
      <c r="G5" s="64" t="s">
        <v>1222</v>
      </c>
      <c r="H5" s="64" t="s">
        <v>1223</v>
      </c>
      <c r="I5" s="64" t="s">
        <v>1224</v>
      </c>
      <c r="J5" s="64" t="s">
        <v>1225</v>
      </c>
      <c r="K5" s="64" t="s">
        <v>1226</v>
      </c>
      <c r="L5" s="64" t="s">
        <v>1227</v>
      </c>
      <c r="M5" s="64" t="s">
        <v>1228</v>
      </c>
      <c r="N5" s="64" t="s">
        <v>1229</v>
      </c>
      <c r="O5" s="64" t="s">
        <v>1230</v>
      </c>
      <c r="P5" s="64" t="s">
        <v>1231</v>
      </c>
      <c r="Q5" s="64" t="s">
        <v>1232</v>
      </c>
      <c r="R5" s="64" t="s">
        <v>1233</v>
      </c>
    </row>
    <row r="6" ht="30" customHeight="1">
      <c r="A6" s="65" t="s">
        <v>1234</v>
      </c>
      <c r="B6" s="66" t="s">
        <v>195</v>
      </c>
      <c r="C6" s="67">
        <f>D6+E6+F6+G6+H6+I6+J6+K6+L6+M6+N6+O6+P6+Q6+R6</f>
        <v>32864.848063999998</v>
      </c>
      <c r="D6" s="68">
        <v>9796.0860840000005</v>
      </c>
      <c r="E6" s="68">
        <v>10698.357470000001</v>
      </c>
      <c r="F6" s="68"/>
      <c r="G6" s="68"/>
      <c r="H6" s="68">
        <v>2248.9173059999998</v>
      </c>
      <c r="I6" s="68"/>
      <c r="J6" s="68"/>
      <c r="K6" s="68"/>
      <c r="L6" s="68">
        <v>155.48720399999999</v>
      </c>
      <c r="M6" s="68"/>
      <c r="N6" s="69"/>
      <c r="O6" s="69"/>
      <c r="P6" s="69"/>
      <c r="Q6" s="69"/>
      <c r="R6" s="67">
        <v>9966</v>
      </c>
    </row>
    <row r="7" ht="30" customHeight="1">
      <c r="A7" s="65" t="s">
        <v>1235</v>
      </c>
      <c r="B7" s="66" t="s">
        <v>326</v>
      </c>
      <c r="C7" s="67"/>
      <c r="D7" s="68"/>
      <c r="E7" s="68"/>
      <c r="F7" s="68"/>
      <c r="G7" s="68"/>
      <c r="H7" s="68"/>
      <c r="I7" s="68"/>
      <c r="J7" s="68"/>
      <c r="K7" s="68"/>
      <c r="L7" s="68"/>
      <c r="M7" s="68"/>
      <c r="N7" s="69"/>
      <c r="O7" s="69"/>
      <c r="P7" s="69"/>
      <c r="Q7" s="69"/>
      <c r="R7" s="67"/>
    </row>
    <row r="8" ht="30" customHeight="1">
      <c r="A8" s="65" t="s">
        <v>1236</v>
      </c>
      <c r="B8" s="66" t="s">
        <v>357</v>
      </c>
      <c r="C8" s="67">
        <f t="shared" ref="C7:C32" si="15">D8+E8+F8+G8+H8+I8+J8+K8+L8+M8+N8+O8+P8+Q8+R8</f>
        <v>312.57999999999998</v>
      </c>
      <c r="D8" s="68"/>
      <c r="E8" s="68">
        <v>309.57999999999998</v>
      </c>
      <c r="F8" s="68"/>
      <c r="G8" s="68"/>
      <c r="H8" s="68"/>
      <c r="I8" s="68"/>
      <c r="J8" s="68"/>
      <c r="K8" s="68"/>
      <c r="L8" s="68"/>
      <c r="M8" s="68"/>
      <c r="N8" s="69"/>
      <c r="O8" s="69"/>
      <c r="P8" s="69"/>
      <c r="Q8" s="69"/>
      <c r="R8" s="67">
        <v>3</v>
      </c>
    </row>
    <row r="9" ht="30" customHeight="1">
      <c r="A9" s="65" t="s">
        <v>1237</v>
      </c>
      <c r="B9" s="66" t="s">
        <v>376</v>
      </c>
      <c r="C9" s="67">
        <f t="shared" si="15"/>
        <v>11036.571486000001</v>
      </c>
      <c r="D9" s="68">
        <v>3285.1831200000001</v>
      </c>
      <c r="E9" s="68">
        <v>5571.9055660000004</v>
      </c>
      <c r="F9" s="68">
        <v>60</v>
      </c>
      <c r="G9" s="68">
        <v>50</v>
      </c>
      <c r="H9" s="68">
        <v>42.038800000000002</v>
      </c>
      <c r="I9" s="68"/>
      <c r="J9" s="68"/>
      <c r="K9" s="68"/>
      <c r="L9" s="68">
        <v>15.444000000000001</v>
      </c>
      <c r="M9" s="68"/>
      <c r="N9" s="69"/>
      <c r="O9" s="69"/>
      <c r="P9" s="69"/>
      <c r="Q9" s="69"/>
      <c r="R9" s="67">
        <v>2012</v>
      </c>
    </row>
    <row r="10" ht="30" customHeight="1">
      <c r="A10" s="65" t="s">
        <v>1238</v>
      </c>
      <c r="B10" s="66" t="s">
        <v>427</v>
      </c>
      <c r="C10" s="67">
        <f t="shared" si="15"/>
        <v>57944.831782000001</v>
      </c>
      <c r="D10" s="68">
        <v>27361.793807999999</v>
      </c>
      <c r="E10" s="68">
        <v>5450.5819000000001</v>
      </c>
      <c r="F10" s="68"/>
      <c r="G10" s="68"/>
      <c r="H10" s="68">
        <v>24.560074</v>
      </c>
      <c r="I10" s="68"/>
      <c r="J10" s="68"/>
      <c r="K10" s="68"/>
      <c r="L10" s="68">
        <v>396.89600000000002</v>
      </c>
      <c r="M10" s="68"/>
      <c r="N10" s="69"/>
      <c r="O10" s="69"/>
      <c r="P10" s="69"/>
      <c r="Q10" s="69"/>
      <c r="R10" s="67">
        <v>24711</v>
      </c>
    </row>
    <row r="11" ht="30" customHeight="1">
      <c r="A11" s="65" t="s">
        <v>1239</v>
      </c>
      <c r="B11" s="66" t="s">
        <v>476</v>
      </c>
      <c r="C11" s="67">
        <f t="shared" si="15"/>
        <v>953.58438000000001</v>
      </c>
      <c r="D11" s="68">
        <v>49.865639999999999</v>
      </c>
      <c r="E11" s="68">
        <v>238.71874</v>
      </c>
      <c r="F11" s="68"/>
      <c r="G11" s="68"/>
      <c r="H11" s="68"/>
      <c r="I11" s="68"/>
      <c r="J11" s="68"/>
      <c r="K11" s="68"/>
      <c r="L11" s="68"/>
      <c r="M11" s="68"/>
      <c r="N11" s="69"/>
      <c r="O11" s="69"/>
      <c r="P11" s="69"/>
      <c r="Q11" s="69"/>
      <c r="R11" s="67">
        <v>665</v>
      </c>
    </row>
    <row r="12" ht="30" customHeight="1">
      <c r="A12" s="65" t="s">
        <v>1240</v>
      </c>
      <c r="B12" s="66" t="s">
        <v>525</v>
      </c>
      <c r="C12" s="67">
        <f t="shared" si="15"/>
        <v>3327</v>
      </c>
      <c r="D12" s="68">
        <v>420.56837999999999</v>
      </c>
      <c r="E12" s="68">
        <v>1996.8057229999999</v>
      </c>
      <c r="F12" s="68"/>
      <c r="G12" s="68"/>
      <c r="H12" s="68">
        <v>889.72189700000001</v>
      </c>
      <c r="I12" s="68"/>
      <c r="J12" s="68"/>
      <c r="K12" s="68"/>
      <c r="L12" s="68">
        <v>19.904</v>
      </c>
      <c r="M12" s="68"/>
      <c r="N12" s="69"/>
      <c r="O12" s="69"/>
      <c r="P12" s="69"/>
      <c r="Q12" s="69"/>
      <c r="R12" s="67"/>
    </row>
    <row r="13" ht="30" customHeight="1">
      <c r="A13" s="65" t="s">
        <v>1241</v>
      </c>
      <c r="B13" s="66" t="s">
        <v>567</v>
      </c>
      <c r="C13" s="67">
        <f t="shared" si="15"/>
        <v>39120.899479</v>
      </c>
      <c r="D13" s="68">
        <v>11432.866972</v>
      </c>
      <c r="E13" s="68">
        <v>1061.5161189999999</v>
      </c>
      <c r="F13" s="68"/>
      <c r="G13" s="68"/>
      <c r="H13" s="68">
        <v>557.01438800000005</v>
      </c>
      <c r="I13" s="68"/>
      <c r="J13" s="68"/>
      <c r="K13" s="68"/>
      <c r="L13" s="68">
        <v>3931.502</v>
      </c>
      <c r="M13" s="68">
        <v>250</v>
      </c>
      <c r="N13" s="69"/>
      <c r="O13" s="69"/>
      <c r="P13" s="69"/>
      <c r="Q13" s="69"/>
      <c r="R13" s="67">
        <v>21888</v>
      </c>
    </row>
    <row r="14" ht="30" customHeight="1">
      <c r="A14" s="65" t="s">
        <v>1242</v>
      </c>
      <c r="B14" s="66" t="s">
        <v>676</v>
      </c>
      <c r="C14" s="67">
        <f t="shared" si="15"/>
        <v>19628.455876</v>
      </c>
      <c r="D14" s="68">
        <v>4825.3686610000004</v>
      </c>
      <c r="E14" s="68">
        <v>985.01821199999995</v>
      </c>
      <c r="F14" s="68"/>
      <c r="G14" s="68"/>
      <c r="H14" s="68">
        <v>3940.2098030000002</v>
      </c>
      <c r="I14" s="68"/>
      <c r="J14" s="68"/>
      <c r="K14" s="68"/>
      <c r="L14" s="68">
        <v>865.85919999999999</v>
      </c>
      <c r="M14" s="68"/>
      <c r="N14" s="69"/>
      <c r="O14" s="69"/>
      <c r="P14" s="69"/>
      <c r="Q14" s="69"/>
      <c r="R14" s="67">
        <v>9012</v>
      </c>
    </row>
    <row r="15" ht="30" customHeight="1">
      <c r="A15" s="65" t="s">
        <v>1243</v>
      </c>
      <c r="B15" s="66" t="s">
        <v>741</v>
      </c>
      <c r="C15" s="67">
        <f t="shared" si="15"/>
        <v>11153.383599999999</v>
      </c>
      <c r="D15" s="68">
        <v>0</v>
      </c>
      <c r="E15" s="68">
        <v>9545.3835999999992</v>
      </c>
      <c r="F15" s="68"/>
      <c r="G15" s="68"/>
      <c r="H15" s="68">
        <v>239</v>
      </c>
      <c r="I15" s="68"/>
      <c r="J15" s="68"/>
      <c r="K15" s="68"/>
      <c r="L15" s="68"/>
      <c r="M15" s="68"/>
      <c r="N15" s="69"/>
      <c r="O15" s="69"/>
      <c r="P15" s="69"/>
      <c r="Q15" s="69"/>
      <c r="R15" s="67">
        <v>1369</v>
      </c>
    </row>
    <row r="16" ht="30" customHeight="1">
      <c r="A16" s="65" t="s">
        <v>1244</v>
      </c>
      <c r="B16" s="66" t="s">
        <v>810</v>
      </c>
      <c r="C16" s="67">
        <f t="shared" si="15"/>
        <v>11983.185067</v>
      </c>
      <c r="D16" s="68">
        <v>1871.048712</v>
      </c>
      <c r="E16" s="68">
        <v>5412.9691190000003</v>
      </c>
      <c r="F16" s="68"/>
      <c r="G16" s="68"/>
      <c r="H16" s="68">
        <v>1353.5592360000001</v>
      </c>
      <c r="I16" s="68"/>
      <c r="J16" s="68"/>
      <c r="K16" s="68"/>
      <c r="L16" s="68">
        <v>112.608</v>
      </c>
      <c r="M16" s="68"/>
      <c r="N16" s="69"/>
      <c r="O16" s="69"/>
      <c r="P16" s="69"/>
      <c r="Q16" s="69"/>
      <c r="R16" s="67">
        <v>3233</v>
      </c>
    </row>
    <row r="17" ht="30" customHeight="1">
      <c r="A17" s="65" t="s">
        <v>1245</v>
      </c>
      <c r="B17" s="66" t="s">
        <v>830</v>
      </c>
      <c r="C17" s="67">
        <f t="shared" si="15"/>
        <v>56667.348078000003</v>
      </c>
      <c r="D17" s="68">
        <v>4386.3759360000004</v>
      </c>
      <c r="E17" s="68">
        <v>6456.9228970000004</v>
      </c>
      <c r="F17" s="68"/>
      <c r="G17" s="68"/>
      <c r="H17" s="68">
        <v>4302.9116889999996</v>
      </c>
      <c r="I17" s="68"/>
      <c r="J17" s="68">
        <v>16.838799999999999</v>
      </c>
      <c r="K17" s="68"/>
      <c r="L17" s="68">
        <v>642.29875600000003</v>
      </c>
      <c r="M17" s="68"/>
      <c r="N17" s="69"/>
      <c r="O17" s="69"/>
      <c r="P17" s="69"/>
      <c r="Q17" s="69"/>
      <c r="R17" s="67">
        <v>40862</v>
      </c>
    </row>
    <row r="18" ht="30" customHeight="1">
      <c r="A18" s="65" t="s">
        <v>1246</v>
      </c>
      <c r="B18" s="66" t="s">
        <v>921</v>
      </c>
      <c r="C18" s="67">
        <f t="shared" si="15"/>
        <v>11540.999076</v>
      </c>
      <c r="D18" s="68">
        <v>413.25839999999999</v>
      </c>
      <c r="E18" s="68">
        <v>28.589901000000001</v>
      </c>
      <c r="F18" s="68"/>
      <c r="G18" s="68"/>
      <c r="H18" s="68">
        <v>1144.3967749999999</v>
      </c>
      <c r="I18" s="68"/>
      <c r="J18" s="68"/>
      <c r="K18" s="68"/>
      <c r="L18" s="68">
        <v>32.753999999999998</v>
      </c>
      <c r="M18" s="68"/>
      <c r="N18" s="69"/>
      <c r="O18" s="69"/>
      <c r="P18" s="69"/>
      <c r="Q18" s="69"/>
      <c r="R18" s="67">
        <v>9922</v>
      </c>
    </row>
    <row r="19" ht="30" customHeight="1">
      <c r="A19" s="65" t="s">
        <v>1247</v>
      </c>
      <c r="B19" s="70" t="s">
        <v>966</v>
      </c>
      <c r="C19" s="67">
        <f t="shared" si="15"/>
        <v>730.08057599999995</v>
      </c>
      <c r="D19" s="71">
        <v>36.858519999999999</v>
      </c>
      <c r="E19" s="68">
        <v>444.53445599999998</v>
      </c>
      <c r="F19" s="68"/>
      <c r="G19" s="68"/>
      <c r="H19" s="68">
        <v>3.6000000000000001</v>
      </c>
      <c r="I19" s="68"/>
      <c r="J19" s="68"/>
      <c r="K19" s="68"/>
      <c r="L19" s="68">
        <v>15.0876</v>
      </c>
      <c r="M19" s="68"/>
      <c r="N19" s="69"/>
      <c r="O19" s="69"/>
      <c r="P19" s="69"/>
      <c r="Q19" s="69"/>
      <c r="R19" s="67">
        <v>230</v>
      </c>
    </row>
    <row r="20" ht="30" customHeight="1">
      <c r="A20" s="65" t="s">
        <v>1248</v>
      </c>
      <c r="B20" s="70" t="s">
        <v>1011</v>
      </c>
      <c r="C20" s="67">
        <f t="shared" si="15"/>
        <v>661.876983</v>
      </c>
      <c r="D20" s="68">
        <v>125.6001</v>
      </c>
      <c r="E20" s="68">
        <v>99.372749999999996</v>
      </c>
      <c r="F20" s="68"/>
      <c r="G20" s="68"/>
      <c r="H20" s="68">
        <v>72.112133</v>
      </c>
      <c r="I20" s="68"/>
      <c r="J20" s="68"/>
      <c r="K20" s="68"/>
      <c r="L20" s="68">
        <v>9.7919999999999998</v>
      </c>
      <c r="M20" s="68"/>
      <c r="N20" s="69"/>
      <c r="O20" s="69"/>
      <c r="P20" s="69"/>
      <c r="Q20" s="69"/>
      <c r="R20" s="67">
        <v>355</v>
      </c>
    </row>
    <row r="21" ht="30" customHeight="1">
      <c r="A21" s="65" t="s">
        <v>1249</v>
      </c>
      <c r="B21" s="72" t="s">
        <v>1024</v>
      </c>
      <c r="C21" s="67">
        <f t="shared" si="15"/>
        <v>39</v>
      </c>
      <c r="D21" s="68"/>
      <c r="E21" s="68"/>
      <c r="F21" s="68"/>
      <c r="G21" s="68"/>
      <c r="H21" s="68"/>
      <c r="I21" s="68"/>
      <c r="J21" s="68"/>
      <c r="K21" s="68"/>
      <c r="L21" s="68"/>
      <c r="M21" s="68"/>
      <c r="N21" s="69"/>
      <c r="O21" s="69"/>
      <c r="P21" s="69"/>
      <c r="Q21" s="69"/>
      <c r="R21" s="67">
        <v>39</v>
      </c>
    </row>
    <row r="22" ht="30" customHeight="1">
      <c r="A22" s="65" t="s">
        <v>1250</v>
      </c>
      <c r="B22" s="70" t="s">
        <v>1050</v>
      </c>
      <c r="C22" s="67">
        <f t="shared" si="15"/>
        <v>0</v>
      </c>
      <c r="D22" s="68"/>
      <c r="E22" s="68"/>
      <c r="F22" s="68"/>
      <c r="G22" s="68"/>
      <c r="H22" s="68"/>
      <c r="I22" s="68"/>
      <c r="J22" s="68"/>
      <c r="K22" s="68"/>
      <c r="L22" s="68"/>
      <c r="M22" s="68"/>
      <c r="N22" s="69"/>
      <c r="O22" s="69"/>
      <c r="P22" s="69"/>
      <c r="Q22" s="69"/>
      <c r="R22" s="67"/>
    </row>
    <row r="23" ht="30" customHeight="1">
      <c r="A23" s="65" t="s">
        <v>1251</v>
      </c>
      <c r="B23" s="70" t="s">
        <v>1059</v>
      </c>
      <c r="C23" s="67">
        <f t="shared" si="15"/>
        <v>2362.7137299999999</v>
      </c>
      <c r="D23" s="68">
        <v>616.23839999999996</v>
      </c>
      <c r="E23" s="68">
        <v>1225.20733</v>
      </c>
      <c r="F23" s="68"/>
      <c r="G23" s="68">
        <v>30</v>
      </c>
      <c r="H23" s="68"/>
      <c r="I23" s="68"/>
      <c r="J23" s="68"/>
      <c r="K23" s="68"/>
      <c r="L23" s="68">
        <v>2.2679999999999998</v>
      </c>
      <c r="M23" s="68"/>
      <c r="N23" s="69"/>
      <c r="O23" s="69"/>
      <c r="P23" s="69"/>
      <c r="Q23" s="69"/>
      <c r="R23" s="67">
        <v>489</v>
      </c>
    </row>
    <row r="24" ht="30" customHeight="1">
      <c r="A24" s="65" t="s">
        <v>1252</v>
      </c>
      <c r="B24" s="70" t="s">
        <v>1097</v>
      </c>
      <c r="C24" s="67">
        <f t="shared" si="15"/>
        <v>13313.815876000001</v>
      </c>
      <c r="D24" s="68">
        <v>3428.7726200000002</v>
      </c>
      <c r="E24" s="68"/>
      <c r="F24" s="68"/>
      <c r="G24" s="68"/>
      <c r="H24" s="68">
        <v>354.04325599999999</v>
      </c>
      <c r="I24" s="68"/>
      <c r="J24" s="68"/>
      <c r="K24" s="68"/>
      <c r="L24" s="68"/>
      <c r="M24" s="68"/>
      <c r="N24" s="69"/>
      <c r="O24" s="69"/>
      <c r="P24" s="69"/>
      <c r="Q24" s="69"/>
      <c r="R24" s="67">
        <v>9531</v>
      </c>
    </row>
    <row r="25" ht="30" customHeight="1">
      <c r="A25" s="65" t="s">
        <v>1253</v>
      </c>
      <c r="B25" s="70" t="s">
        <v>1118</v>
      </c>
      <c r="C25" s="67">
        <f t="shared" si="15"/>
        <v>771</v>
      </c>
      <c r="D25" s="68"/>
      <c r="E25" s="68"/>
      <c r="F25" s="68"/>
      <c r="G25" s="68"/>
      <c r="H25" s="68"/>
      <c r="I25" s="68"/>
      <c r="J25" s="68"/>
      <c r="K25" s="68"/>
      <c r="L25" s="68"/>
      <c r="M25" s="68"/>
      <c r="N25" s="69"/>
      <c r="O25" s="69"/>
      <c r="P25" s="69"/>
      <c r="Q25" s="69"/>
      <c r="R25" s="67">
        <v>771</v>
      </c>
    </row>
    <row r="26" ht="30" customHeight="1">
      <c r="A26" s="65" t="s">
        <v>1254</v>
      </c>
      <c r="B26" s="70" t="s">
        <v>1158</v>
      </c>
      <c r="C26" s="67">
        <f t="shared" si="15"/>
        <v>3478.3338399999998</v>
      </c>
      <c r="D26" s="68">
        <v>281.15039999999999</v>
      </c>
      <c r="E26" s="68">
        <v>941.91543999999999</v>
      </c>
      <c r="F26" s="68"/>
      <c r="G26" s="68"/>
      <c r="H26" s="68"/>
      <c r="I26" s="68"/>
      <c r="J26" s="68"/>
      <c r="K26" s="68"/>
      <c r="L26" s="68">
        <v>2.2679999999999998</v>
      </c>
      <c r="M26" s="68"/>
      <c r="N26" s="69"/>
      <c r="O26" s="69"/>
      <c r="P26" s="69"/>
      <c r="Q26" s="69"/>
      <c r="R26" s="67">
        <v>2253</v>
      </c>
    </row>
    <row r="27" ht="30" customHeight="1">
      <c r="A27" s="65" t="s">
        <v>1255</v>
      </c>
      <c r="B27" s="72" t="s">
        <v>1256</v>
      </c>
      <c r="C27" s="67">
        <f t="shared" si="15"/>
        <v>3000</v>
      </c>
      <c r="D27" s="69"/>
      <c r="E27" s="69"/>
      <c r="F27" s="69"/>
      <c r="G27" s="69"/>
      <c r="H27" s="69"/>
      <c r="I27" s="69"/>
      <c r="J27" s="69"/>
      <c r="K27" s="69"/>
      <c r="L27" s="69"/>
      <c r="M27" s="69"/>
      <c r="N27" s="69"/>
      <c r="O27" s="69"/>
      <c r="P27" s="69"/>
      <c r="Q27" s="67">
        <v>3000</v>
      </c>
      <c r="R27" s="69"/>
    </row>
    <row r="28" ht="30" customHeight="1">
      <c r="A28" s="65" t="s">
        <v>1257</v>
      </c>
      <c r="B28" s="66" t="s">
        <v>1233</v>
      </c>
      <c r="C28" s="67">
        <f t="shared" si="15"/>
        <v>5384</v>
      </c>
      <c r="D28" s="68"/>
      <c r="E28" s="68"/>
      <c r="F28" s="68"/>
      <c r="G28" s="68"/>
      <c r="H28" s="68"/>
      <c r="I28" s="68"/>
      <c r="J28" s="68"/>
      <c r="K28" s="68"/>
      <c r="L28" s="68"/>
      <c r="M28" s="68"/>
      <c r="N28" s="69"/>
      <c r="O28" s="69"/>
      <c r="P28" s="69"/>
      <c r="Q28" s="67"/>
      <c r="R28" s="67">
        <v>5384</v>
      </c>
    </row>
    <row r="29" ht="30" customHeight="1">
      <c r="A29" s="65" t="s">
        <v>1258</v>
      </c>
      <c r="B29" s="70" t="s">
        <v>1197</v>
      </c>
      <c r="C29" s="67">
        <f t="shared" si="15"/>
        <v>6024</v>
      </c>
      <c r="D29" s="69"/>
      <c r="E29" s="69"/>
      <c r="F29" s="69"/>
      <c r="G29" s="69"/>
      <c r="H29" s="69"/>
      <c r="I29" s="69"/>
      <c r="J29" s="69"/>
      <c r="K29" s="69"/>
      <c r="L29" s="69"/>
      <c r="M29" s="69"/>
      <c r="N29" s="67">
        <v>6024</v>
      </c>
      <c r="O29" s="69"/>
      <c r="P29" s="69"/>
      <c r="Q29" s="69"/>
      <c r="R29" s="69"/>
    </row>
    <row r="30" ht="30" customHeight="1">
      <c r="A30" s="65" t="s">
        <v>1259</v>
      </c>
      <c r="B30" s="70" t="s">
        <v>1209</v>
      </c>
      <c r="C30" s="67"/>
      <c r="D30" s="69"/>
      <c r="E30" s="69"/>
      <c r="F30" s="69"/>
      <c r="G30" s="69"/>
      <c r="H30" s="69"/>
      <c r="I30" s="69"/>
      <c r="J30" s="69"/>
      <c r="K30" s="69"/>
      <c r="L30" s="69"/>
      <c r="M30" s="69"/>
      <c r="N30" s="67"/>
      <c r="O30" s="69"/>
      <c r="P30" s="69"/>
      <c r="Q30" s="69"/>
      <c r="R30" s="69"/>
    </row>
    <row r="31" ht="30" customHeight="1">
      <c r="A31" s="65" t="s">
        <v>1260</v>
      </c>
      <c r="B31" s="66" t="s">
        <v>1231</v>
      </c>
      <c r="C31" s="67">
        <v>5200</v>
      </c>
      <c r="D31" s="69"/>
      <c r="E31" s="69"/>
      <c r="F31" s="69"/>
      <c r="G31" s="69"/>
      <c r="H31" s="69"/>
      <c r="I31" s="69"/>
      <c r="J31" s="69"/>
      <c r="K31" s="69"/>
      <c r="L31" s="69"/>
      <c r="M31" s="69"/>
      <c r="N31" s="69"/>
      <c r="O31" s="69"/>
      <c r="P31" s="67">
        <f>C31</f>
        <v>5200</v>
      </c>
      <c r="Q31" s="69"/>
      <c r="R31" s="69"/>
    </row>
    <row r="32" ht="30" customHeight="1">
      <c r="A32" s="65" t="s">
        <v>1261</v>
      </c>
      <c r="B32" s="66" t="s">
        <v>1230</v>
      </c>
      <c r="C32" s="67"/>
      <c r="D32" s="69"/>
      <c r="E32" s="69"/>
      <c r="F32" s="69"/>
      <c r="G32" s="69"/>
      <c r="H32" s="69"/>
      <c r="I32" s="69"/>
      <c r="J32" s="69"/>
      <c r="K32" s="69"/>
      <c r="L32" s="69"/>
      <c r="M32" s="69"/>
      <c r="N32" s="69"/>
      <c r="O32" s="67"/>
      <c r="P32" s="69"/>
      <c r="Q32" s="69"/>
      <c r="R32" s="69"/>
    </row>
    <row r="33" ht="30" customHeight="1">
      <c r="A33" s="73"/>
      <c r="B33" s="73" t="s">
        <v>184</v>
      </c>
      <c r="C33" s="74">
        <f>D33+E33+F33+G33+H33+I33+J33+K33+L33+M33+N33+O33+P33+Q33+R33</f>
        <v>297498.50789299997</v>
      </c>
      <c r="D33" s="75">
        <f t="shared" ref="D33:Q33" si="16">SUM(D6:D32)</f>
        <v>68331.035753000004</v>
      </c>
      <c r="E33" s="75">
        <f t="shared" si="16"/>
        <v>50467.379223000004</v>
      </c>
      <c r="F33" s="75">
        <f t="shared" si="16"/>
        <v>60</v>
      </c>
      <c r="G33" s="75">
        <f t="shared" si="16"/>
        <v>80</v>
      </c>
      <c r="H33" s="75">
        <f t="shared" si="16"/>
        <v>15172.085357</v>
      </c>
      <c r="I33" s="75"/>
      <c r="J33" s="75">
        <f t="shared" si="16"/>
        <v>16.838799999999999</v>
      </c>
      <c r="K33" s="75"/>
      <c r="L33" s="75">
        <f t="shared" si="16"/>
        <v>6202.1687599999996</v>
      </c>
      <c r="M33" s="75">
        <f t="shared" si="16"/>
        <v>250</v>
      </c>
      <c r="N33" s="75">
        <f t="shared" si="16"/>
        <v>6024</v>
      </c>
      <c r="O33" s="75">
        <f t="shared" si="16"/>
        <v>0</v>
      </c>
      <c r="P33" s="75">
        <f t="shared" si="16"/>
        <v>5200</v>
      </c>
      <c r="Q33" s="75">
        <f t="shared" si="16"/>
        <v>3000</v>
      </c>
      <c r="R33" s="75">
        <v>142695</v>
      </c>
    </row>
  </sheetData>
  <mergeCells count="3">
    <mergeCell ref="A2:R2"/>
    <mergeCell ref="A4:B4"/>
    <mergeCell ref="C4:C5"/>
  </mergeCells>
  <printOptions headings="0" gridLines="0"/>
  <pageMargins left="0.55486111111111103" right="0.39305555555555605" top="1" bottom="1" header="0.5" footer="0.5"/>
  <pageSetup paperSize="9" scale="75" fitToWidth="1" fitToHeight="1"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9" zoomScale="100" workbookViewId="0">
      <selection activeCell="F23" activeCellId="0" sqref="F23"/>
    </sheetView>
  </sheetViews>
  <sheetFormatPr defaultColWidth="9" defaultRowHeight="13.5" outlineLevelCol="2"/>
  <cols>
    <col customWidth="1" min="1" max="1" width="53.125"/>
    <col customWidth="1" min="2" max="2" width="27"/>
    <col customWidth="1" min="3" max="3" width="17.875"/>
  </cols>
  <sheetData>
    <row r="1" ht="15" customHeight="1">
      <c r="A1" s="76" t="s">
        <v>1262</v>
      </c>
      <c r="B1" s="77"/>
    </row>
    <row r="2" ht="48" customHeight="1">
      <c r="A2" s="40" t="s">
        <v>1263</v>
      </c>
      <c r="B2" s="40"/>
      <c r="C2" s="40"/>
    </row>
    <row r="3" ht="21" customHeight="1">
      <c r="A3" s="78"/>
      <c r="B3" s="77" t="s">
        <v>189</v>
      </c>
      <c r="C3" s="77"/>
    </row>
    <row r="4" ht="26" customHeight="1">
      <c r="A4" s="79" t="s">
        <v>76</v>
      </c>
      <c r="B4" s="79" t="s">
        <v>4</v>
      </c>
      <c r="C4" s="80" t="s">
        <v>5</v>
      </c>
    </row>
    <row r="5" ht="26" customHeight="1">
      <c r="A5" s="80" t="s">
        <v>79</v>
      </c>
      <c r="B5" s="81">
        <f>B6+B13+B44</f>
        <v>226950</v>
      </c>
      <c r="C5" s="81">
        <f>C6+C13+C44</f>
        <v>222680</v>
      </c>
    </row>
    <row r="6" ht="26" customHeight="1">
      <c r="A6" s="80" t="s">
        <v>81</v>
      </c>
      <c r="B6" s="81">
        <f>B7+B8+B9+B10+B11+B12</f>
        <v>3751</v>
      </c>
      <c r="C6" s="81">
        <f>C7+C8+C9+C10+C11+C12</f>
        <v>3751</v>
      </c>
    </row>
    <row r="7" ht="26" customHeight="1">
      <c r="A7" s="82" t="s">
        <v>83</v>
      </c>
      <c r="B7" s="83">
        <v>426</v>
      </c>
      <c r="C7" s="83">
        <v>426</v>
      </c>
    </row>
    <row r="8" ht="26" customHeight="1">
      <c r="A8" s="82" t="s">
        <v>85</v>
      </c>
      <c r="B8" s="83">
        <v>690</v>
      </c>
      <c r="C8" s="83">
        <v>690</v>
      </c>
    </row>
    <row r="9" ht="26" customHeight="1">
      <c r="A9" s="82" t="s">
        <v>86</v>
      </c>
      <c r="B9" s="83">
        <v>1222</v>
      </c>
      <c r="C9" s="83">
        <v>1222</v>
      </c>
    </row>
    <row r="10" ht="26" customHeight="1">
      <c r="A10" s="82" t="s">
        <v>87</v>
      </c>
      <c r="B10" s="83">
        <v>1</v>
      </c>
      <c r="C10" s="83">
        <v>1</v>
      </c>
    </row>
    <row r="11" ht="26" customHeight="1">
      <c r="A11" s="82" t="s">
        <v>88</v>
      </c>
      <c r="B11" s="83">
        <v>966</v>
      </c>
      <c r="C11" s="83">
        <v>966</v>
      </c>
    </row>
    <row r="12" ht="26" customHeight="1">
      <c r="A12" s="82" t="s">
        <v>89</v>
      </c>
      <c r="B12" s="83">
        <v>446</v>
      </c>
      <c r="C12" s="83">
        <v>446</v>
      </c>
    </row>
    <row r="13" ht="26" customHeight="1">
      <c r="A13" s="80" t="s">
        <v>90</v>
      </c>
      <c r="B13" s="81">
        <f>B14+B15+B16+B17+B18+B19+B20+B21+B22+B23+B24+B25+B26+B27+B28+B29+B30+B31+B32+B33+B34+B35+B36+B37+B38+B39+B40+B41+B42+B43</f>
        <v>201667</v>
      </c>
      <c r="C13" s="81">
        <f>C14+C15+C16+C17+C18+C19+C20+C21+C22+C23+C24+C25+C26+C27+C28+C29+C30+C31+C32+C33+C34+C35+C36+C37+C38+C39+C40+C41+C42+C43</f>
        <v>198186</v>
      </c>
    </row>
    <row r="14" ht="26" customHeight="1">
      <c r="A14" s="82" t="s">
        <v>91</v>
      </c>
      <c r="B14" s="83">
        <v>3526</v>
      </c>
      <c r="C14" s="83">
        <v>3702</v>
      </c>
    </row>
    <row r="15" ht="26" customHeight="1">
      <c r="A15" s="82" t="s">
        <v>92</v>
      </c>
      <c r="B15" s="83">
        <v>54258</v>
      </c>
      <c r="C15" s="83">
        <v>54122</v>
      </c>
    </row>
    <row r="16" ht="26" customHeight="1">
      <c r="A16" s="82" t="s">
        <v>93</v>
      </c>
      <c r="B16" s="83">
        <v>19890</v>
      </c>
      <c r="C16" s="83">
        <v>19890</v>
      </c>
    </row>
    <row r="17" ht="26" customHeight="1">
      <c r="A17" s="82" t="s">
        <v>94</v>
      </c>
      <c r="B17" s="83">
        <v>15563</v>
      </c>
      <c r="C17" s="83">
        <v>13879</v>
      </c>
    </row>
    <row r="18" ht="26" customHeight="1">
      <c r="A18" s="82" t="s">
        <v>95</v>
      </c>
      <c r="B18" s="83"/>
      <c r="C18" s="83"/>
    </row>
    <row r="19" ht="26" customHeight="1">
      <c r="A19" s="82" t="s">
        <v>96</v>
      </c>
      <c r="B19" s="83">
        <v>61</v>
      </c>
      <c r="C19" s="83">
        <v>61</v>
      </c>
    </row>
    <row r="20" ht="26" customHeight="1">
      <c r="A20" s="82" t="s">
        <v>97</v>
      </c>
      <c r="B20" s="83">
        <v>41</v>
      </c>
      <c r="C20" s="83"/>
    </row>
    <row r="21" ht="26" customHeight="1">
      <c r="A21" s="82" t="s">
        <v>98</v>
      </c>
      <c r="B21" s="83">
        <v>9782</v>
      </c>
      <c r="C21" s="83">
        <v>10000</v>
      </c>
    </row>
    <row r="22" ht="26" customHeight="1">
      <c r="A22" s="82" t="s">
        <v>99</v>
      </c>
      <c r="B22" s="83">
        <v>12026</v>
      </c>
      <c r="C22" s="83">
        <v>12026</v>
      </c>
    </row>
    <row r="23" ht="26" customHeight="1">
      <c r="A23" s="82" t="s">
        <v>100</v>
      </c>
      <c r="B23" s="83">
        <v>200</v>
      </c>
      <c r="C23" s="83">
        <v>200</v>
      </c>
    </row>
    <row r="24" ht="26" customHeight="1">
      <c r="A24" s="82" t="s">
        <v>101</v>
      </c>
      <c r="B24" s="83">
        <v>9755</v>
      </c>
      <c r="C24" s="83">
        <v>9800</v>
      </c>
    </row>
    <row r="25" ht="26" customHeight="1">
      <c r="A25" s="84" t="s">
        <v>102</v>
      </c>
      <c r="B25" s="83">
        <v>13120</v>
      </c>
      <c r="C25" s="83">
        <v>13000</v>
      </c>
    </row>
    <row r="26" ht="26" customHeight="1">
      <c r="A26" s="82" t="s">
        <v>103</v>
      </c>
      <c r="B26" s="83"/>
      <c r="C26" s="83"/>
    </row>
    <row r="27" ht="26" customHeight="1">
      <c r="A27" s="82" t="s">
        <v>104</v>
      </c>
      <c r="B27" s="83">
        <v>962</v>
      </c>
      <c r="C27" s="83">
        <v>962</v>
      </c>
    </row>
    <row r="28" ht="26" customHeight="1">
      <c r="A28" s="82" t="s">
        <v>105</v>
      </c>
      <c r="B28" s="83">
        <v>13013</v>
      </c>
      <c r="C28" s="83">
        <v>12900</v>
      </c>
    </row>
    <row r="29" ht="26" customHeight="1">
      <c r="A29" s="82" t="s">
        <v>106</v>
      </c>
      <c r="B29" s="83">
        <v>68</v>
      </c>
      <c r="C29" s="83">
        <v>68</v>
      </c>
    </row>
    <row r="30" ht="26" customHeight="1">
      <c r="A30" s="82" t="s">
        <v>107</v>
      </c>
      <c r="B30" s="83">
        <v>558</v>
      </c>
      <c r="C30" s="83">
        <v>296</v>
      </c>
    </row>
    <row r="31" ht="26" customHeight="1">
      <c r="A31" s="82" t="s">
        <v>108</v>
      </c>
      <c r="B31" s="83">
        <v>16040</v>
      </c>
      <c r="C31" s="83">
        <v>16944</v>
      </c>
    </row>
    <row r="32" ht="26" customHeight="1">
      <c r="A32" s="82" t="s">
        <v>109</v>
      </c>
      <c r="B32" s="83">
        <v>4759</v>
      </c>
      <c r="C32" s="83">
        <v>3681</v>
      </c>
    </row>
    <row r="33" ht="26" customHeight="1">
      <c r="A33" s="82" t="s">
        <v>110</v>
      </c>
      <c r="B33" s="83">
        <v>3279</v>
      </c>
      <c r="C33" s="83">
        <v>3279</v>
      </c>
    </row>
    <row r="34" ht="26" customHeight="1">
      <c r="A34" s="82" t="s">
        <v>111</v>
      </c>
      <c r="B34" s="83">
        <v>12956</v>
      </c>
      <c r="C34" s="83">
        <v>11816</v>
      </c>
    </row>
    <row r="35" ht="26" customHeight="1">
      <c r="A35" s="82" t="s">
        <v>112</v>
      </c>
      <c r="B35" s="83">
        <v>5790</v>
      </c>
      <c r="C35" s="83">
        <v>8068</v>
      </c>
    </row>
    <row r="36" ht="26" customHeight="1">
      <c r="A36" s="82" t="s">
        <v>113</v>
      </c>
      <c r="B36" s="83"/>
      <c r="C36" s="83"/>
    </row>
    <row r="37" ht="26" customHeight="1">
      <c r="A37" s="82" t="s">
        <v>114</v>
      </c>
      <c r="B37" s="83">
        <v>520</v>
      </c>
      <c r="C37" s="83">
        <v>471</v>
      </c>
    </row>
    <row r="38" ht="26" customHeight="1">
      <c r="A38" s="82" t="s">
        <v>115</v>
      </c>
      <c r="B38" s="83">
        <v>112</v>
      </c>
      <c r="C38" s="83">
        <v>112</v>
      </c>
    </row>
    <row r="39" ht="26" customHeight="1">
      <c r="A39" s="82" t="s">
        <v>116</v>
      </c>
      <c r="B39" s="83">
        <v>472</v>
      </c>
      <c r="C39" s="83">
        <v>472</v>
      </c>
    </row>
    <row r="40" ht="26" customHeight="1">
      <c r="A40" s="82" t="s">
        <v>117</v>
      </c>
      <c r="B40" s="83">
        <v>3249</v>
      </c>
      <c r="C40" s="83">
        <v>1247</v>
      </c>
    </row>
    <row r="41" ht="26" customHeight="1">
      <c r="A41" s="82" t="s">
        <v>118</v>
      </c>
      <c r="B41" s="83">
        <v>148</v>
      </c>
      <c r="C41" s="83">
        <v>150</v>
      </c>
    </row>
    <row r="42" ht="26" customHeight="1">
      <c r="A42" s="82" t="s">
        <v>119</v>
      </c>
      <c r="B42" s="83"/>
      <c r="C42" s="83"/>
    </row>
    <row r="43" ht="26" customHeight="1">
      <c r="A43" s="82" t="s">
        <v>120</v>
      </c>
      <c r="B43" s="83">
        <v>1519</v>
      </c>
      <c r="C43" s="83">
        <v>1040</v>
      </c>
    </row>
    <row r="44" ht="26" customHeight="1">
      <c r="A44" s="80" t="s">
        <v>121</v>
      </c>
      <c r="B44" s="81">
        <f>B45+B46+B47+B48+B49+B50+B51+B52+B53+B54+B55+B56+B57+B58+B59+B60+B61+B62+B63+B64</f>
        <v>21532</v>
      </c>
      <c r="C44" s="81">
        <f>C45+C46+C47+C48+C49+C50+C51+C52+C53+C54+C55+C56+C57+C58+C59+C60+C61+C62+C63+C64</f>
        <v>20743</v>
      </c>
    </row>
    <row r="45" ht="26" customHeight="1">
      <c r="A45" s="82" t="s">
        <v>122</v>
      </c>
      <c r="B45" s="83">
        <v>554</v>
      </c>
      <c r="C45" s="83">
        <v>500</v>
      </c>
    </row>
    <row r="46" ht="26" customHeight="1">
      <c r="A46" s="82" t="s">
        <v>123</v>
      </c>
      <c r="B46" s="83">
        <v>3</v>
      </c>
      <c r="C46" s="83">
        <v>2</v>
      </c>
    </row>
    <row r="47" ht="26" customHeight="1">
      <c r="A47" s="82" t="s">
        <v>124</v>
      </c>
      <c r="B47" s="83">
        <v>92</v>
      </c>
      <c r="C47" s="83">
        <v>50</v>
      </c>
    </row>
    <row r="48" ht="26" customHeight="1">
      <c r="A48" s="82" t="s">
        <v>125</v>
      </c>
      <c r="B48" s="83">
        <v>511</v>
      </c>
      <c r="C48" s="83">
        <v>500</v>
      </c>
    </row>
    <row r="49" ht="26" customHeight="1">
      <c r="A49" s="82" t="s">
        <v>126</v>
      </c>
      <c r="B49" s="83">
        <v>52</v>
      </c>
      <c r="C49" s="83">
        <v>55</v>
      </c>
    </row>
    <row r="50" ht="26" customHeight="1">
      <c r="A50" s="82" t="s">
        <v>127</v>
      </c>
      <c r="B50" s="83">
        <v>628</v>
      </c>
      <c r="C50" s="83">
        <v>600</v>
      </c>
    </row>
    <row r="51" ht="26" customHeight="1">
      <c r="A51" s="82" t="s">
        <v>128</v>
      </c>
      <c r="B51" s="83">
        <v>2286</v>
      </c>
      <c r="C51" s="83">
        <v>1600</v>
      </c>
    </row>
    <row r="52" ht="26" customHeight="1">
      <c r="A52" s="82" t="s">
        <v>129</v>
      </c>
      <c r="B52" s="83">
        <v>866</v>
      </c>
      <c r="C52" s="83">
        <v>200</v>
      </c>
    </row>
    <row r="53" ht="26" customHeight="1">
      <c r="A53" s="82" t="s">
        <v>130</v>
      </c>
      <c r="B53" s="83">
        <v>1938</v>
      </c>
      <c r="C53" s="83">
        <v>1500</v>
      </c>
    </row>
    <row r="54" ht="26" customHeight="1">
      <c r="A54" s="82" t="s">
        <v>131</v>
      </c>
      <c r="B54" s="83">
        <v>61</v>
      </c>
      <c r="C54" s="83">
        <v>60</v>
      </c>
    </row>
    <row r="55" ht="26" customHeight="1">
      <c r="A55" s="82" t="s">
        <v>132</v>
      </c>
      <c r="B55" s="83">
        <v>10890</v>
      </c>
      <c r="C55" s="83">
        <v>12544</v>
      </c>
    </row>
    <row r="56" ht="26" customHeight="1">
      <c r="A56" s="82" t="s">
        <v>133</v>
      </c>
      <c r="B56" s="83">
        <v>730</v>
      </c>
      <c r="C56" s="83">
        <v>700</v>
      </c>
    </row>
    <row r="57" ht="26" customHeight="1">
      <c r="A57" s="82" t="s">
        <v>134</v>
      </c>
      <c r="B57" s="83">
        <v>142</v>
      </c>
      <c r="C57" s="83">
        <v>140</v>
      </c>
    </row>
    <row r="58" ht="26" customHeight="1">
      <c r="A58" s="82" t="s">
        <v>135</v>
      </c>
      <c r="B58" s="83">
        <v>189</v>
      </c>
      <c r="C58" s="83">
        <v>150</v>
      </c>
    </row>
    <row r="59" ht="26" customHeight="1">
      <c r="A59" s="82" t="s">
        <v>136</v>
      </c>
      <c r="B59" s="83">
        <v>39</v>
      </c>
      <c r="C59" s="83">
        <v>30</v>
      </c>
    </row>
    <row r="60" ht="26" customHeight="1">
      <c r="A60" s="82" t="s">
        <v>137</v>
      </c>
      <c r="B60" s="83">
        <v>290</v>
      </c>
      <c r="C60" s="83">
        <v>200</v>
      </c>
    </row>
    <row r="61" ht="26" customHeight="1">
      <c r="A61" s="82" t="s">
        <v>138</v>
      </c>
      <c r="B61" s="83">
        <v>1568</v>
      </c>
      <c r="C61" s="83">
        <v>1500</v>
      </c>
    </row>
    <row r="62" ht="26" customHeight="1">
      <c r="A62" s="82" t="s">
        <v>139</v>
      </c>
      <c r="B62" s="83">
        <v>12</v>
      </c>
      <c r="C62" s="83">
        <v>12</v>
      </c>
    </row>
    <row r="63" ht="26" customHeight="1">
      <c r="A63" s="82" t="s">
        <v>140</v>
      </c>
      <c r="B63" s="83">
        <v>217</v>
      </c>
      <c r="C63" s="83">
        <v>200</v>
      </c>
    </row>
    <row r="64" ht="26" customHeight="1">
      <c r="A64" s="82" t="s">
        <v>141</v>
      </c>
      <c r="B64" s="83">
        <v>464</v>
      </c>
      <c r="C64" s="83">
        <v>200</v>
      </c>
    </row>
  </sheetData>
  <mergeCells count="2">
    <mergeCell ref="A2:C2"/>
    <mergeCell ref="B3:C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E2"/>
    </sheetView>
  </sheetViews>
  <sheetFormatPr defaultColWidth="9" defaultRowHeight="13.5" outlineLevelCol="4"/>
  <cols>
    <col customWidth="1" min="1" max="1" width="30.875"/>
    <col customWidth="1" min="2" max="2" width="18.375"/>
    <col customWidth="1" min="3" max="3" width="18.875"/>
    <col customWidth="1" min="4" max="4" width="17.125"/>
    <col customWidth="1" min="5" max="5" width="16.25"/>
  </cols>
  <sheetData>
    <row r="1">
      <c r="A1" t="s">
        <v>1264</v>
      </c>
    </row>
    <row r="2" ht="33" customHeight="1">
      <c r="A2" s="4" t="s">
        <v>1265</v>
      </c>
      <c r="B2" s="4"/>
      <c r="C2" s="4"/>
      <c r="D2" s="4"/>
      <c r="E2" s="4"/>
    </row>
    <row r="3" ht="21" customHeight="1">
      <c r="A3" s="8"/>
      <c r="B3" s="8"/>
      <c r="C3" s="8"/>
      <c r="D3" s="8"/>
      <c r="E3" s="8" t="s">
        <v>189</v>
      </c>
    </row>
    <row r="4" ht="26" customHeight="1">
      <c r="A4" s="16" t="s">
        <v>1266</v>
      </c>
      <c r="B4" s="16" t="s">
        <v>1267</v>
      </c>
      <c r="C4" s="16" t="s">
        <v>1268</v>
      </c>
      <c r="D4" s="16" t="s">
        <v>1269</v>
      </c>
      <c r="E4" s="16" t="s">
        <v>184</v>
      </c>
    </row>
    <row r="5" ht="26" customHeight="1">
      <c r="A5" s="85" t="s">
        <v>1270</v>
      </c>
      <c r="B5" s="16"/>
      <c r="C5" s="16"/>
      <c r="D5" s="16"/>
      <c r="E5" s="16"/>
    </row>
    <row r="6" ht="26" customHeight="1">
      <c r="A6" s="85" t="s">
        <v>1271</v>
      </c>
      <c r="B6" s="16"/>
      <c r="C6" s="16"/>
      <c r="D6" s="16"/>
      <c r="E6" s="16"/>
    </row>
    <row r="7" ht="26" customHeight="1">
      <c r="A7" s="85" t="s">
        <v>1272</v>
      </c>
      <c r="B7" s="16"/>
      <c r="C7" s="16"/>
      <c r="D7" s="16"/>
      <c r="E7" s="16"/>
    </row>
    <row r="8" ht="26" customHeight="1">
      <c r="A8" s="85" t="s">
        <v>1273</v>
      </c>
      <c r="B8" s="16"/>
      <c r="C8" s="16"/>
      <c r="D8" s="16"/>
      <c r="E8" s="16"/>
    </row>
    <row r="9" ht="26" customHeight="1">
      <c r="A9" s="85" t="s">
        <v>1274</v>
      </c>
      <c r="B9" s="16"/>
      <c r="C9" s="16"/>
      <c r="D9" s="16"/>
      <c r="E9" s="16"/>
    </row>
    <row r="10" ht="26" customHeight="1">
      <c r="A10" s="85" t="s">
        <v>1275</v>
      </c>
      <c r="B10" s="16"/>
      <c r="C10" s="16"/>
      <c r="D10" s="16"/>
      <c r="E10" s="16"/>
    </row>
    <row r="11" ht="26" customHeight="1">
      <c r="A11" s="85" t="s">
        <v>1276</v>
      </c>
      <c r="B11" s="16"/>
      <c r="C11" s="16"/>
      <c r="D11" s="16"/>
      <c r="E11" s="16"/>
    </row>
    <row r="12" ht="26" customHeight="1">
      <c r="A12" s="85" t="s">
        <v>1277</v>
      </c>
      <c r="B12" s="16"/>
      <c r="C12" s="16"/>
      <c r="D12" s="16"/>
      <c r="E12" s="16"/>
    </row>
    <row r="13" ht="26" customHeight="1">
      <c r="A13" s="85" t="s">
        <v>1278</v>
      </c>
      <c r="B13" s="16"/>
      <c r="C13" s="16"/>
      <c r="D13" s="16"/>
      <c r="E13" s="16"/>
    </row>
    <row r="14" ht="26" customHeight="1">
      <c r="A14" s="85" t="s">
        <v>1279</v>
      </c>
      <c r="B14" s="16"/>
      <c r="C14" s="16"/>
      <c r="D14" s="16"/>
      <c r="E14" s="16"/>
    </row>
    <row r="15" ht="26" customHeight="1">
      <c r="A15" s="85" t="s">
        <v>1280</v>
      </c>
      <c r="B15" s="16"/>
      <c r="C15" s="16"/>
      <c r="D15" s="16"/>
      <c r="E15" s="16"/>
    </row>
    <row r="16" ht="26" customHeight="1">
      <c r="A16" s="85" t="s">
        <v>1281</v>
      </c>
      <c r="B16" s="16"/>
      <c r="C16" s="16"/>
      <c r="D16" s="16"/>
      <c r="E16" s="16"/>
    </row>
    <row r="17" ht="26" customHeight="1">
      <c r="A17" s="85" t="s">
        <v>1282</v>
      </c>
      <c r="B17" s="16"/>
      <c r="C17" s="16"/>
      <c r="D17" s="16"/>
      <c r="E17" s="16"/>
    </row>
    <row r="18" ht="26" customHeight="1">
      <c r="A18" s="16" t="s">
        <v>184</v>
      </c>
      <c r="B18" s="16">
        <v>0</v>
      </c>
      <c r="C18" s="16">
        <v>0</v>
      </c>
      <c r="D18" s="16">
        <v>0</v>
      </c>
      <c r="E18" s="16">
        <v>0</v>
      </c>
    </row>
    <row r="19" ht="26" customHeight="1">
      <c r="A19" s="86" t="s">
        <v>1283</v>
      </c>
      <c r="B19" s="86"/>
      <c r="C19" s="86"/>
      <c r="D19" s="86"/>
      <c r="E19" s="86"/>
    </row>
  </sheetData>
  <mergeCells count="2">
    <mergeCell ref="A2:E2"/>
    <mergeCell ref="A19:E1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G2"/>
    </sheetView>
  </sheetViews>
  <sheetFormatPr defaultColWidth="9" defaultRowHeight="13.5" outlineLevelCol="6"/>
  <cols>
    <col customWidth="1" min="1" max="1" width="21.5"/>
    <col customWidth="1" min="2" max="2" width="19"/>
    <col customWidth="1" min="3" max="3" style="2" width="18.25"/>
    <col customWidth="1" min="4" max="4" style="2" width="12.625"/>
    <col customWidth="1" min="5" max="5" style="2" width="11.125"/>
    <col customWidth="1" min="6" max="6" style="2" width="17.375"/>
    <col customWidth="1" min="7" max="7" style="2" width="18.125"/>
  </cols>
  <sheetData>
    <row r="1" ht="20" customHeight="1">
      <c r="A1" t="s">
        <v>1284</v>
      </c>
      <c r="B1" s="87"/>
      <c r="C1" s="88"/>
      <c r="D1" s="88"/>
      <c r="E1" s="88"/>
      <c r="F1" s="89"/>
      <c r="G1" s="89"/>
    </row>
    <row r="2" ht="17.25">
      <c r="A2" s="90" t="s">
        <v>1285</v>
      </c>
      <c r="B2" s="91"/>
      <c r="C2" s="91"/>
      <c r="D2" s="91"/>
      <c r="E2" s="91"/>
      <c r="F2" s="91"/>
      <c r="G2" s="91"/>
    </row>
    <row r="3" ht="22" customHeight="1">
      <c r="A3" s="92"/>
      <c r="B3" s="93"/>
      <c r="C3" s="92"/>
      <c r="D3" s="92"/>
      <c r="E3" s="92"/>
      <c r="F3" s="94" t="s">
        <v>189</v>
      </c>
      <c r="G3" s="94"/>
    </row>
    <row r="4" ht="30" customHeight="1">
      <c r="A4" s="95" t="s">
        <v>1286</v>
      </c>
      <c r="B4" s="96"/>
      <c r="C4" s="97" t="s">
        <v>1287</v>
      </c>
      <c r="D4" s="98" t="s">
        <v>1288</v>
      </c>
      <c r="E4" s="99" t="s">
        <v>193</v>
      </c>
      <c r="F4" s="100"/>
      <c r="G4" s="101"/>
    </row>
    <row r="5" ht="30" customHeight="1">
      <c r="A5" s="102"/>
      <c r="B5" s="103"/>
      <c r="C5" s="104"/>
      <c r="D5" s="105"/>
      <c r="E5" s="106" t="s">
        <v>1289</v>
      </c>
      <c r="F5" s="107" t="s">
        <v>1290</v>
      </c>
      <c r="G5" s="107" t="s">
        <v>1291</v>
      </c>
    </row>
    <row r="6" ht="45" customHeight="1">
      <c r="A6" s="108" t="s">
        <v>1292</v>
      </c>
      <c r="B6" s="109"/>
      <c r="C6" s="110">
        <v>0</v>
      </c>
      <c r="D6" s="111"/>
      <c r="E6" s="112">
        <v>70</v>
      </c>
      <c r="F6" s="113"/>
      <c r="G6" s="113" t="str">
        <f t="shared" ref="G6:G11" si="17">IFERROR($E6/D6,"")</f>
        <v/>
      </c>
    </row>
    <row r="7" ht="45" customHeight="1">
      <c r="A7" s="114" t="s">
        <v>1293</v>
      </c>
      <c r="B7" s="115" t="s">
        <v>1294</v>
      </c>
      <c r="C7" s="116">
        <f>SUM(C8:C9)</f>
        <v>748</v>
      </c>
      <c r="D7" s="117">
        <f>SUM(D8:D9)</f>
        <v>297.60000000000002</v>
      </c>
      <c r="E7" s="117">
        <f>SUM(E8:E9)</f>
        <v>721</v>
      </c>
      <c r="F7" s="113">
        <f t="shared" ref="F6:F11" si="18">IFERROR($E7/C7,"")</f>
        <v>0.96390374331550799</v>
      </c>
      <c r="G7" s="113">
        <f t="shared" si="17"/>
        <v>2.4227150537634401</v>
      </c>
    </row>
    <row r="8" ht="41" customHeight="1">
      <c r="A8" s="114"/>
      <c r="B8" s="118" t="s">
        <v>1295</v>
      </c>
      <c r="C8" s="110">
        <v>78</v>
      </c>
      <c r="D8" s="111"/>
      <c r="E8" s="112">
        <v>90</v>
      </c>
      <c r="F8" s="113">
        <f t="shared" si="18"/>
        <v>1.15384615384615</v>
      </c>
      <c r="G8" s="113" t="str">
        <f t="shared" si="17"/>
        <v/>
      </c>
    </row>
    <row r="9" ht="39" customHeight="1">
      <c r="A9" s="114"/>
      <c r="B9" s="118" t="s">
        <v>1296</v>
      </c>
      <c r="C9" s="110">
        <v>670</v>
      </c>
      <c r="D9" s="111">
        <v>297.60000000000002</v>
      </c>
      <c r="E9" s="112">
        <v>631</v>
      </c>
      <c r="F9" s="113">
        <f t="shared" si="18"/>
        <v>0.94179104477611897</v>
      </c>
      <c r="G9" s="113">
        <f t="shared" si="17"/>
        <v>2.1202956989247301</v>
      </c>
    </row>
    <row r="10" ht="39" customHeight="1">
      <c r="A10" s="108" t="s">
        <v>1297</v>
      </c>
      <c r="B10" s="109"/>
      <c r="C10" s="110">
        <v>393</v>
      </c>
      <c r="D10" s="111">
        <v>244.11000000000001</v>
      </c>
      <c r="E10" s="112">
        <v>293</v>
      </c>
      <c r="F10" s="113">
        <f t="shared" si="18"/>
        <v>0.74554707379134899</v>
      </c>
      <c r="G10" s="113">
        <f t="shared" si="17"/>
        <v>1.20027856294294</v>
      </c>
    </row>
    <row r="11" ht="46" customHeight="1">
      <c r="A11" s="119" t="s">
        <v>184</v>
      </c>
      <c r="B11" s="120"/>
      <c r="C11" s="121">
        <f>SUM(C6:C7,C10)</f>
        <v>1141</v>
      </c>
      <c r="D11" s="121">
        <f>SUM(D6:D7,D10)</f>
        <v>541.71000000000004</v>
      </c>
      <c r="E11" s="121">
        <f>SUM(E6:E7,E10)</f>
        <v>1084</v>
      </c>
      <c r="F11" s="113">
        <f t="shared" si="18"/>
        <v>0.95004382120946496</v>
      </c>
      <c r="G11" s="113">
        <f t="shared" si="17"/>
        <v>2.0010706835760801</v>
      </c>
    </row>
  </sheetData>
  <mergeCells count="10">
    <mergeCell ref="A2:G2"/>
    <mergeCell ref="F3:G3"/>
    <mergeCell ref="A4:B5"/>
    <mergeCell ref="C4:C5"/>
    <mergeCell ref="D4:D5"/>
    <mergeCell ref="E4:G4"/>
    <mergeCell ref="A6:B6"/>
    <mergeCell ref="A7:A9"/>
    <mergeCell ref="A10:B10"/>
    <mergeCell ref="A11:B11"/>
  </mergeCells>
  <printOptions headings="0" gridLines="0"/>
  <pageMargins left="0.75138888888888899" right="0.75138888888888899" top="1" bottom="1"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2025-10-10T07:36:24Z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FB1E273D11B8448F9A1BCF6CC2470775_13</vt:lpwstr>
  </property>
</Properties>
</file>